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5970" windowHeight="6030" tabRatio="770" activeTab="2"/>
  </bookViews>
  <sheets>
    <sheet name="Unranked Tables" sheetId="1" r:id="rId1"/>
    <sheet name="Numbers of Faculty" sheetId="2" r:id="rId2"/>
    <sheet name="Group Summary" sheetId="3" r:id="rId3"/>
    <sheet name="Combined Data with Group Avgs" sheetId="4" r:id="rId4"/>
    <sheet name="Combined Data with 4Yr Avgs" sheetId="5" r:id="rId5"/>
    <sheet name="Raw Faculty Salary Data" sheetId="6" r:id="rId6"/>
  </sheets>
  <definedNames>
    <definedName name="five">'Combined Data with Group Avgs'!$F$527:$R$527</definedName>
    <definedName name="four">'Combined Data with Group Avgs'!$F$442:$R$442</definedName>
    <definedName name="_xlnm.Print_Area" localSheetId="1">'Numbers of Faculty'!$A$7:$P$150</definedName>
    <definedName name="_xlnm.Print_Area" localSheetId="0">'Unranked Tables'!$A$1:$O$22</definedName>
    <definedName name="_xlnm.Print_Titles" localSheetId="1">'Numbers of Faculty'!$1:$6</definedName>
    <definedName name="SPSS">'Raw Faculty Salary Data'!$A$6:$AB$576</definedName>
    <definedName name="tables">'Unranked Tables'!$A$1:$O$332</definedName>
    <definedName name="two">'Combined Data with Group Avgs'!$F$149:$R$149</definedName>
  </definedNames>
  <calcPr fullCalcOnLoad="1"/>
</workbook>
</file>

<file path=xl/sharedStrings.xml><?xml version="1.0" encoding="utf-8"?>
<sst xmlns="http://schemas.openxmlformats.org/spreadsheetml/2006/main" count="4616" uniqueCount="863">
  <si>
    <t>STATE</t>
  </si>
  <si>
    <t>NAME</t>
  </si>
  <si>
    <t>IPEDSID</t>
  </si>
  <si>
    <t>SREBCODE</t>
  </si>
  <si>
    <t>ALLRKAVG</t>
  </si>
  <si>
    <t>NOPROF9</t>
  </si>
  <si>
    <t>SALPROF9</t>
  </si>
  <si>
    <t>NOASO9</t>
  </si>
  <si>
    <t>SALASO9</t>
  </si>
  <si>
    <t>NOASI9</t>
  </si>
  <si>
    <t>SALASI9</t>
  </si>
  <si>
    <t>NOINS9</t>
  </si>
  <si>
    <t>SALINS9</t>
  </si>
  <si>
    <t>NOOTH9</t>
  </si>
  <si>
    <t>SALOTH9</t>
  </si>
  <si>
    <t>NOSNG9</t>
  </si>
  <si>
    <t>SALSNG9</t>
  </si>
  <si>
    <t>NOPROF11</t>
  </si>
  <si>
    <t>SALPROF1</t>
  </si>
  <si>
    <t>NOASO11</t>
  </si>
  <si>
    <t>SALASO11</t>
  </si>
  <si>
    <t>NOASI11</t>
  </si>
  <si>
    <t>SALASI11</t>
  </si>
  <si>
    <t>NOINS11</t>
  </si>
  <si>
    <t>SALINS11</t>
  </si>
  <si>
    <t>NOOTH11</t>
  </si>
  <si>
    <t>SALOTH11</t>
  </si>
  <si>
    <t>NOSNG11</t>
  </si>
  <si>
    <t>SALSNG11</t>
  </si>
  <si>
    <t>PROF#</t>
  </si>
  <si>
    <t>ASSO#</t>
  </si>
  <si>
    <t>ASST#</t>
  </si>
  <si>
    <t>INST#</t>
  </si>
  <si>
    <t>OTH#</t>
  </si>
  <si>
    <t>SRNK#</t>
  </si>
  <si>
    <t>TOTALFAC</t>
  </si>
  <si>
    <t>PROFAVG</t>
  </si>
  <si>
    <t>ASSOAVG</t>
  </si>
  <si>
    <t>ASSTAVG</t>
  </si>
  <si>
    <t>INSTAVG</t>
  </si>
  <si>
    <t>OTHAVG</t>
  </si>
  <si>
    <t>SRNKAVG</t>
  </si>
  <si>
    <t>AL</t>
  </si>
  <si>
    <t>Auburn University</t>
  </si>
  <si>
    <t>University of Alabama</t>
  </si>
  <si>
    <t>University of Alabama at Birmingham [1]</t>
  </si>
  <si>
    <t>University of Alabama in Huntsville [2]</t>
  </si>
  <si>
    <t>Alabama Agricultural &amp; Mechanical University</t>
  </si>
  <si>
    <t>Jacksonville State University</t>
  </si>
  <si>
    <t>University of South Alabama</t>
  </si>
  <si>
    <t>Auburn University at Montgomery</t>
  </si>
  <si>
    <t>Troy State University</t>
  </si>
  <si>
    <t>University of Montevallo</t>
  </si>
  <si>
    <t>University of North Alabama [4]</t>
  </si>
  <si>
    <t>Alabama State University</t>
  </si>
  <si>
    <t>Troy State University at Dothan</t>
  </si>
  <si>
    <t>Troy State University in Montgomery</t>
  </si>
  <si>
    <t>University of West Alabama</t>
  </si>
  <si>
    <t>Athens State College</t>
  </si>
  <si>
    <t>Alabama Southern Community College</t>
  </si>
  <si>
    <t>Bevill State Community College</t>
  </si>
  <si>
    <t>Bishop State Community College</t>
  </si>
  <si>
    <t>Central Alabama Community College</t>
  </si>
  <si>
    <t>Chattahoochee Valley State Community College</t>
  </si>
  <si>
    <t>Enterprise State Junior College</t>
  </si>
  <si>
    <t>Gadsden State Community College</t>
  </si>
  <si>
    <t>George C. Wallace State Community College - Dothan</t>
  </si>
  <si>
    <t>George Corley Wallace State Community College - Selma</t>
  </si>
  <si>
    <t>James H. Faulkner State Community College</t>
  </si>
  <si>
    <t>Jefferson Davis Community College</t>
  </si>
  <si>
    <t>Jefferson State Community College</t>
  </si>
  <si>
    <t>John C. Calhoun State Commmunity College</t>
  </si>
  <si>
    <t>Lawson State Community College</t>
  </si>
  <si>
    <t>Lurleen B. Wallace State Junior College</t>
  </si>
  <si>
    <t>Northeast Alabama State Community College</t>
  </si>
  <si>
    <t>Northwest Community College</t>
  </si>
  <si>
    <t>Shelton State Community College</t>
  </si>
  <si>
    <t>Shoals Community College</t>
  </si>
  <si>
    <t>Snead State Community College</t>
  </si>
  <si>
    <t>Southern Union State Commmunity College</t>
  </si>
  <si>
    <t>Walker College</t>
  </si>
  <si>
    <t>Wallace Community College - Hanceville</t>
  </si>
  <si>
    <t>Alabama Aviation &amp; Technical College</t>
  </si>
  <si>
    <t>Bessemer State Technical College</t>
  </si>
  <si>
    <t>Harry F. Ayers State Technical College</t>
  </si>
  <si>
    <t>J.F. Drake State Technical College</t>
  </si>
  <si>
    <t>J.F. Ingram State Technical College</t>
  </si>
  <si>
    <t>John M. Patterson State Technical College</t>
  </si>
  <si>
    <t>MacArthur Technical College</t>
  </si>
  <si>
    <t>Reid State Technical College</t>
  </si>
  <si>
    <t>Sparks State Technical College</t>
  </si>
  <si>
    <t>Trenholm Technical College</t>
  </si>
  <si>
    <t>AR</t>
  </si>
  <si>
    <t>University of Arkansas Main Campus</t>
  </si>
  <si>
    <t>Arkansas State University</t>
  </si>
  <si>
    <t>University of Arkansas at Little Rock</t>
  </si>
  <si>
    <t>University of Central Arkansas</t>
  </si>
  <si>
    <t>Arkansas Tech University</t>
  </si>
  <si>
    <t>Henderson State University</t>
  </si>
  <si>
    <t>Southern Arkansas University [1]</t>
  </si>
  <si>
    <t>University of Arkansas at Monticello</t>
  </si>
  <si>
    <t>University of Arkansas at Pine Bluff</t>
  </si>
  <si>
    <t>Arkansas State University Mountain Home</t>
  </si>
  <si>
    <t>Arkansas State University-Beebe/Newport</t>
  </si>
  <si>
    <t>Black River Technical College</t>
  </si>
  <si>
    <t>Cossatot Technical College</t>
  </si>
  <si>
    <t>East Arkansas Community College</t>
  </si>
  <si>
    <t>Garland County Community College</t>
  </si>
  <si>
    <t>Mid-South Community College</t>
  </si>
  <si>
    <t>Mississippi County Community College</t>
  </si>
  <si>
    <t>North Arkansas College</t>
  </si>
  <si>
    <t>Northwest Arkansas Community College</t>
  </si>
  <si>
    <t>Ouachita Technical College</t>
  </si>
  <si>
    <t>Ozarka Technical College</t>
  </si>
  <si>
    <t>Petit Jean College</t>
  </si>
  <si>
    <t>Phillips Community College/UA</t>
  </si>
  <si>
    <t>Pulaski Technical College</t>
  </si>
  <si>
    <t>Rich Mountain Community College</t>
  </si>
  <si>
    <t>South Arkansas Community College</t>
  </si>
  <si>
    <t>Southeast Arkansas College</t>
  </si>
  <si>
    <t>Southern Arkansas University Tech</t>
  </si>
  <si>
    <t>UA Community College at Batesville</t>
  </si>
  <si>
    <t>UA Community College at Hope</t>
  </si>
  <si>
    <t>Westark College</t>
  </si>
  <si>
    <t>FL</t>
  </si>
  <si>
    <t>Florida State University</t>
  </si>
  <si>
    <t>University of Florida</t>
  </si>
  <si>
    <t>University of South Florida</t>
  </si>
  <si>
    <t>Florida Atlantic University</t>
  </si>
  <si>
    <t>Florida International University</t>
  </si>
  <si>
    <t>University of Central Florida</t>
  </si>
  <si>
    <t>Florida Agricultural &amp; Mechanical University</t>
  </si>
  <si>
    <t>University of North Florida</t>
  </si>
  <si>
    <t>University of West Florida</t>
  </si>
  <si>
    <t>Florida Gulf Coast University</t>
  </si>
  <si>
    <t>Brevard Community College</t>
  </si>
  <si>
    <t>Broward Community College</t>
  </si>
  <si>
    <t>Central Florida Community College</t>
  </si>
  <si>
    <t>Chipola Junior College</t>
  </si>
  <si>
    <t>Daytona Beach Community College</t>
  </si>
  <si>
    <t>Edison Community College</t>
  </si>
  <si>
    <t>Florida Community College at Jacksonville</t>
  </si>
  <si>
    <t>Florida Keys Community College</t>
  </si>
  <si>
    <t>Gulf Coast Community College</t>
  </si>
  <si>
    <t>Hillsborough Community College</t>
  </si>
  <si>
    <t>Indian River Community College</t>
  </si>
  <si>
    <t>Lake City Community College</t>
  </si>
  <si>
    <t>Lake-Sumter Community College</t>
  </si>
  <si>
    <t>Manatee Community College</t>
  </si>
  <si>
    <t>Miami-Dade Community College</t>
  </si>
  <si>
    <t>North Florida Junior College</t>
  </si>
  <si>
    <t>Okaloosa-Walton Junior College</t>
  </si>
  <si>
    <t>Palm Beach Community College</t>
  </si>
  <si>
    <t>Pasco-Hernando Community College</t>
  </si>
  <si>
    <t>Pensacola Junior College</t>
  </si>
  <si>
    <t>Polk Community College</t>
  </si>
  <si>
    <t>Santa Fe Community College</t>
  </si>
  <si>
    <t>Seminole Community College</t>
  </si>
  <si>
    <t>South Florida Community College</t>
  </si>
  <si>
    <t>St. Johns River Community College</t>
  </si>
  <si>
    <t>St. Petersburg Junior College</t>
  </si>
  <si>
    <t>Tallahassee Community College</t>
  </si>
  <si>
    <t>Valencia Community College</t>
  </si>
  <si>
    <t>GA</t>
  </si>
  <si>
    <t>University of Georgia</t>
  </si>
  <si>
    <t>Georgia Institute of Technology</t>
  </si>
  <si>
    <t xml:space="preserve"> State University of West Georgia College [1]</t>
  </si>
  <si>
    <t>Georgia Southern University</t>
  </si>
  <si>
    <t xml:space="preserve"> Georgia College &amp; State University</t>
  </si>
  <si>
    <t>Kennesaw State University [2]</t>
  </si>
  <si>
    <t>Armstrong Atlantic State University [3]</t>
  </si>
  <si>
    <t>Augusta State University</t>
  </si>
  <si>
    <t>Columbus State University</t>
  </si>
  <si>
    <t>Fort Valley State University</t>
  </si>
  <si>
    <t>Georgia Southwestern State University</t>
  </si>
  <si>
    <t>North Georgia College &amp; State University</t>
  </si>
  <si>
    <t>Clayton College &amp; State University</t>
  </si>
  <si>
    <t>Savannah State University</t>
  </si>
  <si>
    <t>Atlanta Metropolitan College</t>
  </si>
  <si>
    <t>Coastal Georgia Community College</t>
  </si>
  <si>
    <t>East Georgia College</t>
  </si>
  <si>
    <t>Georgia Perimeter College</t>
  </si>
  <si>
    <t>Albany Technical Institute</t>
  </si>
  <si>
    <t>Altamaha Technical Institute</t>
  </si>
  <si>
    <t>Athens Area Technical Institute</t>
  </si>
  <si>
    <t>Atlanta Area Technical School</t>
  </si>
  <si>
    <t>Augusta Technical Institute</t>
  </si>
  <si>
    <t>Carroll Technical Institute</t>
  </si>
  <si>
    <t>Chattahoochee Technical Institute</t>
  </si>
  <si>
    <t>Columbus Technical Institute</t>
  </si>
  <si>
    <t>Coosa Valley Technical Institute</t>
  </si>
  <si>
    <t>Dalton School of Health Occupations</t>
  </si>
  <si>
    <t>DeKalb Technical Institute</t>
  </si>
  <si>
    <t>East Central Technical Institute*</t>
  </si>
  <si>
    <t>Flint River Technical Institute</t>
  </si>
  <si>
    <t>Griffin Technical Institute</t>
  </si>
  <si>
    <t>Gwinnett Technical Institute</t>
  </si>
  <si>
    <t>Heart of Georgia Technical Institute</t>
  </si>
  <si>
    <t>Lanier Technical Institute</t>
  </si>
  <si>
    <t>Macon Technical Institute</t>
  </si>
  <si>
    <t>Middle Georgia Technical Institute</t>
  </si>
  <si>
    <t>Moultrie Area Technical Institute</t>
  </si>
  <si>
    <t>North Georgia Technical Institute</t>
  </si>
  <si>
    <t>North Metro Technical Institute</t>
  </si>
  <si>
    <t>Ogeechee Technical Institute</t>
  </si>
  <si>
    <t>Okefenokee Technical Institute</t>
  </si>
  <si>
    <t>Pickens Technical Institute</t>
  </si>
  <si>
    <t>Sandersville Technical Institute</t>
  </si>
  <si>
    <t>Savannah Technical Institute</t>
  </si>
  <si>
    <t>South Georgia Technical Institute</t>
  </si>
  <si>
    <t>Southeastern Technical Institute</t>
  </si>
  <si>
    <t>Swainsboro Technical Institute</t>
  </si>
  <si>
    <t>Thomas Technical Institute</t>
  </si>
  <si>
    <t>Valdosta Technical Institute</t>
  </si>
  <si>
    <t>Walker Technical Institute</t>
  </si>
  <si>
    <t>West Georgia Technical Institute</t>
  </si>
  <si>
    <t>KY</t>
  </si>
  <si>
    <t>University of Kentucky</t>
  </si>
  <si>
    <t>University of Louisville</t>
  </si>
  <si>
    <t>Eastern Kentucky University</t>
  </si>
  <si>
    <t>Murray State University</t>
  </si>
  <si>
    <t>Western Kentucky University</t>
  </si>
  <si>
    <t>Morehead State University</t>
  </si>
  <si>
    <t>Northern Kentucky University</t>
  </si>
  <si>
    <t>Kentucky State University</t>
  </si>
  <si>
    <t>MD</t>
  </si>
  <si>
    <t>University of Maryland College Park</t>
  </si>
  <si>
    <t>University of Maryland Baltimore County</t>
  </si>
  <si>
    <t>Towson State University</t>
  </si>
  <si>
    <t>Bowie State University</t>
  </si>
  <si>
    <t>Frostburg State University</t>
  </si>
  <si>
    <t>Morgan State University</t>
  </si>
  <si>
    <t>Salisbury State University</t>
  </si>
  <si>
    <t>University of Baltimore</t>
  </si>
  <si>
    <t>University of Maryland Eastern Shore</t>
  </si>
  <si>
    <t>Coppin State College</t>
  </si>
  <si>
    <t>Saint Mary's College of Maryland</t>
  </si>
  <si>
    <t>Allegany Community College</t>
  </si>
  <si>
    <t>Anne Arundel Community College</t>
  </si>
  <si>
    <t>Baltimore City Community College</t>
  </si>
  <si>
    <t>Carroll Community College</t>
  </si>
  <si>
    <t>Catonsville Community College</t>
  </si>
  <si>
    <t>Cecil Community College</t>
  </si>
  <si>
    <t>Charles County Community College</t>
  </si>
  <si>
    <t>Chesapeake College</t>
  </si>
  <si>
    <t>Dundalk Community College</t>
  </si>
  <si>
    <t>Essex Community College</t>
  </si>
  <si>
    <t>Frederick Community College</t>
  </si>
  <si>
    <t>Garrett Community College</t>
  </si>
  <si>
    <t>Hagerstown Community College</t>
  </si>
  <si>
    <t>Harford Community College</t>
  </si>
  <si>
    <t>Howard Community College</t>
  </si>
  <si>
    <t>Montgomery College Germantown Campus</t>
  </si>
  <si>
    <t>Montgomery College Rockville Campus</t>
  </si>
  <si>
    <t>Montgomery College Takoma Park Campus</t>
  </si>
  <si>
    <t>Prince George's Community College</t>
  </si>
  <si>
    <t>Wor-Wic Community College</t>
  </si>
  <si>
    <t>MS</t>
  </si>
  <si>
    <t>Mississippi State University</t>
  </si>
  <si>
    <t>University of Mississippi</t>
  </si>
  <si>
    <t>University of Southern Mississippi</t>
  </si>
  <si>
    <t>Jackson State University</t>
  </si>
  <si>
    <t>Alcorn State University</t>
  </si>
  <si>
    <t>Delta State University [1]</t>
  </si>
  <si>
    <t>Mississippi University for Women [2]</t>
  </si>
  <si>
    <t>Mississippi Valley State University</t>
  </si>
  <si>
    <t>NC</t>
  </si>
  <si>
    <t>North Carolina State University</t>
  </si>
  <si>
    <t>University of North Carolina at Chapel Hill</t>
  </si>
  <si>
    <t>University of North Carolina at Greensboro</t>
  </si>
  <si>
    <t>Appalachian State University</t>
  </si>
  <si>
    <t>East Carolina University</t>
  </si>
  <si>
    <t>North Carolina Agricultural &amp; Technical State Univers</t>
  </si>
  <si>
    <t>North Carolina Central University</t>
  </si>
  <si>
    <t>University of North Carolina at Charlotte</t>
  </si>
  <si>
    <t>Western Carolina University</t>
  </si>
  <si>
    <t>Fayetteville State University</t>
  </si>
  <si>
    <t>University of North Carolina at Wilmington</t>
  </si>
  <si>
    <t>University of North Carolina at Pembroke</t>
  </si>
  <si>
    <t>Elizabeth City State University</t>
  </si>
  <si>
    <t>University of North Carolina at Asheville</t>
  </si>
  <si>
    <t>Winston-Salem State University</t>
  </si>
  <si>
    <t>Alamance Community College</t>
  </si>
  <si>
    <t>Anson Community College</t>
  </si>
  <si>
    <t>Asheville-Buncombe Technical Community College</t>
  </si>
  <si>
    <t>Beaufort County Community College</t>
  </si>
  <si>
    <t>Bladen Community College</t>
  </si>
  <si>
    <t>Blue Ridge Community College</t>
  </si>
  <si>
    <t>Brunswick Community College</t>
  </si>
  <si>
    <t>Caldwell Community College  &amp; Technical Institute</t>
  </si>
  <si>
    <t>Cape Fear Community College</t>
  </si>
  <si>
    <t>Carteret Community College</t>
  </si>
  <si>
    <t>Catawba Valley Community College</t>
  </si>
  <si>
    <t>Central Carolina Commuity College</t>
  </si>
  <si>
    <t>Central Piedmont Community College</t>
  </si>
  <si>
    <t>Cleveland Community College</t>
  </si>
  <si>
    <t>Coastal Carolina Community College</t>
  </si>
  <si>
    <t>College of the Albemarle</t>
  </si>
  <si>
    <t>Craven Community College</t>
  </si>
  <si>
    <t>Davidson County Community College</t>
  </si>
  <si>
    <t>Durham Technical Community College</t>
  </si>
  <si>
    <t>Edgecombe Community College</t>
  </si>
  <si>
    <t>Fayetteville Technical Community College</t>
  </si>
  <si>
    <t>Forsyth Technical Community College</t>
  </si>
  <si>
    <t>Gaston College</t>
  </si>
  <si>
    <t>Guilford Technical Community College</t>
  </si>
  <si>
    <t>Halifax Community College</t>
  </si>
  <si>
    <t>Haywood Community College</t>
  </si>
  <si>
    <t>Isothermal Community College</t>
  </si>
  <si>
    <t>James Sprunt Community College</t>
  </si>
  <si>
    <t>Johnston Community College</t>
  </si>
  <si>
    <t>Lenoir Community College</t>
  </si>
  <si>
    <t>Martin Community College</t>
  </si>
  <si>
    <t>Mayland Community College</t>
  </si>
  <si>
    <t>McDowell Technical Community College</t>
  </si>
  <si>
    <t>Mitchell Community College</t>
  </si>
  <si>
    <t>Montgomery Community College</t>
  </si>
  <si>
    <t>Nash Community College</t>
  </si>
  <si>
    <t>Pamlico Community College</t>
  </si>
  <si>
    <t>Piedmont Community College</t>
  </si>
  <si>
    <t>Pitt Community College</t>
  </si>
  <si>
    <t>Randolph Community College</t>
  </si>
  <si>
    <t>Richmond Community College</t>
  </si>
  <si>
    <t>Roanoke-Chowan Community College</t>
  </si>
  <si>
    <t>Robeson Community College</t>
  </si>
  <si>
    <t>Rockingham Community College</t>
  </si>
  <si>
    <t>Rowan-Cabarrus Community College</t>
  </si>
  <si>
    <t>Sampson Community College</t>
  </si>
  <si>
    <t>Sandhills Community College</t>
  </si>
  <si>
    <t>Southeastern Community College</t>
  </si>
  <si>
    <t>Southwestern Community College</t>
  </si>
  <si>
    <t>Stanly Community College</t>
  </si>
  <si>
    <t>Surry Community College</t>
  </si>
  <si>
    <t>Tri-County Community College</t>
  </si>
  <si>
    <t>Vance-Granville Community College</t>
  </si>
  <si>
    <t>Wake Technical Community College</t>
  </si>
  <si>
    <t>Wayne Community College</t>
  </si>
  <si>
    <t>Western Piedmont Community College</t>
  </si>
  <si>
    <t>Wilkes Community College</t>
  </si>
  <si>
    <t>Wilson Technical Community College</t>
  </si>
  <si>
    <t>OK</t>
  </si>
  <si>
    <t>Oklahoma State University Main Campus</t>
  </si>
  <si>
    <t>University of Oklahoma Norman Campus</t>
  </si>
  <si>
    <t>University of Central Oklahoma</t>
  </si>
  <si>
    <t>Northeastern State University</t>
  </si>
  <si>
    <t>Southwestern Oklahoma State University [1]</t>
  </si>
  <si>
    <t>Cameron University</t>
  </si>
  <si>
    <t>East Central University</t>
  </si>
  <si>
    <t>Northwestern Oklahoma State University</t>
  </si>
  <si>
    <t>Southeastern Oklahoma State University</t>
  </si>
  <si>
    <t>Langston University</t>
  </si>
  <si>
    <t>Oklahoma Panhandle State University</t>
  </si>
  <si>
    <t>University of Science and Arts of Oklahoma</t>
  </si>
  <si>
    <t>Carl Albert State College</t>
  </si>
  <si>
    <t>Connors State College</t>
  </si>
  <si>
    <t>Eastern Oklahoma State College</t>
  </si>
  <si>
    <t>Murray State College</t>
  </si>
  <si>
    <t>Northeastern Oklahoma A &amp; M College</t>
  </si>
  <si>
    <t>Northern Oklahoma College</t>
  </si>
  <si>
    <t>Oklahoma City Community College</t>
  </si>
  <si>
    <t>Oklahoma State University-Oklahoma City</t>
  </si>
  <si>
    <t>Oklahoma State University-Okmulgee</t>
  </si>
  <si>
    <t>Redlands Community College</t>
  </si>
  <si>
    <t>Rogers State University</t>
  </si>
  <si>
    <t>Rose State College</t>
  </si>
  <si>
    <t>Seminole State College</t>
  </si>
  <si>
    <t>Tulsa Community College</t>
  </si>
  <si>
    <t>Western Oklahoma State College</t>
  </si>
  <si>
    <t>SC</t>
  </si>
  <si>
    <t>University of South Carolina-Columbia</t>
  </si>
  <si>
    <t>Clemson University</t>
  </si>
  <si>
    <t>Winthrop University</t>
  </si>
  <si>
    <t>College of Charleston</t>
  </si>
  <si>
    <t>The Citadel, the Military College of South Carolina</t>
  </si>
  <si>
    <t>Francis Marion University</t>
  </si>
  <si>
    <t>South Carolina State University</t>
  </si>
  <si>
    <t>Coastal Carolina University</t>
  </si>
  <si>
    <t>Lander University</t>
  </si>
  <si>
    <t>University of South Carolina-Aiken</t>
  </si>
  <si>
    <t>University of South Carolina-Spartanburg</t>
  </si>
  <si>
    <t>Aiken Technical College</t>
  </si>
  <si>
    <t>Central Carolina Technical College</t>
  </si>
  <si>
    <t>Chesterfield-Marlboro Technical College</t>
  </si>
  <si>
    <t>Denmark Technical College</t>
  </si>
  <si>
    <t>Florence-Darlington Technical College</t>
  </si>
  <si>
    <t>Greenville Technical College</t>
  </si>
  <si>
    <t>Horry-Georgetown Technical College</t>
  </si>
  <si>
    <t>Midlands Technical College</t>
  </si>
  <si>
    <t>Orangeburg-Calhoun Technical College</t>
  </si>
  <si>
    <t>Piedmont Technical College</t>
  </si>
  <si>
    <t>Spartanburg Technical College</t>
  </si>
  <si>
    <t>Technical College of the Low Country</t>
  </si>
  <si>
    <t>Tri-County Technical College</t>
  </si>
  <si>
    <t>Trident Technical College</t>
  </si>
  <si>
    <t>University of South Carolina-Beaufort</t>
  </si>
  <si>
    <t>University of South Carolina-Lancaster</t>
  </si>
  <si>
    <t>University of South Carolina-Salkehatchie</t>
  </si>
  <si>
    <t>University of South Carolina-Sumter</t>
  </si>
  <si>
    <t>University of South Carolina-Union</t>
  </si>
  <si>
    <t>Willamsburg Technical College</t>
  </si>
  <si>
    <t>York Technical College</t>
  </si>
  <si>
    <t>TN</t>
  </si>
  <si>
    <t>University of Tennessee, Knoxville</t>
  </si>
  <si>
    <t>University of Memphis [1]</t>
  </si>
  <si>
    <t>East Tennessee State University</t>
  </si>
  <si>
    <t>Middle Tennessee State University</t>
  </si>
  <si>
    <t>Tennessee State University</t>
  </si>
  <si>
    <t>Austin Peay State University</t>
  </si>
  <si>
    <t>Tennessee Technological University</t>
  </si>
  <si>
    <t>University of Tennessee at Chattanooga</t>
  </si>
  <si>
    <t>University of Tennessee at Martin</t>
  </si>
  <si>
    <t>Chattanooga State Technical Community College</t>
  </si>
  <si>
    <t>Cleveland State Community College</t>
  </si>
  <si>
    <t>Columbia State Community College</t>
  </si>
  <si>
    <t>Dyersburg State Community College</t>
  </si>
  <si>
    <t>Jackson State Community College</t>
  </si>
  <si>
    <t>Motlow State Community College</t>
  </si>
  <si>
    <t>Nashville State Technical Institute</t>
  </si>
  <si>
    <t>Northeast State Technical Community College</t>
  </si>
  <si>
    <t>Pellissippi State Technical Community College</t>
  </si>
  <si>
    <t>Roane State Community College</t>
  </si>
  <si>
    <t>Shelby State Community College</t>
  </si>
  <si>
    <t>State Technical Institute at Memphis</t>
  </si>
  <si>
    <t>Volunteer State Community College</t>
  </si>
  <si>
    <t>Walters State Community College</t>
  </si>
  <si>
    <t>Tennessee Technical College at Athens</t>
  </si>
  <si>
    <t>Tennessee Technical College at Chattanooga</t>
  </si>
  <si>
    <t>Tennessee Technical College at Covington</t>
  </si>
  <si>
    <t>Tennessee Technical College at Crossville</t>
  </si>
  <si>
    <t>Tennessee Technical College at Crump</t>
  </si>
  <si>
    <t>Tennessee Technical College at Dickson</t>
  </si>
  <si>
    <t>Tennessee Technical College at Elizabethton</t>
  </si>
  <si>
    <t>Tennessee Technical College at Harriman</t>
  </si>
  <si>
    <t>Tennessee Technical College at Hartsville</t>
  </si>
  <si>
    <t>Tennessee Technical College at Holenwald</t>
  </si>
  <si>
    <t>Tennessee Technical College at Jacksboro</t>
  </si>
  <si>
    <t>Tennessee Technical College at Jackson</t>
  </si>
  <si>
    <t>Tennessee Technical College at Knoxville</t>
  </si>
  <si>
    <t>Tennessee Technical College at Livingston</t>
  </si>
  <si>
    <t>Tennessee Technical College at McKenzie</t>
  </si>
  <si>
    <t>Tennessee Technical College at McMinnville</t>
  </si>
  <si>
    <t>Tennessee Technical College at Memphis</t>
  </si>
  <si>
    <t>Tennessee Technical College at Morristown</t>
  </si>
  <si>
    <t>Tennessee Technical College at Murphressboro</t>
  </si>
  <si>
    <t>Tennessee Technical College at Nashville</t>
  </si>
  <si>
    <t>Tennessee Technical College at Newbern</t>
  </si>
  <si>
    <t>Tennessee Technical College at Oneida</t>
  </si>
  <si>
    <t>Tennessee Technical College at Paris</t>
  </si>
  <si>
    <t>Tennessee Technical College at Pulaski</t>
  </si>
  <si>
    <t>Tennessee Technical College at Ripley</t>
  </si>
  <si>
    <t>Tennessee Technical College at Shelbyville</t>
  </si>
  <si>
    <t>Tennessee Technical College at Whiteville</t>
  </si>
  <si>
    <t>TX</t>
  </si>
  <si>
    <t>Texas A &amp; M University</t>
  </si>
  <si>
    <t>University of Houston</t>
  </si>
  <si>
    <t>University of North Texas</t>
  </si>
  <si>
    <t>University of Texas at Austin</t>
  </si>
  <si>
    <t>Texas Woman's University</t>
  </si>
  <si>
    <t>University of Texas at Arlington</t>
  </si>
  <si>
    <t>University of Texas at Dallas</t>
  </si>
  <si>
    <t>Lamar University-Beaumont</t>
  </si>
  <si>
    <t>Stephen F. Austin State University</t>
  </si>
  <si>
    <t>Texas A &amp; M University-Corpus Christi</t>
  </si>
  <si>
    <t>Texas A &amp; M University-Kingsville</t>
  </si>
  <si>
    <t>University of Texas at El Paso</t>
  </si>
  <si>
    <t>University of Texas at San Antonio</t>
  </si>
  <si>
    <t>University of Texas at Tyler</t>
  </si>
  <si>
    <t>West Texas A &amp; M University</t>
  </si>
  <si>
    <t>Angelo State University</t>
  </si>
  <si>
    <t>Texas A &amp; M International University</t>
  </si>
  <si>
    <t>University of Texas of the Permian Basin</t>
  </si>
  <si>
    <t>Sul Ross State University-Rio Grande College</t>
  </si>
  <si>
    <t>University of Houston-Victoria</t>
  </si>
  <si>
    <t>Texas A &amp; M University at Galveston</t>
  </si>
  <si>
    <t>University of Houston-Downtown</t>
  </si>
  <si>
    <t>Alamo Community College District</t>
  </si>
  <si>
    <t>Brookhaven College  (DCCCD)</t>
  </si>
  <si>
    <t>Cedar Valley College  (DCCCD)</t>
  </si>
  <si>
    <t>College of the Mainland</t>
  </si>
  <si>
    <t>Collin County Community College</t>
  </si>
  <si>
    <t>Dallas County Community College District</t>
  </si>
  <si>
    <t>Eastfield College  (DCCCD)</t>
  </si>
  <si>
    <t>El Centro College  (DCCCD)</t>
  </si>
  <si>
    <t>Hill College</t>
  </si>
  <si>
    <t>Houston Community College</t>
  </si>
  <si>
    <t>Howard College</t>
  </si>
  <si>
    <t>Lamar Institute of Technology</t>
  </si>
  <si>
    <t>Mountain View College  (DCCCD)</t>
  </si>
  <si>
    <t>North Central Texas College</t>
  </si>
  <si>
    <t>North Harris Montgomery Community College District</t>
  </si>
  <si>
    <t>North Lake College  (DCCCD)</t>
  </si>
  <si>
    <t>Northwest Vista College (ACCD)</t>
  </si>
  <si>
    <t>Palo Alto College  (ACCD)</t>
  </si>
  <si>
    <t>Panola College</t>
  </si>
  <si>
    <t>Paris Junior College</t>
  </si>
  <si>
    <t>Richland College  (DCCCD)</t>
  </si>
  <si>
    <t>San Antonio College (ACCD)</t>
  </si>
  <si>
    <t>San Jacinto College (SJCDS)</t>
  </si>
  <si>
    <t>St. Philip's College  (ACCD)</t>
  </si>
  <si>
    <t>Tarrant Co. Junior College (TCJCD)</t>
  </si>
  <si>
    <t>Texas State Technical College-Waco/Marshall</t>
  </si>
  <si>
    <t>Trinity Valley Community College</t>
  </si>
  <si>
    <t>VA</t>
  </si>
  <si>
    <t>University of Virginia</t>
  </si>
  <si>
    <t>Virginia Polytechnic Institute &amp; State University</t>
  </si>
  <si>
    <t>College of William &amp; Mary</t>
  </si>
  <si>
    <t>George Mason University</t>
  </si>
  <si>
    <t>Old Dominion University</t>
  </si>
  <si>
    <t>Virginia Commonwealth University</t>
  </si>
  <si>
    <t>James Madison University</t>
  </si>
  <si>
    <t>Radford University</t>
  </si>
  <si>
    <t>Norfolk State University</t>
  </si>
  <si>
    <t>Virginia State University</t>
  </si>
  <si>
    <t>Longwood College</t>
  </si>
  <si>
    <t>Christopher Newport University</t>
  </si>
  <si>
    <t>Clinch Valley College of the University of Virginia</t>
  </si>
  <si>
    <t>Mary Washington College</t>
  </si>
  <si>
    <t>All CC's</t>
  </si>
  <si>
    <t>Richard Bland College</t>
  </si>
  <si>
    <t>WV</t>
  </si>
  <si>
    <t>West Virginia University</t>
  </si>
  <si>
    <t>Marshall University</t>
  </si>
  <si>
    <t>Bluefield State College</t>
  </si>
  <si>
    <t>Concord College</t>
  </si>
  <si>
    <t>Fairmont State College</t>
  </si>
  <si>
    <t>Glenville State College</t>
  </si>
  <si>
    <t>Shepherd College</t>
  </si>
  <si>
    <t>West Liberty State College</t>
  </si>
  <si>
    <t>West Virginia State College</t>
  </si>
  <si>
    <t>West Virginia University Institute of Technology</t>
  </si>
  <si>
    <t>Potomac State College of West Virginia University</t>
  </si>
  <si>
    <t>Southern West Virginia Community &amp; Technical College</t>
  </si>
  <si>
    <t>West Virginia Northern Community College</t>
  </si>
  <si>
    <t>West Virginia University at Parkersburg</t>
  </si>
  <si>
    <t>Section I:  9-10 Month</t>
  </si>
  <si>
    <t xml:space="preserve"> </t>
  </si>
  <si>
    <t>Section II:  11-12 Month</t>
  </si>
  <si>
    <t>Professor</t>
  </si>
  <si>
    <t>Instructor</t>
  </si>
  <si>
    <t xml:space="preserve">   Single Rank</t>
  </si>
  <si>
    <t>IPEDS</t>
  </si>
  <si>
    <t>Average</t>
  </si>
  <si>
    <t>Institution</t>
  </si>
  <si>
    <t>ID #</t>
  </si>
  <si>
    <t>Code</t>
  </si>
  <si>
    <t>Number</t>
  </si>
  <si>
    <t>Salary</t>
  </si>
  <si>
    <t>State</t>
  </si>
  <si>
    <t>Name</t>
  </si>
  <si>
    <t>NoProf9</t>
  </si>
  <si>
    <t>SalProf9</t>
  </si>
  <si>
    <t>NoAso9</t>
  </si>
  <si>
    <t>SalAso9</t>
  </si>
  <si>
    <t>NoAsi9</t>
  </si>
  <si>
    <t>SalAsi9</t>
  </si>
  <si>
    <t>NoIns9</t>
  </si>
  <si>
    <t>SalIns9</t>
  </si>
  <si>
    <t>NoOth9</t>
  </si>
  <si>
    <t>SalOth9</t>
  </si>
  <si>
    <t>NoSng9</t>
  </si>
  <si>
    <t>SalSng9</t>
  </si>
  <si>
    <t>NoProf11</t>
  </si>
  <si>
    <t>SalProf11</t>
  </si>
  <si>
    <t>NoAso11</t>
  </si>
  <si>
    <t>SalAso11</t>
  </si>
  <si>
    <t>NoAsi11</t>
  </si>
  <si>
    <t>SalAsi11</t>
  </si>
  <si>
    <t>NoIns11</t>
  </si>
  <si>
    <t>SalIns11</t>
  </si>
  <si>
    <t>NoOth11</t>
  </si>
  <si>
    <t>SalOth11</t>
  </si>
  <si>
    <t>NoSng11</t>
  </si>
  <si>
    <t>SalSng11</t>
  </si>
  <si>
    <t>Associate Professor</t>
  </si>
  <si>
    <t>Assistant Professor</t>
  </si>
  <si>
    <t>Undesignated/Other</t>
  </si>
  <si>
    <t>9-month-equivalent (combined) salaries</t>
  </si>
  <si>
    <t>weighted averages for types</t>
  </si>
  <si>
    <t>Weighted Average Full-Time Faculty Salaries</t>
  </si>
  <si>
    <t>Public Institutions</t>
  </si>
  <si>
    <t>SREB States</t>
  </si>
  <si>
    <t>Associate</t>
  </si>
  <si>
    <t>Assistant</t>
  </si>
  <si>
    <t>Undesig-</t>
  </si>
  <si>
    <t>Single</t>
  </si>
  <si>
    <t>All</t>
  </si>
  <si>
    <t>nated/Other</t>
  </si>
  <si>
    <t>Rank</t>
  </si>
  <si>
    <t>Ranks</t>
  </si>
  <si>
    <t>Four-Year 1</t>
  </si>
  <si>
    <t>Four-Year 2</t>
  </si>
  <si>
    <t>Four-Year 3</t>
  </si>
  <si>
    <t>Four-Year 4</t>
  </si>
  <si>
    <t>Four-Year 5</t>
  </si>
  <si>
    <t>Four-Year 6</t>
  </si>
  <si>
    <t>All Four-Year</t>
  </si>
  <si>
    <t>Two-Year 1</t>
  </si>
  <si>
    <t>Two-Year 2</t>
  </si>
  <si>
    <t>Weighted Average Salaries of Full-Time Faculty</t>
  </si>
  <si>
    <t>Public Four-Year Institutions</t>
  </si>
  <si>
    <t>SREB Region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</si>
  <si>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</si>
  <si>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</si>
  <si>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</si>
  <si>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</si>
  <si>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</si>
  <si>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</si>
  <si>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</si>
  <si>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</si>
  <si>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</si>
  <si>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</si>
  <si>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</si>
  <si>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</si>
  <si>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</si>
  <si>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</si>
  <si>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</si>
  <si>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Public Two-Year Institutions</t>
  </si>
  <si>
    <t xml:space="preserve">   Two-Year 1</t>
  </si>
  <si>
    <t xml:space="preserve">   Two-Year 2</t>
  </si>
  <si>
    <t>Weighted Average Salaries and Salary Rankings of Full-Time Faculty</t>
  </si>
  <si>
    <t xml:space="preserve">   Professor</t>
  </si>
  <si>
    <t xml:space="preserve">   Assoc. Prof.</t>
  </si>
  <si>
    <t xml:space="preserve">   Ass't. Prof.</t>
  </si>
  <si>
    <t xml:space="preserve">   Instructor</t>
  </si>
  <si>
    <t xml:space="preserve">  Undes/Other</t>
  </si>
  <si>
    <t xml:space="preserve"> Single Rank</t>
  </si>
  <si>
    <t xml:space="preserve">    All Ranks</t>
  </si>
  <si>
    <t>Public Four-Year 1 Institutions</t>
  </si>
  <si>
    <t>Public Four-Year 2 Institutions</t>
  </si>
  <si>
    <t>Public Four-Year 3 Institutions</t>
  </si>
  <si>
    <t>Public Four-Year 4 Institutions</t>
  </si>
  <si>
    <t>Public Four-Year 5 Institutions</t>
  </si>
  <si>
    <t>Public Four-Year 6 Institutions</t>
  </si>
  <si>
    <t>Public Two-Year 1 Institutions</t>
  </si>
  <si>
    <t>Public Two-Year 2 Institutions</t>
  </si>
  <si>
    <t/>
  </si>
  <si>
    <t>4yr average</t>
  </si>
  <si>
    <t>SREB</t>
  </si>
  <si>
    <t>Louisiana State University and A &amp; M College</t>
  </si>
  <si>
    <t>University of New Orleans</t>
  </si>
  <si>
    <t>University of Southwestern Louisiana</t>
  </si>
  <si>
    <t xml:space="preserve">Louisiana Tech University </t>
  </si>
  <si>
    <t>McNeese State University  [1]</t>
  </si>
  <si>
    <t xml:space="preserve">Northeast Louisiana University </t>
  </si>
  <si>
    <t xml:space="preserve">Southern University and A&amp;M College at Baton Rouge </t>
  </si>
  <si>
    <t>Grambling State University</t>
  </si>
  <si>
    <t>Northwestern State University</t>
  </si>
  <si>
    <t xml:space="preserve">Southeastern Louisiana University </t>
  </si>
  <si>
    <t>Louisiana State University in Shreveport</t>
  </si>
  <si>
    <t xml:space="preserve">Nicholls State University </t>
  </si>
  <si>
    <t>Southern University at New Orleans</t>
  </si>
  <si>
    <t>Bossier Parish Community College</t>
  </si>
  <si>
    <t xml:space="preserve">Delgado Community College </t>
  </si>
  <si>
    <t>Louisiana State University at Alexandria</t>
  </si>
  <si>
    <t>Louisiana State University at Eunice</t>
  </si>
  <si>
    <t>Southern University in Shreveport</t>
  </si>
  <si>
    <t>Acadian Technical Institute</t>
  </si>
  <si>
    <t>Alexandria Regional Technical Institute</t>
  </si>
  <si>
    <t>Ascension Parish Technical Institute</t>
  </si>
  <si>
    <t>Avoyelles Technical Institute</t>
  </si>
  <si>
    <t>Bastrop Technical Institute</t>
  </si>
  <si>
    <t>Baton Rouge Vocational-Technical Institute</t>
  </si>
  <si>
    <t>Claiborne Technical Institute</t>
  </si>
  <si>
    <t>Concordia Technical Institute</t>
  </si>
  <si>
    <t>C.B. Coreil Technical Institute</t>
  </si>
  <si>
    <t>Delta-Ouachita Regional-Technical Institute</t>
  </si>
  <si>
    <t>Evangeline Technical Institute</t>
  </si>
  <si>
    <t>Florida Parishes Technical Institute</t>
  </si>
  <si>
    <t>Folkes Technical Institute</t>
  </si>
  <si>
    <t>Gulf Area Technical Institute</t>
  </si>
  <si>
    <t>Hammond Techincal Institute</t>
  </si>
  <si>
    <t>Huey P. Long Memorial Technical Institute</t>
  </si>
  <si>
    <t>Jefferson Parish Technical Institute</t>
  </si>
  <si>
    <t>Jumonville Memorial Technical Institute</t>
  </si>
  <si>
    <t>Lafayette Regional Technical Institute</t>
  </si>
  <si>
    <t>Lamar Salter Vocational-Technical Institute</t>
  </si>
  <si>
    <t>Mansfield Branch Technical Institute</t>
  </si>
  <si>
    <t>Nachitoches Technical Institute</t>
  </si>
  <si>
    <t>New Orleans Regional Technical Institute</t>
  </si>
  <si>
    <t>North Central Technical Institute</t>
  </si>
  <si>
    <t>Northeast Louisiana Technical Institute</t>
  </si>
  <si>
    <t>Northwest Louisiana Technical Institute</t>
  </si>
  <si>
    <t>Oakdale Branch Technical Institute</t>
  </si>
  <si>
    <t>Port Sulphur Branch Technical Institute</t>
  </si>
  <si>
    <t>River Parishes Technical Institute</t>
  </si>
  <si>
    <t>Ruston Technical Institute</t>
  </si>
  <si>
    <t>Sabine Valley Technical Institute</t>
  </si>
  <si>
    <t>Shreveport-Bossier Regional Technical Institute</t>
  </si>
  <si>
    <t>Sidney N. Collier Memorial Technical Institute</t>
  </si>
  <si>
    <t>Slidell Technical Institute</t>
  </si>
  <si>
    <t>South Louisiana Regional Technical Institute</t>
  </si>
  <si>
    <t>Sowela Regional Technical Institute</t>
  </si>
  <si>
    <t>Sullivan Technical Institute</t>
  </si>
  <si>
    <t>Tallulah Technical Institute</t>
  </si>
  <si>
    <t>Teche Area Technical Institute</t>
  </si>
  <si>
    <t>Thibodaux Area Technical Institute</t>
  </si>
  <si>
    <t>T.H. Harris Technical Institute</t>
  </si>
  <si>
    <t>West Jefferson Technical Institute</t>
  </si>
  <si>
    <t>Westside Technical Institute</t>
  </si>
  <si>
    <t>Young Memorial Technical Institute</t>
  </si>
  <si>
    <t>Louisiana State University Law Center</t>
  </si>
  <si>
    <t>Louisiana State University Medical Center</t>
  </si>
  <si>
    <t>LA</t>
  </si>
  <si>
    <t>1998-99</t>
  </si>
  <si>
    <t>Combined Amounts (9-month equivalent)</t>
  </si>
  <si>
    <t>Other</t>
  </si>
  <si>
    <t>No.</t>
  </si>
  <si>
    <t>-</t>
  </si>
  <si>
    <t>Single Rank</t>
  </si>
  <si>
    <t>All Ranks</t>
  </si>
  <si>
    <t>Avg</t>
  </si>
  <si>
    <t>$</t>
  </si>
  <si>
    <t xml:space="preserve">Coahoma Community College </t>
  </si>
  <si>
    <t xml:space="preserve">Copiah-Lincoln Community College </t>
  </si>
  <si>
    <t xml:space="preserve">East Central Community College </t>
  </si>
  <si>
    <t xml:space="preserve">East Mississippi Community College </t>
  </si>
  <si>
    <t xml:space="preserve">Hinds Community College </t>
  </si>
  <si>
    <t xml:space="preserve">Holmes Community College </t>
  </si>
  <si>
    <t xml:space="preserve">Itawamba Community College </t>
  </si>
  <si>
    <t xml:space="preserve">Jones County Junior College </t>
  </si>
  <si>
    <t xml:space="preserve">Meridian Community College </t>
  </si>
  <si>
    <t xml:space="preserve">Mississippi Delta Community College </t>
  </si>
  <si>
    <t xml:space="preserve">Mississippi Gulf Coast Community College </t>
  </si>
  <si>
    <t xml:space="preserve">Northeast Mississippi Community College </t>
  </si>
  <si>
    <t xml:space="preserve">Northwest Mississippi Community College </t>
  </si>
  <si>
    <t xml:space="preserve">Pearl River Community College </t>
  </si>
  <si>
    <t xml:space="preserve">Southwest Mississippi Community College  </t>
  </si>
  <si>
    <t xml:space="preserve">Texas Tech University </t>
  </si>
  <si>
    <t xml:space="preserve">Prairie View A &amp; M University </t>
  </si>
  <si>
    <t xml:space="preserve">Sam Houston State University </t>
  </si>
  <si>
    <t xml:space="preserve">Southwest Texas State University </t>
  </si>
  <si>
    <t xml:space="preserve">Sul Ross State University </t>
  </si>
  <si>
    <t>Texas A &amp; M University-Commerce</t>
  </si>
  <si>
    <t xml:space="preserve">Texas Southern University </t>
  </si>
  <si>
    <t xml:space="preserve">University of Houston-Clear Lake </t>
  </si>
  <si>
    <t>University of Texas-Pan American *</t>
  </si>
  <si>
    <t xml:space="preserve">Midwestern State University  </t>
  </si>
  <si>
    <t xml:space="preserve">Tarleton State University  </t>
  </si>
  <si>
    <t>Texas A&amp;M University - Texarkana</t>
  </si>
  <si>
    <t>University of Texas at Brownsville</t>
  </si>
  <si>
    <t xml:space="preserve">Alvin Community College </t>
  </si>
  <si>
    <t xml:space="preserve">Amarillo College </t>
  </si>
  <si>
    <t xml:space="preserve">Angelina College </t>
  </si>
  <si>
    <t xml:space="preserve">Austin Community College </t>
  </si>
  <si>
    <t xml:space="preserve">Bee County College </t>
  </si>
  <si>
    <t xml:space="preserve">Blinn College </t>
  </si>
  <si>
    <t xml:space="preserve">Brazosport College </t>
  </si>
  <si>
    <t xml:space="preserve">Central Texas College </t>
  </si>
  <si>
    <t xml:space="preserve">Cisco Junior College </t>
  </si>
  <si>
    <t xml:space="preserve">Clarendon College </t>
  </si>
  <si>
    <t xml:space="preserve">Del Mar College </t>
  </si>
  <si>
    <t xml:space="preserve">El Paso County Community College </t>
  </si>
  <si>
    <t xml:space="preserve">Frank Phillips College </t>
  </si>
  <si>
    <t xml:space="preserve">Galveston College </t>
  </si>
  <si>
    <t xml:space="preserve">Grayson County College </t>
  </si>
  <si>
    <t xml:space="preserve">Kilgore College </t>
  </si>
  <si>
    <t>Lamar Univ-Orange Campus</t>
  </si>
  <si>
    <t>Lamar Univ-Port Arthur Campus</t>
  </si>
  <si>
    <t xml:space="preserve">Laredo Community College </t>
  </si>
  <si>
    <t xml:space="preserve">Lee College </t>
  </si>
  <si>
    <t xml:space="preserve">McLennan Community College </t>
  </si>
  <si>
    <t xml:space="preserve">Midland College </t>
  </si>
  <si>
    <t xml:space="preserve">Navarro College </t>
  </si>
  <si>
    <t xml:space="preserve">Northeast Texas Community College </t>
  </si>
  <si>
    <t xml:space="preserve">Odessa College </t>
  </si>
  <si>
    <t xml:space="preserve">Ranger College </t>
  </si>
  <si>
    <t xml:space="preserve">South Plains College </t>
  </si>
  <si>
    <t>South Texas Community College</t>
  </si>
  <si>
    <t xml:space="preserve">Southwest Texas Junior College </t>
  </si>
  <si>
    <t xml:space="preserve">Temple College </t>
  </si>
  <si>
    <t xml:space="preserve">Texarkana College </t>
  </si>
  <si>
    <t xml:space="preserve">Texas Southmost College </t>
  </si>
  <si>
    <t xml:space="preserve">Texas State Technical College-Amarillo </t>
  </si>
  <si>
    <t xml:space="preserve">Texas State Technical College-Harlingen </t>
  </si>
  <si>
    <t xml:space="preserve">Texas State Technical College-Sweetwater </t>
  </si>
  <si>
    <t xml:space="preserve">Tyler Junior College </t>
  </si>
  <si>
    <t xml:space="preserve">Vernon Regional Junior College </t>
  </si>
  <si>
    <t xml:space="preserve">Victoria College </t>
  </si>
  <si>
    <t xml:space="preserve">Weatherford College </t>
  </si>
  <si>
    <t xml:space="preserve">Western Texas College </t>
  </si>
  <si>
    <t xml:space="preserve">Wharton County Junior College </t>
  </si>
  <si>
    <t xml:space="preserve">Texas A &amp; M University </t>
  </si>
  <si>
    <t>Prairie View A &amp; M University</t>
  </si>
  <si>
    <t>Texas A &amp; M - Commerce</t>
  </si>
  <si>
    <t xml:space="preserve">Texas A &amp; M University-Corpus Christi </t>
  </si>
  <si>
    <t>University of Texas-Pan American [1]</t>
  </si>
  <si>
    <t>Texas A &amp; M -Texarkana</t>
  </si>
  <si>
    <t>University of Texas at Brownsville [2]</t>
  </si>
  <si>
    <t>Lamar University-Orange Campus</t>
  </si>
  <si>
    <t>Lamar University-Port Arthur Campus</t>
  </si>
  <si>
    <t xml:space="preserve">South Texas Community College (HCJCD) </t>
  </si>
  <si>
    <t xml:space="preserve">Temple Junior College </t>
  </si>
  <si>
    <t>Texas State Technical College-Amarillo</t>
  </si>
  <si>
    <t>Table 33</t>
  </si>
  <si>
    <t>Table 34</t>
  </si>
  <si>
    <t>Table 35</t>
  </si>
  <si>
    <t xml:space="preserve">East Tennessee State University </t>
  </si>
  <si>
    <t xml:space="preserve">Middle Tennessee State University </t>
  </si>
  <si>
    <t xml:space="preserve">Tennessee State University </t>
  </si>
  <si>
    <t xml:space="preserve">Austin Peay State University </t>
  </si>
  <si>
    <t xml:space="preserve">Tennessee Technological University </t>
  </si>
  <si>
    <t xml:space="preserve">Chattanooga State Technical Community College </t>
  </si>
  <si>
    <t xml:space="preserve">Cleveland State Community College </t>
  </si>
  <si>
    <t xml:space="preserve">Columbia State Community College </t>
  </si>
  <si>
    <t xml:space="preserve">Dyersburg State Community College </t>
  </si>
  <si>
    <t xml:space="preserve">Jackson State Community College </t>
  </si>
  <si>
    <t xml:space="preserve">Motlow State Community College </t>
  </si>
  <si>
    <t xml:space="preserve">Roane State Community College </t>
  </si>
  <si>
    <t xml:space="preserve">Shelby State Community College </t>
  </si>
  <si>
    <t xml:space="preserve">Volunteer State Community College </t>
  </si>
  <si>
    <t xml:space="preserve">Walters State Community College </t>
  </si>
  <si>
    <t>Notes: Salaries reported as 11-12 month appointments have been converted to 9-10 month equivalence by reducing the reported amounts by 2/11. States with distinct 10, 11 and 12 month appointments have been coverted by reducing the amounts by 1/10, 2/11 and 3/12 respectively.</t>
  </si>
  <si>
    <t>Notes: Salaries reported as 11-12 month appointments have been converted to 9-10 month equivalence by reducing the reported amounts by 2/11. States with distinct 10, 11 and 12 month appointments have been coverted by reducing the amounts by 1/10, 2/11 and 3/12 respectively. Data for Virginia do not include increases averageing 5.3 percent that faculty received on December 1, 1998. These increases would average 3.1 percent on an annulaized basis.</t>
  </si>
  <si>
    <t xml:space="preserve">Georgia State University </t>
  </si>
  <si>
    <t xml:space="preserve"> Albany State University </t>
  </si>
  <si>
    <t xml:space="preserve"> Valdosta State College </t>
  </si>
  <si>
    <t xml:space="preserve">Abraham Baldwin Agricultural College </t>
  </si>
  <si>
    <t xml:space="preserve">Bainbridge College </t>
  </si>
  <si>
    <t xml:space="preserve">Dalton College </t>
  </si>
  <si>
    <t xml:space="preserve">Darton College </t>
  </si>
  <si>
    <t xml:space="preserve">Floyd College </t>
  </si>
  <si>
    <t xml:space="preserve">Gainesville College </t>
  </si>
  <si>
    <t xml:space="preserve">Gordon College </t>
  </si>
  <si>
    <t xml:space="preserve">Macon College </t>
  </si>
  <si>
    <t xml:space="preserve">Middle Georgia College </t>
  </si>
  <si>
    <t xml:space="preserve">South Georgia College </t>
  </si>
  <si>
    <t xml:space="preserve">Waycross College </t>
  </si>
  <si>
    <t>Southern Louisiana Community College</t>
  </si>
  <si>
    <t>Baton Rouge Com. Col</t>
  </si>
  <si>
    <t>Nunez Com Col</t>
  </si>
  <si>
    <t>Full-Time Instructional Faculty</t>
  </si>
  <si>
    <t>Public Colleges and Universities, 1998-99</t>
  </si>
  <si>
    <t>[combined 9/10-month and 11/12-month contract groups]</t>
  </si>
  <si>
    <t>Associate Professsor</t>
  </si>
  <si>
    <t>Percent</t>
  </si>
  <si>
    <t>Pro- fessor</t>
  </si>
  <si>
    <t>Asso- ciate Pro- fessor</t>
  </si>
  <si>
    <t>Assist- ant Pro- fessor</t>
  </si>
  <si>
    <t>In- struc- tor</t>
  </si>
  <si>
    <t>check figures</t>
  </si>
  <si>
    <t>Table 36</t>
  </si>
  <si>
    <t>Table 37</t>
  </si>
  <si>
    <t>Table 38</t>
  </si>
  <si>
    <t>Table 39</t>
  </si>
  <si>
    <t>Table 40</t>
  </si>
  <si>
    <t>Table 41</t>
  </si>
  <si>
    <t>Table 42</t>
  </si>
  <si>
    <t>Table 43</t>
  </si>
  <si>
    <t>Table 44</t>
  </si>
  <si>
    <t xml:space="preserve">Ashland Community College </t>
  </si>
  <si>
    <t xml:space="preserve">Elizabethtown Community College </t>
  </si>
  <si>
    <t xml:space="preserve">Hazard Community College </t>
  </si>
  <si>
    <t xml:space="preserve">Henderson Community College </t>
  </si>
  <si>
    <t xml:space="preserve">Hopkinsville Community College </t>
  </si>
  <si>
    <t xml:space="preserve">Jefferson Community College </t>
  </si>
  <si>
    <t xml:space="preserve">Lexington Community College </t>
  </si>
  <si>
    <t xml:space="preserve">Madisonville Community College </t>
  </si>
  <si>
    <t xml:space="preserve">Maysville Community College </t>
  </si>
  <si>
    <t xml:space="preserve">Owensboro Community College </t>
  </si>
  <si>
    <t xml:space="preserve">Paducah Community College </t>
  </si>
  <si>
    <t xml:space="preserve">Prestonburg Community College </t>
  </si>
  <si>
    <t xml:space="preserve">Somerset Community College </t>
  </si>
  <si>
    <t xml:space="preserve">Southeast Community College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</si>
</sst>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#,###.00"/>
    <numFmt numFmtId="168" formatCode=";;;"/>
    <numFmt numFmtId="169" formatCode="_(* #,##0_);_(* \(#,##0\);_(* &quot;-&quot;??_);_(@_)"/>
    <numFmt numFmtId="170" formatCode="_(* #,##0.0_);_(* \(#,##0.0\);_(* &quot;-&quot;??_);_(@_)"/>
    <numFmt numFmtId="171" formatCode="0.0"/>
    <numFmt numFmtId="172" formatCode="#,###.0"/>
    <numFmt numFmtId="173" formatCode="#,###"/>
    <numFmt numFmtId="174" formatCode="&quot;$&quot;#,##0"/>
  </numFmts>
  <fonts count="40">
    <font>
      <sz val="8"/>
      <name val="Courier"/>
      <family val="0"/>
    </font>
    <font>
      <sz val="10"/>
      <name val="Times New Roman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Courier"/>
      <family val="3"/>
    </font>
    <font>
      <i/>
      <sz val="8"/>
      <color indexed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57"/>
      <name val="Courier"/>
      <family val="3"/>
    </font>
    <font>
      <i/>
      <sz val="8"/>
      <color indexed="57"/>
      <name val="Courier"/>
      <family val="3"/>
    </font>
    <font>
      <sz val="12"/>
      <name val="AGaramond"/>
      <family val="0"/>
    </font>
    <font>
      <sz val="10"/>
      <name val="AGaramond"/>
      <family val="1"/>
    </font>
    <font>
      <sz val="8"/>
      <name val="AGaramond"/>
      <family val="0"/>
    </font>
    <font>
      <sz val="8"/>
      <color indexed="10"/>
      <name val="AGaramond"/>
      <family val="0"/>
    </font>
    <font>
      <sz val="8"/>
      <color indexed="8"/>
      <name val="AGaramond"/>
      <family val="0"/>
    </font>
    <font>
      <sz val="8"/>
      <color indexed="17"/>
      <name val="Courier"/>
      <family val="3"/>
    </font>
    <font>
      <sz val="8"/>
      <color indexed="17"/>
      <name val="AGaramond"/>
      <family val="0"/>
    </font>
    <font>
      <sz val="10"/>
      <color indexed="8"/>
      <name val="AGaramond"/>
      <family val="1"/>
    </font>
    <font>
      <sz val="8"/>
      <color indexed="10"/>
      <name val="Courier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48"/>
      <name val="Courier"/>
      <family val="3"/>
    </font>
    <font>
      <sz val="9"/>
      <name val="Arial"/>
      <family val="2"/>
    </font>
    <font>
      <sz val="9"/>
      <name val="Courier"/>
      <family val="0"/>
    </font>
    <font>
      <b/>
      <i/>
      <sz val="12"/>
      <name val="Arial"/>
      <family val="2"/>
    </font>
    <font>
      <sz val="9"/>
      <color indexed="12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sz val="14"/>
      <name val="Courier"/>
      <family val="0"/>
    </font>
    <font>
      <i/>
      <sz val="14"/>
      <name val="Arial"/>
      <family val="2"/>
    </font>
    <font>
      <i/>
      <sz val="14"/>
      <name val="Courier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ourier"/>
      <family val="0"/>
    </font>
    <font>
      <sz val="8"/>
      <color indexed="12"/>
      <name val="AGaramond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7" fillId="2" borderId="0">
      <alignment/>
      <protection/>
    </xf>
  </cellStyleXfs>
  <cellXfs count="320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2" xfId="0" applyFont="1" applyBorder="1" applyAlignment="1" applyProtection="1">
      <alignment wrapText="1"/>
      <protection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Font="1" applyAlignment="1" applyProtection="1">
      <alignment horizontal="right" wrapText="1"/>
      <protection locked="0"/>
    </xf>
    <xf numFmtId="3" fontId="0" fillId="0" borderId="0" xfId="0" applyNumberFormat="1" applyFont="1" applyAlignment="1" applyProtection="1">
      <alignment horizontal="right" wrapText="1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3" xfId="0" applyFont="1" applyBorder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 horizontal="left"/>
      <protection/>
    </xf>
    <xf numFmtId="5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/>
      <protection/>
    </xf>
    <xf numFmtId="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 locked="0"/>
    </xf>
    <xf numFmtId="37" fontId="7" fillId="0" borderId="3" xfId="0" applyNumberFormat="1" applyFont="1" applyBorder="1" applyAlignment="1" applyProtection="1">
      <alignment horizontal="right"/>
      <protection/>
    </xf>
    <xf numFmtId="5" fontId="7" fillId="0" borderId="3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NumberFormat="1" applyFont="1" applyAlignment="1" applyProtection="1">
      <alignment horizontal="right" wrapText="1"/>
      <protection locked="0"/>
    </xf>
    <xf numFmtId="3" fontId="5" fillId="0" borderId="0" xfId="0" applyNumberFormat="1" applyFont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5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3" fontId="16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169" fontId="4" fillId="0" borderId="1" xfId="15" applyNumberFormat="1" applyFont="1" applyBorder="1" applyAlignment="1" applyProtection="1">
      <alignment horizontal="centerContinuous"/>
      <protection/>
    </xf>
    <xf numFmtId="169" fontId="4" fillId="0" borderId="3" xfId="15" applyNumberFormat="1" applyFont="1" applyBorder="1" applyAlignment="1" applyProtection="1">
      <alignment horizontal="centerContinuous"/>
      <protection/>
    </xf>
    <xf numFmtId="169" fontId="4" fillId="0" borderId="0" xfId="15" applyNumberFormat="1" applyFont="1" applyBorder="1" applyAlignment="1" applyProtection="1">
      <alignment horizontal="centerContinuous"/>
      <protection/>
    </xf>
    <xf numFmtId="173" fontId="0" fillId="0" borderId="0" xfId="0" applyNumberFormat="1" applyAlignment="1" applyProtection="1">
      <alignment horizontal="right"/>
      <protection locked="0"/>
    </xf>
    <xf numFmtId="0" fontId="16" fillId="2" borderId="0" xfId="0" applyFont="1" applyFill="1" applyAlignment="1">
      <alignment/>
    </xf>
    <xf numFmtId="3" fontId="5" fillId="3" borderId="0" xfId="0" applyNumberFormat="1" applyFont="1" applyFill="1" applyAlignment="1" applyProtection="1">
      <alignment horizontal="right"/>
      <protection locked="0"/>
    </xf>
    <xf numFmtId="37" fontId="7" fillId="0" borderId="3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5" xfId="0" applyFont="1" applyBorder="1" applyAlignment="1" applyProtection="1">
      <alignment horizontal="center"/>
      <protection/>
    </xf>
    <xf numFmtId="0" fontId="19" fillId="0" borderId="0" xfId="0" applyNumberFormat="1" applyFont="1" applyAlignment="1" applyProtection="1">
      <alignment horizontal="left"/>
      <protection locked="0"/>
    </xf>
    <xf numFmtId="1" fontId="19" fillId="0" borderId="0" xfId="0" applyNumberFormat="1" applyFont="1" applyAlignment="1" applyProtection="1">
      <alignment horizontal="right"/>
      <protection locked="0"/>
    </xf>
    <xf numFmtId="3" fontId="0" fillId="4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1" fontId="19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3" fontId="5" fillId="0" borderId="0" xfId="0" applyNumberFormat="1" applyFon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3" fontId="0" fillId="3" borderId="0" xfId="0" applyNumberFormat="1" applyFill="1" applyAlignment="1" applyProtection="1">
      <alignment horizontal="right"/>
      <protection locked="0"/>
    </xf>
    <xf numFmtId="0" fontId="2" fillId="5" borderId="0" xfId="0" applyFont="1" applyFill="1" applyAlignment="1">
      <alignment/>
    </xf>
    <xf numFmtId="0" fontId="3" fillId="5" borderId="1" xfId="0" applyFont="1" applyFill="1" applyBorder="1" applyAlignment="1" applyProtection="1">
      <alignment horizontal="left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 horizontal="centerContinuous"/>
      <protection/>
    </xf>
    <xf numFmtId="0" fontId="4" fillId="5" borderId="6" xfId="0" applyFont="1" applyFill="1" applyBorder="1" applyAlignment="1" applyProtection="1">
      <alignment horizontal="centerContinuous"/>
      <protection/>
    </xf>
    <xf numFmtId="0" fontId="0" fillId="5" borderId="0" xfId="0" applyFont="1" applyFill="1" applyAlignment="1">
      <alignment/>
    </xf>
    <xf numFmtId="3" fontId="2" fillId="5" borderId="0" xfId="0" applyNumberFormat="1" applyFont="1" applyFill="1" applyAlignment="1">
      <alignment/>
    </xf>
    <xf numFmtId="0" fontId="4" fillId="5" borderId="3" xfId="0" applyFont="1" applyFill="1" applyBorder="1" applyAlignment="1" applyProtection="1">
      <alignment horizontal="center"/>
      <protection/>
    </xf>
    <xf numFmtId="0" fontId="4" fillId="5" borderId="4" xfId="0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 horizontal="centerContinuous"/>
      <protection/>
    </xf>
    <xf numFmtId="37" fontId="4" fillId="5" borderId="3" xfId="0" applyNumberFormat="1" applyFont="1" applyFill="1" applyBorder="1" applyAlignment="1" applyProtection="1">
      <alignment horizontal="centerContinuous"/>
      <protection/>
    </xf>
    <xf numFmtId="37" fontId="4" fillId="5" borderId="7" xfId="0" applyNumberFormat="1" applyFont="1" applyFill="1" applyBorder="1" applyAlignment="1" applyProtection="1">
      <alignment horizontal="centerContinuous"/>
      <protection/>
    </xf>
    <xf numFmtId="0" fontId="4" fillId="5" borderId="0" xfId="0" applyFont="1" applyFill="1" applyAlignment="1" applyProtection="1">
      <alignment/>
      <protection/>
    </xf>
    <xf numFmtId="0" fontId="4" fillId="5" borderId="0" xfId="0" applyFont="1" applyFill="1" applyAlignment="1" applyProtection="1">
      <alignment horizontal="center"/>
      <protection/>
    </xf>
    <xf numFmtId="0" fontId="4" fillId="5" borderId="5" xfId="0" applyFont="1" applyFill="1" applyBorder="1" applyAlignment="1" applyProtection="1">
      <alignment/>
      <protection/>
    </xf>
    <xf numFmtId="37" fontId="4" fillId="5" borderId="0" xfId="0" applyNumberFormat="1" applyFont="1" applyFill="1" applyAlignment="1" applyProtection="1">
      <alignment/>
      <protection/>
    </xf>
    <xf numFmtId="37" fontId="4" fillId="5" borderId="8" xfId="0" applyNumberFormat="1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3" xfId="0" applyNumberFormat="1" applyFont="1" applyFill="1" applyBorder="1" applyAlignment="1" applyProtection="1">
      <alignment/>
      <protection/>
    </xf>
    <xf numFmtId="37" fontId="4" fillId="5" borderId="7" xfId="0" applyNumberFormat="1" applyFont="1" applyFill="1" applyBorder="1" applyAlignment="1" applyProtection="1">
      <alignment/>
      <protection/>
    </xf>
    <xf numFmtId="0" fontId="2" fillId="5" borderId="0" xfId="0" applyFont="1" applyFill="1" applyAlignment="1">
      <alignment wrapText="1"/>
    </xf>
    <xf numFmtId="0" fontId="4" fillId="5" borderId="0" xfId="0" applyFont="1" applyFill="1" applyAlignment="1" applyProtection="1">
      <alignment wrapText="1"/>
      <protection/>
    </xf>
    <xf numFmtId="0" fontId="4" fillId="5" borderId="0" xfId="0" applyFont="1" applyFill="1" applyAlignment="1" applyProtection="1">
      <alignment horizontal="center" wrapText="1"/>
      <protection/>
    </xf>
    <xf numFmtId="0" fontId="4" fillId="5" borderId="2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0" xfId="0" applyNumberFormat="1" applyFont="1" applyFill="1" applyAlignment="1" applyProtection="1">
      <alignment horizontal="left" wrapText="1"/>
      <protection locked="0"/>
    </xf>
    <xf numFmtId="0" fontId="0" fillId="5" borderId="0" xfId="0" applyNumberFormat="1" applyFont="1" applyFill="1" applyAlignment="1" applyProtection="1">
      <alignment horizontal="right" wrapText="1"/>
      <protection locked="0"/>
    </xf>
    <xf numFmtId="3" fontId="0" fillId="5" borderId="0" xfId="0" applyNumberFormat="1" applyFont="1" applyFill="1" applyAlignment="1" applyProtection="1">
      <alignment horizontal="right" wrapText="1"/>
      <protection locked="0"/>
    </xf>
    <xf numFmtId="0" fontId="0" fillId="5" borderId="0" xfId="0" applyNumberFormat="1" applyFill="1" applyAlignment="1" applyProtection="1">
      <alignment horizontal="left"/>
      <protection locked="0"/>
    </xf>
    <xf numFmtId="1" fontId="0" fillId="5" borderId="0" xfId="0" applyNumberFormat="1" applyFill="1" applyAlignment="1" applyProtection="1">
      <alignment horizontal="right"/>
      <protection locked="0"/>
    </xf>
    <xf numFmtId="0" fontId="12" fillId="5" borderId="0" xfId="0" applyFont="1" applyFill="1" applyAlignment="1" applyProtection="1">
      <alignment/>
      <protection/>
    </xf>
    <xf numFmtId="0" fontId="12" fillId="5" borderId="0" xfId="0" applyFont="1" applyFill="1" applyAlignment="1" applyProtection="1">
      <alignment horizontal="center"/>
      <protection/>
    </xf>
    <xf numFmtId="0" fontId="18" fillId="5" borderId="0" xfId="0" applyFont="1" applyFill="1" applyAlignment="1" applyProtection="1">
      <alignment/>
      <protection/>
    </xf>
    <xf numFmtId="0" fontId="18" fillId="5" borderId="0" xfId="0" applyFont="1" applyFill="1" applyAlignment="1" applyProtection="1">
      <alignment horizontal="center"/>
      <protection/>
    </xf>
    <xf numFmtId="0" fontId="18" fillId="5" borderId="5" xfId="0" applyFont="1" applyFill="1" applyBorder="1" applyAlignment="1" applyProtection="1">
      <alignment horizontal="center"/>
      <protection/>
    </xf>
    <xf numFmtId="0" fontId="6" fillId="5" borderId="0" xfId="0" applyNumberFormat="1" applyFont="1" applyFill="1" applyAlignment="1" applyProtection="1">
      <alignment horizontal="left"/>
      <protection locked="0"/>
    </xf>
    <xf numFmtId="0" fontId="0" fillId="5" borderId="0" xfId="0" applyFill="1" applyAlignment="1">
      <alignment/>
    </xf>
    <xf numFmtId="0" fontId="11" fillId="5" borderId="0" xfId="0" applyFont="1" applyFill="1" applyAlignment="1" applyProtection="1">
      <alignment/>
      <protection/>
    </xf>
    <xf numFmtId="0" fontId="11" fillId="5" borderId="0" xfId="0" applyFont="1" applyFill="1" applyAlignment="1" applyProtection="1">
      <alignment horizontal="center"/>
      <protection/>
    </xf>
    <xf numFmtId="0" fontId="11" fillId="5" borderId="5" xfId="0" applyFont="1" applyFill="1" applyBorder="1" applyAlignment="1" applyProtection="1">
      <alignment horizontal="center"/>
      <protection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5" borderId="5" xfId="0" applyFont="1" applyFill="1" applyBorder="1" applyAlignment="1" applyProtection="1">
      <alignment horizontal="center"/>
      <protection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9" fillId="5" borderId="0" xfId="0" applyNumberFormat="1" applyFont="1" applyFill="1" applyAlignment="1" applyProtection="1">
      <alignment horizontal="left"/>
      <protection locked="0"/>
    </xf>
    <xf numFmtId="1" fontId="19" fillId="5" borderId="0" xfId="0" applyNumberFormat="1" applyFont="1" applyFill="1" applyAlignment="1" applyProtection="1">
      <alignment horizontal="right"/>
      <protection locked="0"/>
    </xf>
    <xf numFmtId="3" fontId="2" fillId="5" borderId="0" xfId="0" applyNumberFormat="1" applyFont="1" applyFill="1" applyAlignment="1">
      <alignment wrapText="1"/>
    </xf>
    <xf numFmtId="3" fontId="5" fillId="6" borderId="0" xfId="0" applyNumberFormat="1" applyFont="1" applyFill="1" applyAlignment="1" applyProtection="1">
      <alignment horizontal="right"/>
      <protection locked="0"/>
    </xf>
    <xf numFmtId="3" fontId="5" fillId="4" borderId="0" xfId="0" applyNumberFormat="1" applyFont="1" applyFill="1" applyAlignment="1" applyProtection="1">
      <alignment horizontal="right"/>
      <protection locked="0"/>
    </xf>
    <xf numFmtId="169" fontId="0" fillId="0" borderId="0" xfId="15" applyNumberFormat="1" applyFill="1" applyAlignment="1">
      <alignment/>
    </xf>
    <xf numFmtId="0" fontId="2" fillId="5" borderId="0" xfId="0" applyNumberFormat="1" applyFont="1" applyFill="1" applyAlignment="1" applyProtection="1">
      <alignment horizontal="left"/>
      <protection locked="0"/>
    </xf>
    <xf numFmtId="1" fontId="2" fillId="5" borderId="0" xfId="0" applyNumberFormat="1" applyFont="1" applyFill="1" applyAlignment="1" applyProtection="1">
      <alignment horizontal="right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/>
      <protection/>
    </xf>
    <xf numFmtId="168" fontId="21" fillId="0" borderId="0" xfId="0" applyNumberFormat="1" applyFont="1" applyAlignment="1" applyProtection="1">
      <alignment horizontal="centerContinuous"/>
      <protection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3" fillId="0" borderId="1" xfId="0" applyFont="1" applyBorder="1" applyAlignment="1" applyProtection="1">
      <alignment horizontal="left"/>
      <protection/>
    </xf>
    <xf numFmtId="37" fontId="23" fillId="0" borderId="1" xfId="0" applyNumberFormat="1" applyFont="1" applyBorder="1" applyAlignment="1" applyProtection="1">
      <alignment horizontal="center"/>
      <protection/>
    </xf>
    <xf numFmtId="0" fontId="23" fillId="0" borderId="1" xfId="0" applyFont="1" applyBorder="1" applyAlignment="1" applyProtection="1">
      <alignment horizontal="center"/>
      <protection/>
    </xf>
    <xf numFmtId="0" fontId="23" fillId="0" borderId="3" xfId="0" applyFont="1" applyBorder="1" applyAlignment="1" applyProtection="1">
      <alignment horizontal="left"/>
      <protection/>
    </xf>
    <xf numFmtId="37" fontId="23" fillId="0" borderId="3" xfId="0" applyNumberFormat="1" applyFont="1" applyBorder="1" applyAlignment="1" applyProtection="1">
      <alignment horizontal="center"/>
      <protection/>
    </xf>
    <xf numFmtId="0" fontId="23" fillId="0" borderId="3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Continuous"/>
      <protection/>
    </xf>
    <xf numFmtId="37" fontId="23" fillId="0" borderId="9" xfId="0" applyNumberFormat="1" applyFont="1" applyBorder="1" applyAlignment="1" applyProtection="1">
      <alignment horizontal="right"/>
      <protection/>
    </xf>
    <xf numFmtId="0" fontId="23" fillId="0" borderId="9" xfId="0" applyFont="1" applyBorder="1" applyAlignment="1" applyProtection="1">
      <alignment horizontal="right"/>
      <protection/>
    </xf>
    <xf numFmtId="0" fontId="23" fillId="0" borderId="3" xfId="0" applyFont="1" applyBorder="1" applyAlignment="1" applyProtection="1">
      <alignment horizontal="centerContinuous"/>
      <protection/>
    </xf>
    <xf numFmtId="37" fontId="23" fillId="0" borderId="3" xfId="0" applyNumberFormat="1" applyFont="1" applyBorder="1" applyAlignment="1" applyProtection="1">
      <alignment horizontal="centerContinuous"/>
      <protection/>
    </xf>
    <xf numFmtId="37" fontId="23" fillId="0" borderId="9" xfId="0" applyNumberFormat="1" applyFont="1" applyBorder="1" applyAlignment="1" applyProtection="1">
      <alignment horizontal="centerContinuous"/>
      <protection/>
    </xf>
    <xf numFmtId="0" fontId="23" fillId="0" borderId="9" xfId="0" applyFont="1" applyBorder="1" applyAlignment="1" applyProtection="1">
      <alignment horizontal="centerContinuous"/>
      <protection/>
    </xf>
    <xf numFmtId="0" fontId="23" fillId="0" borderId="9" xfId="0" applyFont="1" applyBorder="1" applyAlignment="1" applyProtection="1">
      <alignment horizontal="center"/>
      <protection/>
    </xf>
    <xf numFmtId="37" fontId="23" fillId="0" borderId="9" xfId="0" applyNumberFormat="1" applyFont="1" applyBorder="1" applyAlignment="1" applyProtection="1">
      <alignment horizontal="left"/>
      <protection/>
    </xf>
    <xf numFmtId="37" fontId="23" fillId="0" borderId="1" xfId="0" applyNumberFormat="1" applyFont="1" applyBorder="1" applyAlignment="1" applyProtection="1">
      <alignment horizontal="centerContinuous"/>
      <protection/>
    </xf>
    <xf numFmtId="0" fontId="23" fillId="0" borderId="1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37" fontId="23" fillId="0" borderId="1" xfId="0" applyNumberFormat="1" applyFont="1" applyBorder="1" applyAlignment="1" applyProtection="1">
      <alignment horizontal="left"/>
      <protection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3" xfId="0" applyNumberFormat="1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37" fontId="7" fillId="2" borderId="0" xfId="0" applyNumberFormat="1" applyFont="1" applyFill="1" applyAlignment="1" applyProtection="1">
      <alignment/>
      <protection/>
    </xf>
    <xf numFmtId="37" fontId="7" fillId="2" borderId="3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/>
    </xf>
    <xf numFmtId="5" fontId="7" fillId="0" borderId="3" xfId="0" applyNumberFormat="1" applyFont="1" applyBorder="1" applyAlignment="1" applyProtection="1">
      <alignment/>
      <protection/>
    </xf>
    <xf numFmtId="174" fontId="7" fillId="0" borderId="0" xfId="0" applyNumberFormat="1" applyFont="1" applyAlignment="1" applyProtection="1">
      <alignment horizontal="right"/>
      <protection/>
    </xf>
    <xf numFmtId="37" fontId="7" fillId="0" borderId="10" xfId="0" applyNumberFormat="1" applyFont="1" applyBorder="1" applyAlignment="1" applyProtection="1">
      <alignment horizontal="right"/>
      <protection/>
    </xf>
    <xf numFmtId="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10" xfId="0" applyNumberFormat="1" applyFont="1" applyBorder="1" applyAlignment="1">
      <alignment/>
    </xf>
    <xf numFmtId="5" fontId="7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Continuous"/>
      <protection/>
    </xf>
    <xf numFmtId="37" fontId="23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 horizontal="center"/>
      <protection/>
    </xf>
    <xf numFmtId="5" fontId="7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1" fontId="0" fillId="0" borderId="0" xfId="0" applyNumberForma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 applyProtection="1">
      <alignment horizontal="right"/>
      <protection locked="0"/>
    </xf>
    <xf numFmtId="0" fontId="4" fillId="5" borderId="5" xfId="0" applyFont="1" applyFill="1" applyBorder="1" applyAlignment="1" applyProtection="1">
      <alignment horizontal="center"/>
      <protection/>
    </xf>
    <xf numFmtId="37" fontId="7" fillId="0" borderId="0" xfId="16" applyNumberFormat="1" applyFont="1" applyFill="1" applyBorder="1" applyAlignment="1" applyProtection="1">
      <alignment horizontal="center"/>
      <protection/>
    </xf>
    <xf numFmtId="3" fontId="7" fillId="0" borderId="5" xfId="16" applyNumberFormat="1" applyFont="1" applyFill="1" applyBorder="1" applyAlignment="1" applyProtection="1">
      <alignment horizontal="center"/>
      <protection/>
    </xf>
    <xf numFmtId="3" fontId="7" fillId="0" borderId="5" xfId="16" applyNumberFormat="1" applyFont="1" applyFill="1" applyBorder="1" applyProtection="1">
      <alignment/>
      <protection/>
    </xf>
    <xf numFmtId="37" fontId="7" fillId="0" borderId="0" xfId="16" applyNumberFormat="1" applyFont="1" applyFill="1" applyBorder="1" applyProtection="1">
      <alignment/>
      <protection/>
    </xf>
    <xf numFmtId="3" fontId="7" fillId="0" borderId="11" xfId="16" applyNumberFormat="1" applyFont="1" applyFill="1" applyBorder="1" applyProtection="1">
      <alignment/>
      <protection/>
    </xf>
    <xf numFmtId="3" fontId="7" fillId="0" borderId="0" xfId="16" applyNumberFormat="1" applyFont="1" applyFill="1" applyProtection="1">
      <alignment/>
      <protection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7" fillId="0" borderId="12" xfId="0" applyFont="1" applyBorder="1" applyAlignment="1">
      <alignment/>
    </xf>
    <xf numFmtId="37" fontId="25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3" fontId="28" fillId="0" borderId="0" xfId="15" applyNumberFormat="1" applyFont="1" applyBorder="1" applyAlignment="1" applyProtection="1">
      <alignment horizontal="centerContinuous"/>
      <protection/>
    </xf>
    <xf numFmtId="3" fontId="29" fillId="0" borderId="0" xfId="15" applyNumberFormat="1" applyFont="1" applyBorder="1" applyAlignment="1" applyProtection="1">
      <alignment horizontal="centerContinuous"/>
      <protection/>
    </xf>
    <xf numFmtId="3" fontId="30" fillId="0" borderId="0" xfId="15" applyNumberFormat="1" applyFont="1" applyBorder="1" applyAlignment="1" applyProtection="1">
      <alignment horizontal="centerContinuous"/>
      <protection/>
    </xf>
    <xf numFmtId="3" fontId="30" fillId="0" borderId="0" xfId="0" applyNumberFormat="1" applyFont="1" applyAlignment="1">
      <alignment/>
    </xf>
    <xf numFmtId="3" fontId="30" fillId="0" borderId="0" xfId="15" applyNumberFormat="1" applyFont="1" applyAlignment="1">
      <alignment/>
    </xf>
    <xf numFmtId="0" fontId="31" fillId="2" borderId="0" xfId="0" applyFont="1" applyFill="1" applyAlignment="1">
      <alignment/>
    </xf>
    <xf numFmtId="0" fontId="31" fillId="2" borderId="0" xfId="0" applyFont="1" applyFill="1" applyAlignment="1" applyProtection="1">
      <alignment/>
      <protection locked="0"/>
    </xf>
    <xf numFmtId="3" fontId="31" fillId="2" borderId="0" xfId="15" applyNumberFormat="1" applyFont="1" applyFill="1" applyBorder="1" applyAlignment="1" applyProtection="1">
      <alignment horizontal="centerContinuous"/>
      <protection/>
    </xf>
    <xf numFmtId="3" fontId="31" fillId="2" borderId="0" xfId="15" applyNumberFormat="1" applyFont="1" applyFill="1" applyAlignment="1">
      <alignment/>
    </xf>
    <xf numFmtId="3" fontId="30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>
      <alignment/>
    </xf>
    <xf numFmtId="3" fontId="28" fillId="0" borderId="0" xfId="15" applyNumberFormat="1" applyFont="1" applyAlignment="1">
      <alignment/>
    </xf>
    <xf numFmtId="3" fontId="31" fillId="0" borderId="0" xfId="0" applyNumberFormat="1" applyFont="1" applyAlignment="1" applyProtection="1">
      <alignment/>
      <protection locked="0"/>
    </xf>
    <xf numFmtId="37" fontId="25" fillId="0" borderId="0" xfId="0" applyNumberFormat="1" applyFont="1" applyAlignment="1" applyProtection="1">
      <alignment horizontal="fill"/>
      <protection/>
    </xf>
    <xf numFmtId="37" fontId="32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>
      <alignment/>
    </xf>
    <xf numFmtId="0" fontId="0" fillId="0" borderId="0" xfId="0" applyAlignment="1">
      <alignment vertical="top"/>
    </xf>
    <xf numFmtId="0" fontId="16" fillId="2" borderId="0" xfId="0" applyFont="1" applyFill="1" applyAlignment="1">
      <alignment vertical="top"/>
    </xf>
    <xf numFmtId="0" fontId="0" fillId="0" borderId="0" xfId="0" applyFont="1" applyAlignment="1">
      <alignment/>
    </xf>
    <xf numFmtId="169" fontId="36" fillId="0" borderId="13" xfId="15" applyNumberFormat="1" applyFont="1" applyBorder="1" applyAlignment="1" applyProtection="1">
      <alignment horizontal="centerContinuous" wrapText="1"/>
      <protection/>
    </xf>
    <xf numFmtId="169" fontId="36" fillId="0" borderId="14" xfId="15" applyNumberFormat="1" applyFont="1" applyBorder="1" applyAlignment="1" applyProtection="1">
      <alignment horizontal="centerContinuous" wrapText="1"/>
      <protection/>
    </xf>
    <xf numFmtId="169" fontId="36" fillId="0" borderId="10" xfId="15" applyNumberFormat="1" applyFont="1" applyBorder="1" applyAlignment="1" applyProtection="1">
      <alignment horizontal="centerContinuous" wrapText="1"/>
      <protection/>
    </xf>
    <xf numFmtId="0" fontId="0" fillId="5" borderId="0" xfId="0" applyFont="1" applyFill="1" applyAlignment="1">
      <alignment/>
    </xf>
    <xf numFmtId="0" fontId="0" fillId="5" borderId="0" xfId="0" applyFill="1" applyBorder="1" applyAlignment="1">
      <alignment/>
    </xf>
    <xf numFmtId="37" fontId="37" fillId="0" borderId="0" xfId="0" applyNumberFormat="1" applyFont="1" applyAlignment="1" applyProtection="1">
      <alignment vertical="center"/>
      <protection/>
    </xf>
    <xf numFmtId="3" fontId="37" fillId="0" borderId="0" xfId="15" applyNumberFormat="1" applyFont="1" applyBorder="1" applyAlignment="1" applyProtection="1">
      <alignment horizontal="centerContinuous" vertical="center"/>
      <protection/>
    </xf>
    <xf numFmtId="3" fontId="37" fillId="0" borderId="15" xfId="15" applyNumberFormat="1" applyFont="1" applyBorder="1" applyAlignment="1" applyProtection="1">
      <alignment horizontal="centerContinuous" vertical="center"/>
      <protection/>
    </xf>
    <xf numFmtId="9" fontId="37" fillId="0" borderId="0" xfId="0" applyNumberFormat="1" applyFont="1" applyAlignment="1">
      <alignment vertical="center"/>
    </xf>
    <xf numFmtId="9" fontId="38" fillId="5" borderId="0" xfId="0" applyNumberFormat="1" applyFont="1" applyFill="1" applyAlignment="1">
      <alignment/>
    </xf>
    <xf numFmtId="3" fontId="37" fillId="0" borderId="8" xfId="15" applyNumberFormat="1" applyFont="1" applyBorder="1" applyAlignment="1" applyProtection="1">
      <alignment horizontal="centerContinuous" vertical="center"/>
      <protection/>
    </xf>
    <xf numFmtId="9" fontId="38" fillId="3" borderId="0" xfId="0" applyNumberFormat="1" applyFont="1" applyFill="1" applyAlignment="1">
      <alignment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 applyProtection="1">
      <alignment vertical="center"/>
      <protection locked="0"/>
    </xf>
    <xf numFmtId="0" fontId="37" fillId="0" borderId="10" xfId="0" applyFont="1" applyBorder="1" applyAlignment="1">
      <alignment vertical="center"/>
    </xf>
    <xf numFmtId="37" fontId="37" fillId="0" borderId="10" xfId="0" applyNumberFormat="1" applyFont="1" applyBorder="1" applyAlignment="1" applyProtection="1">
      <alignment vertical="center"/>
      <protection/>
    </xf>
    <xf numFmtId="3" fontId="37" fillId="0" borderId="10" xfId="15" applyNumberFormat="1" applyFont="1" applyBorder="1" applyAlignment="1" applyProtection="1">
      <alignment horizontal="centerContinuous" vertical="center"/>
      <protection/>
    </xf>
    <xf numFmtId="3" fontId="37" fillId="0" borderId="16" xfId="15" applyNumberFormat="1" applyFont="1" applyBorder="1" applyAlignment="1" applyProtection="1">
      <alignment horizontal="centerContinuous" vertical="center"/>
      <protection/>
    </xf>
    <xf numFmtId="9" fontId="37" fillId="0" borderId="10" xfId="0" applyNumberFormat="1" applyFont="1" applyBorder="1" applyAlignment="1">
      <alignment vertical="center"/>
    </xf>
    <xf numFmtId="3" fontId="37" fillId="0" borderId="0" xfId="15" applyNumberFormat="1" applyFont="1" applyAlignment="1">
      <alignment vertical="center"/>
    </xf>
    <xf numFmtId="3" fontId="37" fillId="0" borderId="8" xfId="15" applyNumberFormat="1" applyFont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3" fontId="37" fillId="0" borderId="0" xfId="0" applyNumberFormat="1" applyFont="1" applyAlignment="1" applyProtection="1">
      <alignment vertical="center"/>
      <protection locked="0"/>
    </xf>
    <xf numFmtId="3" fontId="37" fillId="0" borderId="8" xfId="0" applyNumberFormat="1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3" fontId="37" fillId="0" borderId="10" xfId="15" applyNumberFormat="1" applyFont="1" applyBorder="1" applyAlignment="1">
      <alignment vertical="center"/>
    </xf>
    <xf numFmtId="3" fontId="37" fillId="0" borderId="16" xfId="15" applyNumberFormat="1" applyFont="1" applyBorder="1" applyAlignment="1">
      <alignment vertical="center"/>
    </xf>
    <xf numFmtId="3" fontId="37" fillId="0" borderId="0" xfId="0" applyNumberFormat="1" applyFont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37" fontId="39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169" fontId="39" fillId="0" borderId="0" xfId="15" applyNumberFormat="1" applyFont="1" applyAlignment="1" applyProtection="1">
      <alignment/>
      <protection locked="0"/>
    </xf>
    <xf numFmtId="0" fontId="0" fillId="5" borderId="0" xfId="0" applyNumberFormat="1" applyFont="1" applyFill="1" applyAlignment="1" applyProtection="1">
      <alignment horizontal="left"/>
      <protection locked="0"/>
    </xf>
    <xf numFmtId="37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5" borderId="0" xfId="0" applyNumberFormat="1" applyFont="1" applyFill="1" applyAlignment="1" applyProtection="1">
      <alignment horizontal="left"/>
      <protection locked="0"/>
    </xf>
    <xf numFmtId="169" fontId="13" fillId="0" borderId="0" xfId="15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Alignment="1" applyProtection="1" quotePrefix="1">
      <alignment horizontal="right"/>
      <protection/>
    </xf>
    <xf numFmtId="0" fontId="25" fillId="0" borderId="0" xfId="0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6" fillId="0" borderId="0" xfId="0" applyFont="1" applyAlignment="1">
      <alignment vertical="top" wrapText="1"/>
    </xf>
    <xf numFmtId="169" fontId="36" fillId="0" borderId="13" xfId="15" applyNumberFormat="1" applyFont="1" applyBorder="1" applyAlignment="1" applyProtection="1">
      <alignment horizontal="center"/>
      <protection/>
    </xf>
    <xf numFmtId="0" fontId="26" fillId="0" borderId="13" xfId="0" applyFont="1" applyBorder="1" applyAlignment="1">
      <alignment horizontal="center"/>
    </xf>
    <xf numFmtId="169" fontId="36" fillId="0" borderId="17" xfId="15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37" fontId="34" fillId="0" borderId="0" xfId="0" applyNumberFormat="1" applyFont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</cellXfs>
  <cellStyles count="3">
    <cellStyle name="Normal" xfId="0"/>
    <cellStyle name="Comma" xfId="15"/>
    <cellStyle name="Normal_Salaries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2"/>
  <sheetViews>
    <sheetView showGridLines="0" showZeros="0" zoomScale="75" zoomScaleNormal="75" workbookViewId="0" topLeftCell="A1">
      <selection activeCell="H88" sqref="H88"/>
    </sheetView>
  </sheetViews>
  <sheetFormatPr defaultColWidth="9.140625" defaultRowHeight="12"/>
  <cols>
    <col min="1" max="1" width="16.00390625" style="51" customWidth="1"/>
    <col min="2" max="2" width="9.00390625" style="51" bestFit="1" customWidth="1"/>
    <col min="3" max="3" width="8.8515625" style="51" customWidth="1"/>
    <col min="4" max="4" width="9.00390625" style="51" bestFit="1" customWidth="1"/>
    <col min="5" max="5" width="8.8515625" style="51" customWidth="1"/>
    <col min="6" max="6" width="9.00390625" style="51" bestFit="1" customWidth="1"/>
    <col min="7" max="13" width="8.8515625" style="51" customWidth="1"/>
    <col min="14" max="14" width="9.421875" style="51" bestFit="1" customWidth="1"/>
    <col min="15" max="16384" width="8.8515625" style="51" customWidth="1"/>
  </cols>
  <sheetData>
    <row r="1" spans="1:256" ht="18">
      <c r="A1" s="311" t="s">
        <v>793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2"/>
      <c r="Q1" s="32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12.7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32"/>
      <c r="Q2" s="3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15.75">
      <c r="A3" s="172" t="s">
        <v>578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32"/>
      <c r="Q3" s="32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15.75">
      <c r="A4" s="172" t="s">
        <v>579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ht="15.75">
      <c r="A5" s="172" t="s">
        <v>580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15.75">
      <c r="A6" s="172" t="s">
        <v>703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2.75">
      <c r="A8" s="173"/>
      <c r="B8" s="174"/>
      <c r="C8" s="175"/>
      <c r="D8" s="174" t="s">
        <v>581</v>
      </c>
      <c r="E8" s="175"/>
      <c r="F8" s="174" t="s">
        <v>582</v>
      </c>
      <c r="G8" s="175"/>
      <c r="H8" s="174"/>
      <c r="I8" s="175"/>
      <c r="J8" s="174" t="s">
        <v>583</v>
      </c>
      <c r="K8" s="175"/>
      <c r="L8" s="174" t="s">
        <v>584</v>
      </c>
      <c r="M8" s="175"/>
      <c r="N8" s="174" t="s">
        <v>585</v>
      </c>
      <c r="O8" s="175"/>
      <c r="P8" s="32"/>
      <c r="Q8" s="32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2.75">
      <c r="A9" s="176"/>
      <c r="B9" s="177" t="s">
        <v>537</v>
      </c>
      <c r="C9" s="178"/>
      <c r="D9" s="177" t="s">
        <v>537</v>
      </c>
      <c r="E9" s="177"/>
      <c r="F9" s="177" t="s">
        <v>537</v>
      </c>
      <c r="G9" s="178"/>
      <c r="H9" s="177" t="s">
        <v>538</v>
      </c>
      <c r="I9" s="178"/>
      <c r="J9" s="177" t="s">
        <v>586</v>
      </c>
      <c r="K9" s="178"/>
      <c r="L9" s="177" t="s">
        <v>587</v>
      </c>
      <c r="M9" s="178"/>
      <c r="N9" s="177" t="s">
        <v>588</v>
      </c>
      <c r="O9" s="178"/>
      <c r="P9" s="32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8" customHeight="1">
      <c r="A10" s="43" t="s">
        <v>589</v>
      </c>
      <c r="B10" s="201">
        <f>+B116</f>
        <v>76757.88528301152</v>
      </c>
      <c r="C10" s="201"/>
      <c r="D10" s="201">
        <f>+D116</f>
        <v>54899.379745705584</v>
      </c>
      <c r="E10" s="201"/>
      <c r="F10" s="201">
        <f>+F116</f>
        <v>46642.8593762109</v>
      </c>
      <c r="G10" s="201"/>
      <c r="H10" s="201">
        <f>+H116</f>
        <v>31183.439019472364</v>
      </c>
      <c r="I10" s="201"/>
      <c r="J10" s="201">
        <f>+J116</f>
        <v>37330.14529061362</v>
      </c>
      <c r="K10" s="201"/>
      <c r="L10" s="201"/>
      <c r="M10" s="201"/>
      <c r="N10" s="201">
        <f>+N116</f>
        <v>60082.07740034496</v>
      </c>
      <c r="O10" s="35"/>
      <c r="P10" s="32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2.75">
      <c r="A11" s="43" t="s">
        <v>590</v>
      </c>
      <c r="B11" s="45">
        <f>+B144</f>
        <v>71959.46085389268</v>
      </c>
      <c r="C11" s="50"/>
      <c r="D11" s="45">
        <f>+D144</f>
        <v>53927.65290101852</v>
      </c>
      <c r="E11" s="50"/>
      <c r="F11" s="45">
        <f>+F144</f>
        <v>44142.24639669426</v>
      </c>
      <c r="G11" s="50"/>
      <c r="H11" s="45">
        <f>+H144</f>
        <v>32300.883069918367</v>
      </c>
      <c r="I11" s="50"/>
      <c r="J11" s="45">
        <f>+J144</f>
        <v>33891.675924375</v>
      </c>
      <c r="K11" s="50"/>
      <c r="L11" s="45"/>
      <c r="M11" s="50"/>
      <c r="N11" s="45">
        <f>+N144</f>
        <v>54823.151244154986</v>
      </c>
      <c r="O11" s="36"/>
      <c r="P11" s="32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2.75">
      <c r="A12" s="43" t="s">
        <v>591</v>
      </c>
      <c r="B12" s="45">
        <f>+B172</f>
        <v>60067.05622045964</v>
      </c>
      <c r="C12" s="50"/>
      <c r="D12" s="45">
        <f>+D172</f>
        <v>48922.034630887625</v>
      </c>
      <c r="E12" s="50"/>
      <c r="F12" s="45">
        <f>+F172</f>
        <v>40975.198673300314</v>
      </c>
      <c r="G12" s="50"/>
      <c r="H12" s="45">
        <f>+H172</f>
        <v>31741.50041333735</v>
      </c>
      <c r="I12" s="50"/>
      <c r="J12" s="45">
        <f>+J172</f>
        <v>33576.45330490429</v>
      </c>
      <c r="K12" s="50"/>
      <c r="L12" s="45"/>
      <c r="M12" s="50"/>
      <c r="N12" s="45">
        <f>+N172</f>
        <v>47450.90618623219</v>
      </c>
      <c r="O12" s="36"/>
      <c r="P12" s="32"/>
      <c r="Q12" s="3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43" t="s">
        <v>592</v>
      </c>
      <c r="B13" s="45">
        <f>+B200</f>
        <v>60215.73820611624</v>
      </c>
      <c r="C13" s="50"/>
      <c r="D13" s="45">
        <f>+D200</f>
        <v>48271.696724755704</v>
      </c>
      <c r="E13" s="50"/>
      <c r="F13" s="45">
        <f>+F200</f>
        <v>40273.57352865994</v>
      </c>
      <c r="G13" s="50"/>
      <c r="H13" s="45">
        <f>+H200</f>
        <v>31590.702414362135</v>
      </c>
      <c r="I13" s="50"/>
      <c r="J13" s="45">
        <f>+J200</f>
        <v>34248.133653777775</v>
      </c>
      <c r="K13" s="50"/>
      <c r="L13" s="45"/>
      <c r="M13" s="50"/>
      <c r="N13" s="45">
        <f>+N200</f>
        <v>46469.56265840559</v>
      </c>
      <c r="O13" s="36"/>
      <c r="P13" s="32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43" t="s">
        <v>593</v>
      </c>
      <c r="B14" s="45">
        <f>+B228</f>
        <v>56274.81998694957</v>
      </c>
      <c r="C14" s="50"/>
      <c r="D14" s="45">
        <f>+D228</f>
        <v>47090.76689639139</v>
      </c>
      <c r="E14" s="50"/>
      <c r="F14" s="45">
        <f>+F228</f>
        <v>39681.749322949414</v>
      </c>
      <c r="G14" s="50"/>
      <c r="H14" s="45">
        <f>+H228</f>
        <v>31285.17677593104</v>
      </c>
      <c r="I14" s="50"/>
      <c r="J14" s="45">
        <f>+J228</f>
        <v>31106.9185625</v>
      </c>
      <c r="K14" s="50"/>
      <c r="L14" s="45"/>
      <c r="M14" s="50"/>
      <c r="N14" s="45">
        <f>+N228</f>
        <v>44519.878918109585</v>
      </c>
      <c r="O14" s="36"/>
      <c r="P14" s="32"/>
      <c r="Q14" s="32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43" t="s">
        <v>594</v>
      </c>
      <c r="B15" s="45">
        <f>+B256</f>
        <v>55958.62664188716</v>
      </c>
      <c r="C15" s="50"/>
      <c r="D15" s="45">
        <f>+D256</f>
        <v>45631.3861803223</v>
      </c>
      <c r="E15" s="50"/>
      <c r="F15" s="45">
        <f>+F256</f>
        <v>39021.6988958043</v>
      </c>
      <c r="G15" s="50"/>
      <c r="H15" s="45">
        <f>+H256</f>
        <v>32004.181385454547</v>
      </c>
      <c r="I15" s="50"/>
      <c r="J15" s="45">
        <f>+J256</f>
        <v>34852.89760585635</v>
      </c>
      <c r="K15" s="50"/>
      <c r="L15" s="45"/>
      <c r="M15" s="50"/>
      <c r="N15" s="45">
        <f>+N256</f>
        <v>44542.03217150301</v>
      </c>
      <c r="O15" s="36"/>
      <c r="P15" s="32"/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6" customHeight="1">
      <c r="A16" s="43"/>
      <c r="B16" s="45"/>
      <c r="C16" s="50"/>
      <c r="D16" s="45"/>
      <c r="E16" s="50"/>
      <c r="F16" s="45"/>
      <c r="G16" s="50"/>
      <c r="H16" s="45"/>
      <c r="I16" s="50"/>
      <c r="J16" s="45"/>
      <c r="K16" s="50"/>
      <c r="L16" s="45"/>
      <c r="M16" s="50"/>
      <c r="N16" s="45"/>
      <c r="O16" s="36"/>
      <c r="P16" s="32"/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43" t="s">
        <v>595</v>
      </c>
      <c r="B17" s="45">
        <f>+B88</f>
        <v>69145.21326900479</v>
      </c>
      <c r="C17" s="50"/>
      <c r="D17" s="45">
        <f>+D88</f>
        <v>51751.32702784344</v>
      </c>
      <c r="E17" s="50"/>
      <c r="F17" s="45">
        <f>+F88</f>
        <v>42846.17057964735</v>
      </c>
      <c r="G17" s="50"/>
      <c r="H17" s="45">
        <f>+H88</f>
        <v>31702.451419501183</v>
      </c>
      <c r="I17" s="50"/>
      <c r="J17" s="45">
        <f>+J88</f>
        <v>35107.49347142097</v>
      </c>
      <c r="K17" s="50"/>
      <c r="L17" s="45"/>
      <c r="M17" s="50"/>
      <c r="N17" s="45">
        <f>+N88</f>
        <v>52795.460273588105</v>
      </c>
      <c r="O17" s="36"/>
      <c r="P17" s="32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52"/>
      <c r="B18" s="45"/>
      <c r="C18" s="50"/>
      <c r="D18" s="45"/>
      <c r="E18" s="50"/>
      <c r="F18" s="45"/>
      <c r="G18" s="50"/>
      <c r="H18" s="45"/>
      <c r="I18" s="50"/>
      <c r="J18" s="45"/>
      <c r="K18" s="50"/>
      <c r="L18" s="45"/>
      <c r="M18" s="50"/>
      <c r="N18" s="45"/>
      <c r="O18" s="36"/>
      <c r="P18" s="32"/>
      <c r="Q18" s="3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43" t="s">
        <v>596</v>
      </c>
      <c r="B19" s="45">
        <f>+B285</f>
        <v>52272.489397616024</v>
      </c>
      <c r="C19" s="50"/>
      <c r="D19" s="45">
        <f>+D285</f>
        <v>42234.148817163965</v>
      </c>
      <c r="E19" s="50"/>
      <c r="F19" s="45">
        <f>+F285</f>
        <v>36946.97944544175</v>
      </c>
      <c r="G19" s="50"/>
      <c r="H19" s="45">
        <f>+H285</f>
        <v>32144.00316109846</v>
      </c>
      <c r="I19" s="50"/>
      <c r="J19" s="45">
        <f>+J285</f>
        <v>34463.04204181009</v>
      </c>
      <c r="K19" s="50"/>
      <c r="L19" s="45">
        <f>+L285</f>
        <v>38233.79000447464</v>
      </c>
      <c r="M19" s="50"/>
      <c r="N19" s="45">
        <f>+N285</f>
        <v>38793.44908222492</v>
      </c>
      <c r="O19" s="36"/>
      <c r="P19" s="32"/>
      <c r="Q19" s="3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2.75">
      <c r="A20" s="40" t="s">
        <v>597</v>
      </c>
      <c r="B20" s="53"/>
      <c r="C20" s="54"/>
      <c r="D20" s="53"/>
      <c r="E20" s="54"/>
      <c r="F20" s="53"/>
      <c r="G20" s="54"/>
      <c r="H20" s="53">
        <f>+H315</f>
        <v>0</v>
      </c>
      <c r="I20" s="54"/>
      <c r="J20" s="53"/>
      <c r="K20" s="54"/>
      <c r="L20" s="53">
        <f>+L313</f>
        <v>39191.78006906013</v>
      </c>
      <c r="M20" s="54"/>
      <c r="N20" s="53">
        <f>+N313</f>
        <v>39191.78006906013</v>
      </c>
      <c r="O20" s="34"/>
      <c r="P20" s="32"/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32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2"/>
      <c r="O21" s="36"/>
      <c r="P21" s="32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40.5" customHeight="1">
      <c r="A22" s="307" t="s">
        <v>811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2"/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8">
      <c r="A23" s="179" t="s">
        <v>794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8">
      <c r="A24" s="17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15.75">
      <c r="A25" s="172" t="s">
        <v>598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3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5.75">
      <c r="A26" s="172" t="s">
        <v>599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5.75">
      <c r="A27" s="172" t="s">
        <v>580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32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.75">
      <c r="A28" s="172" t="s">
        <v>703</v>
      </c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32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2.75">
      <c r="A29" s="31"/>
      <c r="B29" s="3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09"/>
      <c r="O29" s="209"/>
      <c r="P29" s="32"/>
      <c r="Q29" s="3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2.75">
      <c r="A30" s="48"/>
      <c r="B30" s="180">
        <v>1</v>
      </c>
      <c r="C30" s="181"/>
      <c r="D30" s="180">
        <v>2</v>
      </c>
      <c r="E30" s="181"/>
      <c r="F30" s="180">
        <v>3</v>
      </c>
      <c r="G30" s="181"/>
      <c r="H30" s="180">
        <v>4</v>
      </c>
      <c r="I30" s="181"/>
      <c r="J30" s="180">
        <v>5</v>
      </c>
      <c r="K30" s="181"/>
      <c r="L30" s="180">
        <v>6</v>
      </c>
      <c r="M30" s="181"/>
      <c r="N30" s="210"/>
      <c r="O30" s="211"/>
      <c r="P30" s="32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2.75">
      <c r="A31" s="39"/>
      <c r="B31" s="182" t="s">
        <v>541</v>
      </c>
      <c r="C31" s="183" t="s">
        <v>587</v>
      </c>
      <c r="D31" s="182" t="s">
        <v>541</v>
      </c>
      <c r="E31" s="183" t="s">
        <v>587</v>
      </c>
      <c r="F31" s="182" t="s">
        <v>541</v>
      </c>
      <c r="G31" s="183" t="s">
        <v>587</v>
      </c>
      <c r="H31" s="182" t="s">
        <v>541</v>
      </c>
      <c r="I31" s="183" t="s">
        <v>587</v>
      </c>
      <c r="J31" s="182" t="s">
        <v>541</v>
      </c>
      <c r="K31" s="183" t="s">
        <v>587</v>
      </c>
      <c r="L31" s="182" t="s">
        <v>541</v>
      </c>
      <c r="M31" s="183" t="s">
        <v>587</v>
      </c>
      <c r="N31" s="212"/>
      <c r="O31" s="213"/>
      <c r="P31" s="32"/>
      <c r="Q31" s="32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2.75">
      <c r="A32" s="43" t="s">
        <v>600</v>
      </c>
      <c r="B32" s="203">
        <f>+N116</f>
        <v>60082.07740034496</v>
      </c>
      <c r="C32" s="50"/>
      <c r="D32" s="203">
        <f>+N144</f>
        <v>54823.151244154986</v>
      </c>
      <c r="E32" s="50"/>
      <c r="F32" s="50">
        <f>+N172</f>
        <v>47450.90618623219</v>
      </c>
      <c r="G32" s="50"/>
      <c r="H32" s="50">
        <f>+N200</f>
        <v>46469.56265840559</v>
      </c>
      <c r="I32" s="50"/>
      <c r="J32" s="50">
        <f>+N228</f>
        <v>44519.878918109585</v>
      </c>
      <c r="K32" s="50"/>
      <c r="L32" s="50">
        <f>+N256</f>
        <v>44542.03217150301</v>
      </c>
      <c r="M32" s="35"/>
      <c r="N32" s="214"/>
      <c r="O32" s="215"/>
      <c r="P32" s="32"/>
      <c r="Q32" s="3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12.75">
      <c r="A33" s="32"/>
      <c r="C33" s="46"/>
      <c r="E33" s="46"/>
      <c r="F33" s="46"/>
      <c r="G33" s="46"/>
      <c r="H33" s="46"/>
      <c r="I33" s="46"/>
      <c r="J33" s="46"/>
      <c r="K33" s="46"/>
      <c r="L33" s="46"/>
      <c r="M33" s="36"/>
      <c r="N33" s="211"/>
      <c r="O33" s="191"/>
      <c r="P33" s="32"/>
      <c r="Q33" s="32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12.75">
      <c r="A34" s="32" t="s">
        <v>601</v>
      </c>
      <c r="B34" s="205">
        <f>+N118</f>
        <v>54751.6176564769</v>
      </c>
      <c r="C34" s="45"/>
      <c r="D34" s="204">
        <f>+N146</f>
        <v>52690.616755703704</v>
      </c>
      <c r="E34" s="45"/>
      <c r="F34" s="45">
        <f>+N174</f>
        <v>47434.447214004285</v>
      </c>
      <c r="G34" s="45"/>
      <c r="H34" s="45">
        <f>+N202</f>
        <v>44117.30553610644</v>
      </c>
      <c r="I34" s="45"/>
      <c r="J34" s="45">
        <f>+N230</f>
        <v>41840.70432232432</v>
      </c>
      <c r="K34" s="45"/>
      <c r="L34" s="45">
        <f>+N258</f>
        <v>51543.76704883116</v>
      </c>
      <c r="M34" s="42"/>
      <c r="N34" s="216"/>
      <c r="O34" s="213"/>
      <c r="P34" s="43"/>
      <c r="Q34" s="43"/>
      <c r="R34" s="44"/>
      <c r="S34" s="44"/>
      <c r="T34" s="44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12.75">
      <c r="A35" s="32" t="s">
        <v>602</v>
      </c>
      <c r="B35" s="205">
        <f aca="true" t="shared" si="0" ref="B35:B48">+N119</f>
        <v>54084.87429496297</v>
      </c>
      <c r="C35" s="45"/>
      <c r="D35" s="204">
        <f aca="true" t="shared" si="1" ref="D35:D48">+N147</f>
        <v>0</v>
      </c>
      <c r="E35" s="45"/>
      <c r="F35" s="45">
        <f aca="true" t="shared" si="2" ref="F35:F48">+N175</f>
        <v>45348.49530867298</v>
      </c>
      <c r="G35" s="45"/>
      <c r="H35" s="45">
        <f aca="true" t="shared" si="3" ref="H35:H48">+N203</f>
        <v>0</v>
      </c>
      <c r="I35" s="45"/>
      <c r="J35" s="45">
        <f aca="true" t="shared" si="4" ref="J35:J48">+N231</f>
        <v>42991.72864989011</v>
      </c>
      <c r="K35" s="45"/>
      <c r="L35" s="45">
        <f aca="true" t="shared" si="5" ref="L35:L48">+N259</f>
        <v>38552.78089923875</v>
      </c>
      <c r="M35" s="42"/>
      <c r="N35" s="216"/>
      <c r="O35" s="213"/>
      <c r="P35" s="43"/>
      <c r="Q35" s="43"/>
      <c r="R35" s="44"/>
      <c r="S35" s="44"/>
      <c r="T35" s="44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ht="12.75">
      <c r="A36" s="32" t="s">
        <v>603</v>
      </c>
      <c r="B36" s="205">
        <f t="shared" si="0"/>
        <v>58361.68351634005</v>
      </c>
      <c r="C36" s="45"/>
      <c r="D36" s="204">
        <f t="shared" si="1"/>
        <v>52527.945353306764</v>
      </c>
      <c r="E36" s="45"/>
      <c r="F36" s="45">
        <f t="shared" si="2"/>
        <v>49727.50696739615</v>
      </c>
      <c r="G36" s="45"/>
      <c r="H36" s="45">
        <f t="shared" si="3"/>
        <v>0</v>
      </c>
      <c r="I36" s="45"/>
      <c r="J36" s="45">
        <f t="shared" si="4"/>
        <v>48897.002607880306</v>
      </c>
      <c r="K36" s="45"/>
      <c r="L36" s="45">
        <f t="shared" si="5"/>
        <v>0</v>
      </c>
      <c r="M36" s="42"/>
      <c r="N36" s="216"/>
      <c r="O36" s="213"/>
      <c r="P36" s="43"/>
      <c r="Q36" s="43"/>
      <c r="R36" s="44"/>
      <c r="S36" s="44"/>
      <c r="T36" s="44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ht="12.75">
      <c r="A37" s="32" t="s">
        <v>604</v>
      </c>
      <c r="B37" s="205">
        <f t="shared" si="0"/>
        <v>64111.08301353509</v>
      </c>
      <c r="C37" s="45"/>
      <c r="D37" s="204">
        <f t="shared" si="1"/>
        <v>74749.27057182706</v>
      </c>
      <c r="E37" s="45"/>
      <c r="F37" s="45">
        <f t="shared" si="2"/>
        <v>0</v>
      </c>
      <c r="G37" s="45"/>
      <c r="H37" s="45">
        <f t="shared" si="3"/>
        <v>49292.765540403525</v>
      </c>
      <c r="I37" s="45"/>
      <c r="J37" s="45">
        <f t="shared" si="4"/>
        <v>48273.94230418992</v>
      </c>
      <c r="K37" s="45"/>
      <c r="L37" s="45">
        <f t="shared" si="5"/>
        <v>48982.85746108014</v>
      </c>
      <c r="M37" s="42"/>
      <c r="N37" s="216"/>
      <c r="O37" s="213"/>
      <c r="P37" s="43"/>
      <c r="Q37" s="43"/>
      <c r="R37" s="44"/>
      <c r="S37" s="44"/>
      <c r="T37" s="44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ht="12.75">
      <c r="A38" s="32" t="s">
        <v>605</v>
      </c>
      <c r="B38" s="205">
        <f t="shared" si="0"/>
        <v>60713.71036649837</v>
      </c>
      <c r="C38" s="45"/>
      <c r="D38" s="204">
        <f t="shared" si="1"/>
        <v>54668.36540728592</v>
      </c>
      <c r="E38" s="45"/>
      <c r="F38" s="45">
        <f t="shared" si="2"/>
        <v>48922.836634192405</v>
      </c>
      <c r="G38" s="45"/>
      <c r="H38" s="45">
        <f t="shared" si="3"/>
        <v>42377.93769470405</v>
      </c>
      <c r="I38" s="45"/>
      <c r="J38" s="45">
        <f t="shared" si="4"/>
        <v>45516.33300517766</v>
      </c>
      <c r="K38" s="45"/>
      <c r="L38" s="45">
        <f t="shared" si="5"/>
        <v>43547.27279232</v>
      </c>
      <c r="M38" s="42"/>
      <c r="N38" s="216"/>
      <c r="O38" s="213"/>
      <c r="P38" s="43"/>
      <c r="Q38" s="43"/>
      <c r="R38" s="44"/>
      <c r="S38" s="44"/>
      <c r="T38" s="44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ht="12.75">
      <c r="A39" s="32" t="s">
        <v>606</v>
      </c>
      <c r="B39" s="205">
        <f t="shared" si="0"/>
        <v>50954.146918038896</v>
      </c>
      <c r="C39" s="45"/>
      <c r="D39" s="204">
        <f t="shared" si="1"/>
        <v>48116.29247104247</v>
      </c>
      <c r="E39" s="45"/>
      <c r="F39" s="305">
        <f t="shared" si="2"/>
        <v>42445.954774637125</v>
      </c>
      <c r="G39" s="45"/>
      <c r="H39" s="45">
        <f t="shared" si="3"/>
        <v>40577.52993700661</v>
      </c>
      <c r="I39" s="45"/>
      <c r="J39" s="45">
        <f t="shared" si="4"/>
        <v>40922.621596958175</v>
      </c>
      <c r="K39" s="45"/>
      <c r="L39" s="45">
        <f t="shared" si="5"/>
        <v>0</v>
      </c>
      <c r="M39" s="42"/>
      <c r="N39" s="216"/>
      <c r="O39" s="213"/>
      <c r="P39" s="43"/>
      <c r="Q39" s="43"/>
      <c r="R39" s="44"/>
      <c r="S39" s="44"/>
      <c r="T39" s="44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ht="12.75">
      <c r="A40" s="32" t="s">
        <v>607</v>
      </c>
      <c r="B40" s="205">
        <f t="shared" si="0"/>
        <v>66021.47614469698</v>
      </c>
      <c r="C40" s="45"/>
      <c r="D40" s="204">
        <f t="shared" si="1"/>
        <v>55579.06413625935</v>
      </c>
      <c r="E40" s="45"/>
      <c r="F40" s="45">
        <f t="shared" si="2"/>
        <v>51270.597434454154</v>
      </c>
      <c r="G40" s="45"/>
      <c r="H40" s="45">
        <f t="shared" si="3"/>
        <v>54092.98621249779</v>
      </c>
      <c r="I40" s="45"/>
      <c r="J40" s="45">
        <f t="shared" si="4"/>
        <v>46284.99210472727</v>
      </c>
      <c r="K40" s="45"/>
      <c r="L40" s="45">
        <f t="shared" si="5"/>
        <v>52997.7027027027</v>
      </c>
      <c r="M40" s="42"/>
      <c r="N40" s="216"/>
      <c r="O40" s="213"/>
      <c r="P40" s="43"/>
      <c r="Q40" s="43"/>
      <c r="R40" s="44"/>
      <c r="S40" s="44"/>
      <c r="T40" s="44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ht="12.75">
      <c r="A41" s="32" t="s">
        <v>608</v>
      </c>
      <c r="B41" s="205">
        <f t="shared" si="0"/>
        <v>52268.201241297174</v>
      </c>
      <c r="C41" s="45"/>
      <c r="D41" s="204">
        <f t="shared" si="1"/>
        <v>51340.19602429752</v>
      </c>
      <c r="E41" s="45"/>
      <c r="F41" s="45">
        <f t="shared" si="2"/>
        <v>44015.09434515724</v>
      </c>
      <c r="G41" s="45"/>
      <c r="H41" s="45">
        <f t="shared" si="3"/>
        <v>0</v>
      </c>
      <c r="I41" s="45"/>
      <c r="J41" s="45">
        <f t="shared" si="4"/>
        <v>41589.67463818556</v>
      </c>
      <c r="K41" s="45"/>
      <c r="L41" s="45">
        <f t="shared" si="5"/>
        <v>37504.708256</v>
      </c>
      <c r="M41" s="42"/>
      <c r="N41" s="216"/>
      <c r="O41" s="213"/>
      <c r="P41" s="43"/>
      <c r="Q41" s="43"/>
      <c r="R41" s="44"/>
      <c r="S41" s="44"/>
      <c r="T41" s="44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2.75">
      <c r="A42" s="32" t="s">
        <v>609</v>
      </c>
      <c r="B42" s="205">
        <f t="shared" si="0"/>
        <v>67727.34813054334</v>
      </c>
      <c r="C42" s="45"/>
      <c r="D42" s="204">
        <f t="shared" si="1"/>
        <v>50616.10043386712</v>
      </c>
      <c r="E42" s="45"/>
      <c r="F42" s="45">
        <f t="shared" si="2"/>
        <v>50848.785893718996</v>
      </c>
      <c r="G42" s="45"/>
      <c r="H42" s="45">
        <f t="shared" si="3"/>
        <v>50154.94719324325</v>
      </c>
      <c r="I42" s="45"/>
      <c r="J42" s="45">
        <f t="shared" si="4"/>
        <v>50943.701735724135</v>
      </c>
      <c r="K42" s="45"/>
      <c r="L42" s="45">
        <f t="shared" si="5"/>
        <v>48647.74916336493</v>
      </c>
      <c r="M42" s="42"/>
      <c r="N42" s="216"/>
      <c r="O42" s="213"/>
      <c r="P42" s="43"/>
      <c r="Q42" s="43"/>
      <c r="R42" s="44"/>
      <c r="S42" s="44"/>
      <c r="T42" s="44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ht="12.75">
      <c r="A43" s="32" t="s">
        <v>610</v>
      </c>
      <c r="B43" s="205">
        <f t="shared" si="0"/>
        <v>54147.79344713483</v>
      </c>
      <c r="C43" s="45"/>
      <c r="D43" s="204">
        <f t="shared" si="1"/>
        <v>0</v>
      </c>
      <c r="E43" s="45"/>
      <c r="F43" s="45">
        <f t="shared" si="2"/>
        <v>47814.95584415585</v>
      </c>
      <c r="G43" s="45"/>
      <c r="H43" s="45">
        <f t="shared" si="3"/>
        <v>43270.8013544018</v>
      </c>
      <c r="I43" s="45"/>
      <c r="J43" s="45">
        <f t="shared" si="4"/>
        <v>41201.12359550562</v>
      </c>
      <c r="K43" s="45"/>
      <c r="L43" s="45">
        <f t="shared" si="5"/>
        <v>38019.10112359551</v>
      </c>
      <c r="M43" s="42"/>
      <c r="N43" s="216"/>
      <c r="O43" s="213"/>
      <c r="P43" s="43"/>
      <c r="Q43" s="43"/>
      <c r="R43" s="44"/>
      <c r="S43" s="44"/>
      <c r="T43" s="44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ht="12.75">
      <c r="A44" s="32" t="s">
        <v>611</v>
      </c>
      <c r="B44" s="205">
        <f t="shared" si="0"/>
        <v>59181.54751210937</v>
      </c>
      <c r="C44" s="45"/>
      <c r="D44" s="204">
        <f t="shared" si="1"/>
        <v>56189.92787345612</v>
      </c>
      <c r="E44" s="45"/>
      <c r="F44" s="45">
        <f t="shared" si="2"/>
        <v>44250.15243603306</v>
      </c>
      <c r="G44" s="45"/>
      <c r="H44" s="45">
        <f t="shared" si="3"/>
        <v>45661.54305671586</v>
      </c>
      <c r="I44" s="45"/>
      <c r="J44" s="45">
        <f t="shared" si="4"/>
        <v>44558.295388253966</v>
      </c>
      <c r="K44" s="45"/>
      <c r="L44" s="45">
        <f t="shared" si="5"/>
        <v>44410.83750799283</v>
      </c>
      <c r="M44" s="42"/>
      <c r="N44" s="216"/>
      <c r="O44" s="213"/>
      <c r="P44" s="43"/>
      <c r="Q44" s="43"/>
      <c r="R44" s="44"/>
      <c r="S44" s="44"/>
      <c r="T44" s="44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ht="12.75">
      <c r="A45" s="32" t="s">
        <v>612</v>
      </c>
      <c r="B45" s="205">
        <f t="shared" si="0"/>
        <v>59286.10374196377</v>
      </c>
      <c r="C45" s="45"/>
      <c r="D45" s="204">
        <f t="shared" si="1"/>
        <v>44937.0364917232</v>
      </c>
      <c r="E45" s="45"/>
      <c r="F45" s="45">
        <f t="shared" si="2"/>
        <v>47284.31712782514</v>
      </c>
      <c r="G45" s="45"/>
      <c r="H45" s="45">
        <f t="shared" si="3"/>
        <v>47284.31712782514</v>
      </c>
      <c r="I45" s="45"/>
      <c r="J45" s="45">
        <f t="shared" si="4"/>
        <v>45146.59524754386</v>
      </c>
      <c r="K45" s="45"/>
      <c r="L45" s="45">
        <f t="shared" si="5"/>
        <v>0</v>
      </c>
      <c r="M45" s="42"/>
      <c r="N45" s="216"/>
      <c r="O45" s="213"/>
      <c r="P45" s="43"/>
      <c r="Q45" s="43"/>
      <c r="R45" s="44"/>
      <c r="S45" s="44"/>
      <c r="T45" s="44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ht="12.75">
      <c r="A46" s="32" t="s">
        <v>613</v>
      </c>
      <c r="B46" s="205">
        <f t="shared" si="0"/>
        <v>61348.09116615711</v>
      </c>
      <c r="C46" s="45"/>
      <c r="D46" s="204">
        <f t="shared" si="1"/>
        <v>51977.84012298232</v>
      </c>
      <c r="E46" s="45"/>
      <c r="F46" s="45">
        <f t="shared" si="2"/>
        <v>45507.09267464241</v>
      </c>
      <c r="G46" s="45"/>
      <c r="H46" s="45">
        <f t="shared" si="3"/>
        <v>42984.973973898304</v>
      </c>
      <c r="I46" s="45"/>
      <c r="J46" s="45">
        <f t="shared" si="4"/>
        <v>43511.170384324316</v>
      </c>
      <c r="K46" s="45"/>
      <c r="L46" s="45">
        <f t="shared" si="5"/>
        <v>42076.8145827615</v>
      </c>
      <c r="M46" s="42"/>
      <c r="N46" s="216"/>
      <c r="O46" s="213"/>
      <c r="P46" s="43"/>
      <c r="Q46" s="43"/>
      <c r="R46" s="44"/>
      <c r="S46" s="44"/>
      <c r="T46" s="44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t="12.75">
      <c r="A47" s="32" t="s">
        <v>614</v>
      </c>
      <c r="B47" s="205">
        <f t="shared" si="0"/>
        <v>65584.3692391085</v>
      </c>
      <c r="C47" s="45"/>
      <c r="D47" s="204">
        <f t="shared" si="1"/>
        <v>60517.85165200602</v>
      </c>
      <c r="E47" s="45"/>
      <c r="F47" s="45">
        <f t="shared" si="2"/>
        <v>50308.01116169246</v>
      </c>
      <c r="G47" s="45"/>
      <c r="H47" s="45">
        <f t="shared" si="3"/>
        <v>47489.51158686389</v>
      </c>
      <c r="I47" s="45"/>
      <c r="J47" s="45">
        <f t="shared" si="4"/>
        <v>47423.8164556962</v>
      </c>
      <c r="K47" s="45"/>
      <c r="L47" s="45">
        <f t="shared" si="5"/>
        <v>49447.90493806763</v>
      </c>
      <c r="M47" s="42"/>
      <c r="N47" s="216"/>
      <c r="O47" s="213"/>
      <c r="P47" s="43"/>
      <c r="Q47" s="43"/>
      <c r="R47" s="44"/>
      <c r="S47" s="44"/>
      <c r="T47" s="44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t="12.75">
      <c r="A48" s="40" t="s">
        <v>615</v>
      </c>
      <c r="B48" s="206">
        <f t="shared" si="0"/>
        <v>53560.998964009494</v>
      </c>
      <c r="C48" s="207"/>
      <c r="D48" s="208">
        <f t="shared" si="1"/>
        <v>0</v>
      </c>
      <c r="E48" s="207"/>
      <c r="F48" s="202">
        <f t="shared" si="2"/>
        <v>45742.73181888412</v>
      </c>
      <c r="G48" s="207"/>
      <c r="H48" s="202">
        <f t="shared" si="3"/>
        <v>0</v>
      </c>
      <c r="I48" s="207"/>
      <c r="J48" s="202">
        <f t="shared" si="4"/>
        <v>0</v>
      </c>
      <c r="K48" s="207"/>
      <c r="L48" s="202">
        <f t="shared" si="5"/>
        <v>41332.32124787027</v>
      </c>
      <c r="M48" s="54"/>
      <c r="N48" s="217"/>
      <c r="O48" s="211"/>
      <c r="P48" s="43"/>
      <c r="Q48" s="43"/>
      <c r="R48" s="44"/>
      <c r="S48" s="44"/>
      <c r="T48" s="44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ht="12.75">
      <c r="A49" s="3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2"/>
      <c r="N49" s="216"/>
      <c r="O49" s="213"/>
      <c r="P49" s="43"/>
      <c r="Q49" s="43"/>
      <c r="R49" s="44"/>
      <c r="S49" s="44"/>
      <c r="T49" s="44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60.75" customHeight="1">
      <c r="A50" s="307" t="s">
        <v>812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220"/>
      <c r="O50" s="220"/>
      <c r="P50" s="32"/>
      <c r="Q50" s="32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18">
      <c r="A51" s="311" t="s">
        <v>795</v>
      </c>
      <c r="B51" s="311"/>
      <c r="C51" s="311"/>
      <c r="D51" s="311"/>
      <c r="E51" s="311"/>
      <c r="F51" s="311"/>
      <c r="G51" s="311"/>
      <c r="H51" s="311"/>
      <c r="I51" s="31"/>
      <c r="J51" s="31"/>
      <c r="K51" s="31"/>
      <c r="L51" s="31"/>
      <c r="M51" s="31"/>
      <c r="N51" s="31"/>
      <c r="O51" s="31"/>
      <c r="P51" s="32"/>
      <c r="Q51" s="32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12.75">
      <c r="A52" s="33"/>
      <c r="B52" s="31"/>
      <c r="C52" s="33"/>
      <c r="D52" s="36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32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5.75">
      <c r="A53" s="310" t="s">
        <v>598</v>
      </c>
      <c r="B53" s="310"/>
      <c r="C53" s="310"/>
      <c r="D53" s="310"/>
      <c r="E53" s="310"/>
      <c r="F53" s="310"/>
      <c r="G53" s="310"/>
      <c r="H53" s="310"/>
      <c r="I53" s="31"/>
      <c r="J53" s="31"/>
      <c r="K53" s="31"/>
      <c r="L53" s="31"/>
      <c r="M53" s="31"/>
      <c r="N53" s="31"/>
      <c r="O53" s="31"/>
      <c r="P53" s="32"/>
      <c r="Q53" s="32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ht="15.75">
      <c r="A54" s="310" t="s">
        <v>616</v>
      </c>
      <c r="B54" s="310"/>
      <c r="C54" s="310"/>
      <c r="D54" s="310"/>
      <c r="E54" s="310"/>
      <c r="F54" s="310"/>
      <c r="G54" s="310"/>
      <c r="H54" s="310"/>
      <c r="I54" s="31"/>
      <c r="J54" s="31"/>
      <c r="K54" s="31"/>
      <c r="L54" s="31"/>
      <c r="M54" s="31"/>
      <c r="N54" s="31"/>
      <c r="O54" s="31"/>
      <c r="P54" s="32"/>
      <c r="Q54" s="32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5.75">
      <c r="A55" s="310" t="s">
        <v>580</v>
      </c>
      <c r="B55" s="310"/>
      <c r="C55" s="310"/>
      <c r="D55" s="310"/>
      <c r="E55" s="310"/>
      <c r="F55" s="310"/>
      <c r="G55" s="310"/>
      <c r="H55" s="310"/>
      <c r="I55" s="31"/>
      <c r="J55" s="31"/>
      <c r="K55" s="31"/>
      <c r="L55" s="31"/>
      <c r="M55" s="31"/>
      <c r="N55" s="31"/>
      <c r="O55" s="31"/>
      <c r="P55" s="32"/>
      <c r="Q55" s="32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5.75">
      <c r="A56" s="310" t="s">
        <v>703</v>
      </c>
      <c r="B56" s="310"/>
      <c r="C56" s="310"/>
      <c r="D56" s="310"/>
      <c r="E56" s="310"/>
      <c r="F56" s="310"/>
      <c r="G56" s="310"/>
      <c r="H56" s="310"/>
      <c r="I56" s="31"/>
      <c r="J56" s="31"/>
      <c r="K56" s="31"/>
      <c r="L56" s="31"/>
      <c r="M56" s="31"/>
      <c r="N56" s="31"/>
      <c r="O56" s="31"/>
      <c r="P56" s="32"/>
      <c r="Q56" s="32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12.75">
      <c r="A57" s="31"/>
      <c r="B57" s="31"/>
      <c r="C57" s="31"/>
      <c r="D57" s="31"/>
      <c r="E57" s="31"/>
      <c r="F57" s="31"/>
      <c r="G57" s="31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2.75">
      <c r="A58" s="48"/>
      <c r="B58" s="184" t="s">
        <v>617</v>
      </c>
      <c r="C58" s="185"/>
      <c r="D58" s="186"/>
      <c r="E58" s="186"/>
      <c r="F58" s="184" t="s">
        <v>618</v>
      </c>
      <c r="G58" s="185"/>
      <c r="H58" s="187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2.75">
      <c r="A59" s="39"/>
      <c r="B59" s="178" t="s">
        <v>541</v>
      </c>
      <c r="C59" s="177" t="s">
        <v>587</v>
      </c>
      <c r="D59" s="176"/>
      <c r="E59" s="176"/>
      <c r="F59" s="178" t="s">
        <v>541</v>
      </c>
      <c r="G59" s="177" t="s">
        <v>587</v>
      </c>
      <c r="H59" s="176"/>
      <c r="I59" s="43"/>
      <c r="J59" s="43"/>
      <c r="K59" s="43"/>
      <c r="L59" s="43"/>
      <c r="M59" s="43"/>
      <c r="N59" s="32"/>
      <c r="O59" s="32"/>
      <c r="P59" s="32"/>
      <c r="Q59" s="32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ht="12.75">
      <c r="A60" s="32" t="s">
        <v>600</v>
      </c>
      <c r="B60" s="50">
        <f>+N285</f>
        <v>38793.44908222492</v>
      </c>
      <c r="C60" s="36"/>
      <c r="D60" s="36"/>
      <c r="E60" s="36"/>
      <c r="F60" s="50">
        <f>+L313</f>
        <v>39191.78006906013</v>
      </c>
      <c r="G60" s="36"/>
      <c r="H60" s="41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ht="12.75">
      <c r="A61" s="32"/>
      <c r="B61" s="46"/>
      <c r="C61" s="36"/>
      <c r="D61" s="36"/>
      <c r="E61" s="36"/>
      <c r="F61" s="46"/>
      <c r="G61" s="36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ht="12.75">
      <c r="A62" s="32" t="s">
        <v>601</v>
      </c>
      <c r="B62" s="45">
        <f>+N287</f>
        <v>42608.25170337282</v>
      </c>
      <c r="C62" s="42"/>
      <c r="D62" s="42"/>
      <c r="E62" s="42"/>
      <c r="F62" s="45">
        <f>+L315</f>
        <v>45629.43716875</v>
      </c>
      <c r="G62" s="4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ht="12.75">
      <c r="A63" s="32" t="s">
        <v>602</v>
      </c>
      <c r="B63" s="45">
        <f aca="true" t="shared" si="6" ref="B63:B76">+N288</f>
        <v>34276.18861713733</v>
      </c>
      <c r="C63" s="42"/>
      <c r="D63" s="42"/>
      <c r="E63" s="42"/>
      <c r="F63" s="45">
        <f aca="true" t="shared" si="7" ref="F63:F76">+L316</f>
        <v>0</v>
      </c>
      <c r="G63" s="4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ht="12.75">
      <c r="A64" s="32" t="s">
        <v>603</v>
      </c>
      <c r="B64" s="45">
        <f t="shared" si="6"/>
        <v>40114.17182730048</v>
      </c>
      <c r="C64" s="42"/>
      <c r="D64" s="42"/>
      <c r="E64" s="42"/>
      <c r="F64" s="45">
        <f t="shared" si="7"/>
        <v>0</v>
      </c>
      <c r="G64" s="4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ht="12.75">
      <c r="A65" s="32" t="s">
        <v>604</v>
      </c>
      <c r="B65" s="305">
        <f t="shared" si="6"/>
        <v>42140.96129615392</v>
      </c>
      <c r="C65" s="42"/>
      <c r="D65" s="42"/>
      <c r="E65" s="42"/>
      <c r="F65" s="45">
        <f t="shared" si="7"/>
        <v>40179.449234217274</v>
      </c>
      <c r="G65" s="4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ht="12.75">
      <c r="A66" s="32" t="s">
        <v>605</v>
      </c>
      <c r="B66" s="305">
        <f t="shared" si="6"/>
        <v>39298.85900687936</v>
      </c>
      <c r="C66" s="42"/>
      <c r="D66" s="42"/>
      <c r="E66" s="42"/>
      <c r="F66" s="45">
        <f t="shared" si="7"/>
        <v>0</v>
      </c>
      <c r="G66" s="36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t="12.75">
      <c r="A67" s="32" t="s">
        <v>606</v>
      </c>
      <c r="B67" s="305">
        <f>+N292</f>
        <v>33527.84064562411</v>
      </c>
      <c r="C67" s="42"/>
      <c r="D67" s="42"/>
      <c r="E67" s="42"/>
      <c r="F67" s="45">
        <f t="shared" si="7"/>
        <v>0</v>
      </c>
      <c r="G67" s="36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ht="12.75">
      <c r="A68" s="32" t="s">
        <v>607</v>
      </c>
      <c r="B68" s="305">
        <f t="shared" si="6"/>
        <v>48917.85001994892</v>
      </c>
      <c r="C68" s="42"/>
      <c r="D68" s="42"/>
      <c r="E68" s="42"/>
      <c r="F68" s="45">
        <f t="shared" si="7"/>
        <v>0</v>
      </c>
      <c r="G68" s="4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ht="12.75">
      <c r="A69" s="32" t="s">
        <v>608</v>
      </c>
      <c r="B69" s="45">
        <f t="shared" si="6"/>
        <v>37853.6931639475</v>
      </c>
      <c r="C69" s="42"/>
      <c r="D69" s="42"/>
      <c r="E69" s="42"/>
      <c r="F69" s="45">
        <f t="shared" si="7"/>
        <v>0</v>
      </c>
      <c r="G69" s="4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ht="12.75">
      <c r="A70" s="32" t="s">
        <v>609</v>
      </c>
      <c r="B70" s="45">
        <f t="shared" si="6"/>
        <v>33026.734348964535</v>
      </c>
      <c r="C70" s="42"/>
      <c r="D70" s="42"/>
      <c r="E70" s="42"/>
      <c r="F70" s="45">
        <f t="shared" si="7"/>
        <v>0</v>
      </c>
      <c r="G70" s="4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ht="12.75">
      <c r="A71" s="32" t="s">
        <v>610</v>
      </c>
      <c r="B71" s="45">
        <f t="shared" si="6"/>
        <v>37569.023531425766</v>
      </c>
      <c r="C71" s="42"/>
      <c r="D71" s="42"/>
      <c r="E71" s="42"/>
      <c r="F71" s="45">
        <f t="shared" si="7"/>
        <v>0</v>
      </c>
      <c r="G71" s="36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ht="12.75">
      <c r="A72" s="32" t="s">
        <v>611</v>
      </c>
      <c r="B72" s="45">
        <f t="shared" si="6"/>
        <v>35065.48564291216</v>
      </c>
      <c r="C72" s="42"/>
      <c r="D72" s="42"/>
      <c r="E72" s="42"/>
      <c r="F72" s="45">
        <f t="shared" si="7"/>
        <v>0</v>
      </c>
      <c r="G72" s="4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ht="12.75">
      <c r="A73" s="32" t="s">
        <v>612</v>
      </c>
      <c r="B73" s="45">
        <f t="shared" si="6"/>
        <v>36189.35107010398</v>
      </c>
      <c r="C73" s="42"/>
      <c r="D73" s="42"/>
      <c r="E73" s="42"/>
      <c r="F73" s="45">
        <f t="shared" si="7"/>
        <v>30640.25571991534</v>
      </c>
      <c r="G73" s="4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ht="12.75">
      <c r="A74" s="32" t="s">
        <v>613</v>
      </c>
      <c r="B74" s="45">
        <f t="shared" si="6"/>
        <v>39748.47495429616</v>
      </c>
      <c r="C74" s="42"/>
      <c r="D74" s="42"/>
      <c r="E74" s="42"/>
      <c r="F74" s="45">
        <f t="shared" si="7"/>
        <v>0</v>
      </c>
      <c r="G74" s="4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ht="12.75">
      <c r="A75" s="32" t="s">
        <v>614</v>
      </c>
      <c r="B75" s="45">
        <f t="shared" si="6"/>
        <v>42388.916276525924</v>
      </c>
      <c r="C75" s="42"/>
      <c r="D75" s="42"/>
      <c r="E75" s="42"/>
      <c r="F75" s="45">
        <f t="shared" si="7"/>
        <v>0</v>
      </c>
      <c r="G75" s="4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ht="12.75">
      <c r="A76" s="40" t="s">
        <v>615</v>
      </c>
      <c r="B76" s="202">
        <f t="shared" si="6"/>
        <v>38292.9951795671</v>
      </c>
      <c r="C76" s="54"/>
      <c r="D76" s="53"/>
      <c r="E76" s="54"/>
      <c r="F76" s="202">
        <f t="shared" si="7"/>
        <v>0</v>
      </c>
      <c r="G76" s="54"/>
      <c r="H76" s="53"/>
      <c r="I76" s="50"/>
      <c r="J76" s="45"/>
      <c r="K76" s="50"/>
      <c r="L76" s="45"/>
      <c r="M76" s="50"/>
      <c r="N76" s="45"/>
      <c r="O76" s="36"/>
      <c r="P76" s="32"/>
      <c r="Q76" s="32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ht="12.75">
      <c r="A77" s="32"/>
      <c r="B77" s="45"/>
      <c r="C77" s="42"/>
      <c r="D77" s="42"/>
      <c r="E77" s="42"/>
      <c r="F77" s="45"/>
      <c r="G77" s="4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ht="82.5" customHeight="1">
      <c r="A78" s="307" t="s">
        <v>812</v>
      </c>
      <c r="B78" s="308"/>
      <c r="C78" s="308"/>
      <c r="D78" s="308"/>
      <c r="E78" s="308"/>
      <c r="F78" s="308"/>
      <c r="G78" s="308"/>
      <c r="H78" s="308"/>
      <c r="I78" s="219"/>
      <c r="J78" s="219"/>
      <c r="K78" s="219"/>
      <c r="L78" s="219"/>
      <c r="M78" s="219"/>
      <c r="N78" s="36"/>
      <c r="O78" s="43"/>
      <c r="P78" s="32"/>
      <c r="Q78" s="32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ht="18">
      <c r="A79" s="311" t="s">
        <v>840</v>
      </c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2"/>
      <c r="Q79" s="32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32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ht="15.75">
      <c r="A81" s="310" t="s">
        <v>619</v>
      </c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2"/>
      <c r="Q81" s="32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ht="15.75">
      <c r="A82" s="310" t="s">
        <v>599</v>
      </c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2"/>
      <c r="Q82" s="32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ht="15.75">
      <c r="A83" s="310" t="s">
        <v>580</v>
      </c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2"/>
      <c r="Q83" s="32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ht="15.75">
      <c r="A84" s="310" t="s">
        <v>703</v>
      </c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2"/>
      <c r="Q84" s="32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32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ht="12.75">
      <c r="A86" s="47"/>
      <c r="B86" s="188" t="s">
        <v>620</v>
      </c>
      <c r="C86" s="189"/>
      <c r="D86" s="188" t="s">
        <v>621</v>
      </c>
      <c r="E86" s="189"/>
      <c r="F86" s="188" t="s">
        <v>622</v>
      </c>
      <c r="G86" s="189"/>
      <c r="H86" s="188" t="s">
        <v>623</v>
      </c>
      <c r="I86" s="189"/>
      <c r="J86" s="188" t="s">
        <v>624</v>
      </c>
      <c r="K86" s="189"/>
      <c r="L86" s="188" t="s">
        <v>625</v>
      </c>
      <c r="M86" s="189"/>
      <c r="N86" s="189" t="s">
        <v>626</v>
      </c>
      <c r="O86" s="189"/>
      <c r="P86" s="32" t="s">
        <v>535</v>
      </c>
      <c r="Q86" s="32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ht="12.75">
      <c r="A87" s="39"/>
      <c r="B87" s="185" t="s">
        <v>541</v>
      </c>
      <c r="C87" s="184" t="s">
        <v>587</v>
      </c>
      <c r="D87" s="185" t="s">
        <v>541</v>
      </c>
      <c r="E87" s="184" t="s">
        <v>587</v>
      </c>
      <c r="F87" s="185" t="s">
        <v>541</v>
      </c>
      <c r="G87" s="184" t="s">
        <v>587</v>
      </c>
      <c r="H87" s="185" t="s">
        <v>541</v>
      </c>
      <c r="I87" s="184" t="s">
        <v>587</v>
      </c>
      <c r="J87" s="185" t="s">
        <v>541</v>
      </c>
      <c r="K87" s="184" t="s">
        <v>587</v>
      </c>
      <c r="L87" s="185" t="s">
        <v>541</v>
      </c>
      <c r="M87" s="184" t="s">
        <v>587</v>
      </c>
      <c r="N87" s="185" t="s">
        <v>541</v>
      </c>
      <c r="O87" s="184" t="s">
        <v>587</v>
      </c>
      <c r="P87" s="32"/>
      <c r="Q87" s="32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ht="12.75">
      <c r="A88" s="32" t="s">
        <v>600</v>
      </c>
      <c r="B88" s="193">
        <f>+'Combined Data with 4Yr Avgs'!F8</f>
        <v>69145.21326900479</v>
      </c>
      <c r="C88" s="84"/>
      <c r="D88" s="193">
        <f>+'Combined Data with 4Yr Avgs'!H8</f>
        <v>51751.32702784344</v>
      </c>
      <c r="E88" s="84"/>
      <c r="F88" s="193">
        <f>+'Combined Data with 4Yr Avgs'!J8</f>
        <v>42846.17057964735</v>
      </c>
      <c r="G88" s="84"/>
      <c r="H88" s="193">
        <f>+'Combined Data with 4Yr Avgs'!L8</f>
        <v>31702.451419501183</v>
      </c>
      <c r="I88" s="84"/>
      <c r="J88" s="193">
        <f>+'Combined Data with 4Yr Avgs'!N8</f>
        <v>35107.49347142097</v>
      </c>
      <c r="K88" s="84"/>
      <c r="L88" s="193"/>
      <c r="M88" s="84"/>
      <c r="N88" s="193">
        <f>+'Combined Data with 4Yr Avgs'!R8</f>
        <v>52795.460273588105</v>
      </c>
      <c r="O88" s="84"/>
      <c r="P88" s="32"/>
      <c r="Q88" s="32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ht="12.75">
      <c r="A89" s="32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32"/>
      <c r="Q89" s="32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ht="12.75">
      <c r="A90" s="32" t="s">
        <v>601</v>
      </c>
      <c r="B90" s="194">
        <f>+'Combined Data with 4Yr Avgs'!F25</f>
        <v>66963.2816695634</v>
      </c>
      <c r="C90" s="84"/>
      <c r="D90" s="194">
        <f>+'Combined Data with 4Yr Avgs'!H25</f>
        <v>49921.2002204596</v>
      </c>
      <c r="E90" s="84"/>
      <c r="F90" s="194">
        <f>+'Combined Data with 4Yr Avgs'!J25</f>
        <v>41950.66457827692</v>
      </c>
      <c r="G90" s="194"/>
      <c r="H90" s="194">
        <f>+'Combined Data with 4Yr Avgs'!L25</f>
        <v>31265.05096815385</v>
      </c>
      <c r="I90" s="194"/>
      <c r="J90" s="194">
        <f>+'Combined Data with 4Yr Avgs'!N25</f>
        <v>31847.522029411768</v>
      </c>
      <c r="K90" s="194"/>
      <c r="L90" s="194">
        <f>+'Combined Data with 4Yr Avgs'!P25</f>
        <v>0</v>
      </c>
      <c r="M90" s="194"/>
      <c r="N90" s="194">
        <f>+'Combined Data with 4Yr Avgs'!R25</f>
        <v>50534.153760657675</v>
      </c>
      <c r="O90" s="194"/>
      <c r="P90" s="32"/>
      <c r="Q90" s="32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ht="12.75">
      <c r="A91" s="32" t="s">
        <v>602</v>
      </c>
      <c r="B91" s="194">
        <f>+'Combined Data with 4Yr Avgs'!F69</f>
        <v>61194.45483120198</v>
      </c>
      <c r="C91" s="84"/>
      <c r="D91" s="194">
        <f>+'Combined Data with 4Yr Avgs'!H69</f>
        <v>48737.94511994204</v>
      </c>
      <c r="E91" s="84"/>
      <c r="F91" s="194">
        <f>+'Combined Data with 4Yr Avgs'!J69</f>
        <v>41320.1093782726</v>
      </c>
      <c r="G91" s="84"/>
      <c r="H91" s="194">
        <f>+'Combined Data with 4Yr Avgs'!L69</f>
        <v>30792.865529223745</v>
      </c>
      <c r="I91" s="84"/>
      <c r="J91" s="194">
        <f>+'Combined Data with 4Yr Avgs'!N69</f>
        <v>24389.55229297297</v>
      </c>
      <c r="K91" s="84"/>
      <c r="L91" s="194">
        <f>+'Combined Data with 4Yr Avgs'!P69</f>
        <v>0</v>
      </c>
      <c r="M91" s="84"/>
      <c r="N91" s="194">
        <f>+'Combined Data with 4Yr Avgs'!R69</f>
        <v>47187.982590298554</v>
      </c>
      <c r="O91" s="194"/>
      <c r="P91" s="32"/>
      <c r="Q91" s="32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12.75">
      <c r="A92" s="32" t="s">
        <v>603</v>
      </c>
      <c r="B92" s="194">
        <f>+'Combined Data with 4Yr Avgs'!F103</f>
        <v>69932.94551164388</v>
      </c>
      <c r="C92" s="194"/>
      <c r="D92" s="194">
        <f>+'Combined Data with 4Yr Avgs'!H103</f>
        <v>52595.54560415904</v>
      </c>
      <c r="E92" s="194"/>
      <c r="F92" s="194">
        <f>+'Combined Data with 4Yr Avgs'!J103</f>
        <v>44496.20822089376</v>
      </c>
      <c r="G92" s="194"/>
      <c r="H92" s="194">
        <f>+'Combined Data with 4Yr Avgs'!L103</f>
        <v>33755.202328730215</v>
      </c>
      <c r="I92" s="194"/>
      <c r="J92" s="194">
        <f>+'Combined Data with 4Yr Avgs'!N103</f>
        <v>32978.844948</v>
      </c>
      <c r="K92" s="194"/>
      <c r="L92" s="194">
        <f>+'Combined Data with 4Yr Avgs'!P103</f>
        <v>0</v>
      </c>
      <c r="M92" s="194"/>
      <c r="N92" s="194">
        <f>+'Combined Data with 4Yr Avgs'!R103</f>
        <v>55003.52070627032</v>
      </c>
      <c r="O92" s="194"/>
      <c r="P92" s="32"/>
      <c r="Q92" s="32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ht="12.75">
      <c r="A93" s="32" t="s">
        <v>604</v>
      </c>
      <c r="B93" s="194">
        <f>+'Combined Data with 4Yr Avgs'!F150</f>
        <v>75459.7493513233</v>
      </c>
      <c r="C93" s="194"/>
      <c r="D93" s="194">
        <f>+'Combined Data with 4Yr Avgs'!H150</f>
        <v>56097.14368117462</v>
      </c>
      <c r="E93" s="194"/>
      <c r="F93" s="194">
        <f>+'Combined Data with 4Yr Avgs'!J150</f>
        <v>45177.06310456011</v>
      </c>
      <c r="G93" s="194"/>
      <c r="H93" s="194">
        <f>+'Combined Data with 4Yr Avgs'!L150</f>
        <v>33548.69960474308</v>
      </c>
      <c r="I93" s="194"/>
      <c r="J93" s="194">
        <f>+'Combined Data with 4Yr Avgs'!N150</f>
        <v>37058.58064516129</v>
      </c>
      <c r="K93" s="194"/>
      <c r="L93" s="194">
        <f>+'Combined Data with 4Yr Avgs'!P150</f>
        <v>0</v>
      </c>
      <c r="M93" s="194"/>
      <c r="N93" s="194">
        <f>+'Combined Data with 4Yr Avgs'!R150</f>
        <v>56251.463258785945</v>
      </c>
      <c r="O93" s="194"/>
      <c r="P93" s="32"/>
      <c r="Q93" s="32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ht="12.75">
      <c r="A94" s="32" t="s">
        <v>605</v>
      </c>
      <c r="B94" s="194">
        <f>+'Combined Data with 4Yr Avgs'!F209</f>
        <v>66157.89558363636</v>
      </c>
      <c r="C94" s="194"/>
      <c r="D94" s="194">
        <f>+'Combined Data with 4Yr Avgs'!H209</f>
        <v>51354.7272271307</v>
      </c>
      <c r="E94" s="194"/>
      <c r="F94" s="194">
        <f>+'Combined Data with 4Yr Avgs'!J209</f>
        <v>41703.432136580755</v>
      </c>
      <c r="G94" s="194"/>
      <c r="H94" s="194">
        <f>+'Combined Data with 4Yr Avgs'!L209</f>
        <v>30993.682566623378</v>
      </c>
      <c r="I94" s="194"/>
      <c r="J94" s="194">
        <f>+'Combined Data with 4Yr Avgs'!N209</f>
        <v>29416.833598915666</v>
      </c>
      <c r="K94" s="194"/>
      <c r="L94" s="194">
        <f>+'Combined Data with 4Yr Avgs'!P209</f>
        <v>0</v>
      </c>
      <c r="M94" s="194"/>
      <c r="N94" s="194">
        <f>+'Combined Data with 4Yr Avgs'!R209</f>
        <v>52286.52129189113</v>
      </c>
      <c r="O94" s="194"/>
      <c r="P94" s="32"/>
      <c r="Q94" s="32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ht="12.75">
      <c r="A95" s="32" t="s">
        <v>606</v>
      </c>
      <c r="B95" s="194">
        <f>+'Combined Data with 4Yr Avgs'!F625</f>
        <v>60343.929730798016</v>
      </c>
      <c r="C95" s="194"/>
      <c r="D95" s="194">
        <f>+'Combined Data with 4Yr Avgs'!H625</f>
        <v>46604.71559095161</v>
      </c>
      <c r="E95" s="194"/>
      <c r="F95" s="194">
        <f>+'Combined Data with 4Yr Avgs'!J625</f>
        <v>39079.024362792836</v>
      </c>
      <c r="G95" s="194"/>
      <c r="H95" s="194">
        <f>+'Combined Data with 4Yr Avgs'!L625</f>
        <v>28932.360926388323</v>
      </c>
      <c r="I95" s="194"/>
      <c r="J95" s="194">
        <f>+'Combined Data with 4Yr Avgs'!N625</f>
        <v>0</v>
      </c>
      <c r="K95" s="194"/>
      <c r="L95" s="194">
        <f>+'Combined Data with 4Yr Avgs'!P625</f>
        <v>0</v>
      </c>
      <c r="M95" s="194"/>
      <c r="N95" s="194">
        <f>+'Combined Data with 4Yr Avgs'!R625</f>
        <v>44901.50017591387</v>
      </c>
      <c r="O95" s="194"/>
      <c r="P95" s="32"/>
      <c r="Q95" s="32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ht="12.75">
      <c r="A96" s="32" t="s">
        <v>607</v>
      </c>
      <c r="B96" s="194">
        <f>+'Combined Data with 4Yr Avgs'!F236</f>
        <v>78131.62637827263</v>
      </c>
      <c r="C96" s="194"/>
      <c r="D96" s="194">
        <f>+'Combined Data with 4Yr Avgs'!H236</f>
        <v>55208.03192933868</v>
      </c>
      <c r="E96" s="194"/>
      <c r="F96" s="194">
        <f>+'Combined Data with 4Yr Avgs'!J236</f>
        <v>46258.470537951005</v>
      </c>
      <c r="G96" s="194"/>
      <c r="H96" s="194">
        <f>+'Combined Data with 4Yr Avgs'!L236</f>
        <v>35644.215884785284</v>
      </c>
      <c r="I96" s="194"/>
      <c r="J96" s="194">
        <f>+'Combined Data with 4Yr Avgs'!N236</f>
        <v>35691.993223139936</v>
      </c>
      <c r="K96" s="194"/>
      <c r="L96" s="194">
        <f>+'Combined Data with 4Yr Avgs'!P236</f>
        <v>0</v>
      </c>
      <c r="M96" s="194"/>
      <c r="N96" s="194">
        <f>+'Combined Data with 4Yr Avgs'!R236</f>
        <v>58074.988498414954</v>
      </c>
      <c r="O96" s="194"/>
      <c r="P96" s="32"/>
      <c r="Q96" s="32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ht="12.75">
      <c r="A97" s="32" t="s">
        <v>608</v>
      </c>
      <c r="B97" s="194">
        <f>+'Combined Data with 4Yr Avgs'!F266</f>
        <v>63203.13034686499</v>
      </c>
      <c r="C97" s="194"/>
      <c r="D97" s="194">
        <f>+'Combined Data with 4Yr Avgs'!H266</f>
        <v>50413.16221067988</v>
      </c>
      <c r="E97" s="194"/>
      <c r="F97" s="194">
        <f>+'Combined Data with 4Yr Avgs'!J266</f>
        <v>41320.56309867133</v>
      </c>
      <c r="G97" s="194"/>
      <c r="H97" s="194">
        <f>+'Combined Data with 4Yr Avgs'!L266</f>
        <v>31152.90242678363</v>
      </c>
      <c r="I97" s="194"/>
      <c r="J97" s="194">
        <f>+'Combined Data with 4Yr Avgs'!N266</f>
        <v>22680.771714285715</v>
      </c>
      <c r="K97" s="194"/>
      <c r="L97" s="194">
        <f>+'Combined Data with 4Yr Avgs'!P266</f>
        <v>0</v>
      </c>
      <c r="M97" s="194"/>
      <c r="N97" s="194">
        <f>+'Combined Data with 4Yr Avgs'!R266</f>
        <v>48605.69060790177</v>
      </c>
      <c r="O97" s="194"/>
      <c r="P97" s="32"/>
      <c r="Q97" s="32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ht="12.75">
      <c r="A98" s="32" t="s">
        <v>609</v>
      </c>
      <c r="B98" s="194">
        <f>+'Combined Data with 4Yr Avgs'!F298</f>
        <v>74352.27055373974</v>
      </c>
      <c r="C98" s="194"/>
      <c r="D98" s="194">
        <f>+'Combined Data with 4Yr Avgs'!H298</f>
        <v>54852.66376298161</v>
      </c>
      <c r="E98" s="194"/>
      <c r="F98" s="194">
        <f>+'Combined Data with 4Yr Avgs'!J298</f>
        <v>45917.65192342331</v>
      </c>
      <c r="G98" s="194"/>
      <c r="H98" s="194">
        <f>+'Combined Data with 4Yr Avgs'!L298</f>
        <v>37316.89471702703</v>
      </c>
      <c r="I98" s="194"/>
      <c r="J98" s="194">
        <f>+'Combined Data with 4Yr Avgs'!N298</f>
        <v>37778.118556487716</v>
      </c>
      <c r="K98" s="194"/>
      <c r="L98" s="194">
        <f>+'Combined Data with 4Yr Avgs'!P298</f>
        <v>0</v>
      </c>
      <c r="M98" s="194"/>
      <c r="N98" s="194">
        <f>+'Combined Data with 4Yr Avgs'!R298</f>
        <v>56311.30329475633</v>
      </c>
      <c r="O98" s="194"/>
      <c r="P98" s="32"/>
      <c r="Q98" s="32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ht="12.75">
      <c r="A99" s="32" t="s">
        <v>610</v>
      </c>
      <c r="B99" s="194">
        <f>+'Combined Data with 4Yr Avgs'!F370</f>
        <v>63246.65340717489</v>
      </c>
      <c r="C99" s="194"/>
      <c r="D99" s="194">
        <f>+'Combined Data with 4Yr Avgs'!H370</f>
        <v>48526.716868614996</v>
      </c>
      <c r="E99" s="194"/>
      <c r="F99" s="194">
        <f>+'Combined Data with 4Yr Avgs'!J370</f>
        <v>41002.720403015526</v>
      </c>
      <c r="G99" s="194"/>
      <c r="H99" s="194">
        <f>+'Combined Data with 4Yr Avgs'!L370</f>
        <v>30971.24295143603</v>
      </c>
      <c r="I99" s="194"/>
      <c r="J99" s="194">
        <f>+'Combined Data with 4Yr Avgs'!N370</f>
        <v>0</v>
      </c>
      <c r="K99" s="194"/>
      <c r="L99" s="194">
        <f>+'Combined Data with 4Yr Avgs'!P370</f>
        <v>0</v>
      </c>
      <c r="M99" s="194"/>
      <c r="N99" s="194">
        <f>+'Combined Data with 4Yr Avgs'!R370</f>
        <v>48398.441588636975</v>
      </c>
      <c r="O99" s="194"/>
      <c r="P99" s="32"/>
      <c r="Q99" s="32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 ht="12.75">
      <c r="A100" s="32" t="s">
        <v>611</v>
      </c>
      <c r="B100" s="194">
        <f>+'Combined Data with 4Yr Avgs'!F398</f>
        <v>65855.218865039</v>
      </c>
      <c r="C100" s="194"/>
      <c r="D100" s="194">
        <f>+'Combined Data with 4Yr Avgs'!H398</f>
        <v>50485.665843506256</v>
      </c>
      <c r="E100" s="194"/>
      <c r="F100" s="194">
        <f>+'Combined Data with 4Yr Avgs'!J398</f>
        <v>41051.04412221187</v>
      </c>
      <c r="G100" s="194"/>
      <c r="H100" s="194">
        <f>+'Combined Data with 4Yr Avgs'!L398</f>
        <v>30712.221606153846</v>
      </c>
      <c r="I100" s="194"/>
      <c r="J100" s="194">
        <f>+'Combined Data with 4Yr Avgs'!N398</f>
        <v>38820.34984256881</v>
      </c>
      <c r="K100" s="194"/>
      <c r="L100" s="194">
        <f>+'Combined Data with 4Yr Avgs'!P398</f>
        <v>0</v>
      </c>
      <c r="M100" s="194"/>
      <c r="N100" s="194">
        <f>+'Combined Data with 4Yr Avgs'!R398</f>
        <v>51689.82391384784</v>
      </c>
      <c r="O100" s="194"/>
      <c r="P100" s="32"/>
      <c r="Q100" s="32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</row>
    <row r="101" spans="1:256" ht="12.75">
      <c r="A101" s="32" t="s">
        <v>612</v>
      </c>
      <c r="B101" s="194">
        <f>+'Combined Data with 4Yr Avgs'!F430</f>
        <v>62611.67228735537</v>
      </c>
      <c r="C101" s="194"/>
      <c r="D101" s="194">
        <f>+'Combined Data with 4Yr Avgs'!H430</f>
        <v>47440.03236971288</v>
      </c>
      <c r="E101" s="194"/>
      <c r="F101" s="194">
        <f>+'Combined Data with 4Yr Avgs'!J430</f>
        <v>39131.242557646</v>
      </c>
      <c r="G101" s="194"/>
      <c r="H101" s="194">
        <f>+'Combined Data with 4Yr Avgs'!L430</f>
        <v>29481.593043042252</v>
      </c>
      <c r="I101" s="194"/>
      <c r="J101" s="194">
        <f>+'Combined Data with 4Yr Avgs'!N430</f>
        <v>35571.941415384616</v>
      </c>
      <c r="K101" s="194"/>
      <c r="L101" s="194">
        <f>+'Combined Data with 4Yr Avgs'!P430</f>
        <v>0</v>
      </c>
      <c r="M101" s="194"/>
      <c r="N101" s="194">
        <f>+'Combined Data with 4Yr Avgs'!R430</f>
        <v>49698.462915066</v>
      </c>
      <c r="O101" s="194"/>
      <c r="P101" s="32"/>
      <c r="Q101" s="32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ht="12.75">
      <c r="A102" s="32" t="s">
        <v>613</v>
      </c>
      <c r="B102" s="194">
        <f>+'Combined Data with 4Yr Avgs'!F508</f>
        <v>70734.7159882124</v>
      </c>
      <c r="C102" s="194"/>
      <c r="D102" s="194">
        <f>+'Combined Data with 4Yr Avgs'!H508</f>
        <v>50709.063803501114</v>
      </c>
      <c r="E102" s="194"/>
      <c r="F102" s="194">
        <f>+'Combined Data with 4Yr Avgs'!J508</f>
        <v>43220.63040715126</v>
      </c>
      <c r="G102" s="194"/>
      <c r="H102" s="194">
        <f>+'Combined Data with 4Yr Avgs'!L508</f>
        <v>33344.55327268707</v>
      </c>
      <c r="I102" s="194"/>
      <c r="J102" s="194">
        <f>+'Combined Data with 4Yr Avgs'!N508</f>
        <v>34286.0865864582</v>
      </c>
      <c r="K102" s="194"/>
      <c r="L102" s="194">
        <f>+'Combined Data with 4Yr Avgs'!P508</f>
        <v>0</v>
      </c>
      <c r="M102" s="194"/>
      <c r="N102" s="194">
        <f>+'Combined Data with 4Yr Avgs'!R508</f>
        <v>53027.33639080709</v>
      </c>
      <c r="O102" s="194"/>
      <c r="P102" s="32"/>
      <c r="Q102" s="32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ht="12.75">
      <c r="A103" s="32" t="s">
        <v>614</v>
      </c>
      <c r="B103" s="194">
        <f>+'Combined Data with 4Yr Avgs'!F592</f>
        <v>76749.96786830234</v>
      </c>
      <c r="C103" s="194"/>
      <c r="D103" s="194">
        <f>+'Combined Data with 4Yr Avgs'!H592</f>
        <v>56199.02148831656</v>
      </c>
      <c r="E103" s="194"/>
      <c r="F103" s="194">
        <f>+'Combined Data with 4Yr Avgs'!J592</f>
        <v>45049.97350127934</v>
      </c>
      <c r="G103" s="194"/>
      <c r="H103" s="194">
        <f>+'Combined Data with 4Yr Avgs'!L592</f>
        <v>34726.30570469026</v>
      </c>
      <c r="I103" s="194"/>
      <c r="J103" s="194">
        <f>+'Combined Data with 4Yr Avgs'!N592</f>
        <v>37574.715010429456</v>
      </c>
      <c r="K103" s="194"/>
      <c r="L103" s="194">
        <f>+'Combined Data with 4Yr Avgs'!P592</f>
        <v>0</v>
      </c>
      <c r="M103" s="194"/>
      <c r="N103" s="194">
        <f>+'Combined Data with 4Yr Avgs'!R592</f>
        <v>58800.00819434305</v>
      </c>
      <c r="O103" s="194"/>
      <c r="P103" s="32"/>
      <c r="Q103" s="32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ht="12.75">
      <c r="A104" s="40" t="s">
        <v>615</v>
      </c>
      <c r="B104" s="195">
        <f>+'Combined Data with 4Yr Avgs'!F606</f>
        <v>57489.27270565707</v>
      </c>
      <c r="C104" s="195"/>
      <c r="D104" s="195">
        <f>+'Combined Data with 4Yr Avgs'!H606</f>
        <v>45896.19441414142</v>
      </c>
      <c r="E104" s="195"/>
      <c r="F104" s="195">
        <f>+'Combined Data with 4Yr Avgs'!J606</f>
        <v>38098.083609810674</v>
      </c>
      <c r="G104" s="195"/>
      <c r="H104" s="195">
        <f>+'Combined Data with 4Yr Avgs'!L606</f>
        <v>30014.494092888894</v>
      </c>
      <c r="I104" s="195"/>
      <c r="J104" s="195">
        <f>+'Combined Data with 4Yr Avgs'!N606</f>
        <v>29749.900303076927</v>
      </c>
      <c r="K104" s="195"/>
      <c r="L104" s="195">
        <f>+'Combined Data with 4Yr Avgs'!P606</f>
        <v>0</v>
      </c>
      <c r="M104" s="195"/>
      <c r="N104" s="195">
        <f>+'Combined Data with 4Yr Avgs'!R606</f>
        <v>46866.80049621307</v>
      </c>
      <c r="O104" s="196"/>
      <c r="P104" s="32"/>
      <c r="Q104" s="32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ht="12.75">
      <c r="A105" s="32"/>
      <c r="B105" s="45"/>
      <c r="C105" s="46"/>
      <c r="D105" s="45"/>
      <c r="E105" s="46"/>
      <c r="F105" s="45"/>
      <c r="G105" s="46"/>
      <c r="H105" s="45"/>
      <c r="I105" s="46"/>
      <c r="J105" s="45"/>
      <c r="K105" s="46"/>
      <c r="L105" s="45"/>
      <c r="M105" s="46"/>
      <c r="N105" s="45"/>
      <c r="O105" s="43"/>
      <c r="P105" s="32"/>
      <c r="Q105" s="32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ht="46.5" customHeight="1">
      <c r="A106" s="307" t="s">
        <v>812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9"/>
      <c r="O106" s="309"/>
      <c r="P106" s="32"/>
      <c r="Q106" s="32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ht="18">
      <c r="A107" s="311" t="s">
        <v>841</v>
      </c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2"/>
      <c r="Q107" s="32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ht="12.75">
      <c r="A108" s="84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2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256" ht="15.75">
      <c r="A109" s="310" t="s">
        <v>619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2"/>
      <c r="Q109" s="32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</row>
    <row r="110" spans="1:256" ht="15.75">
      <c r="A110" s="310" t="s">
        <v>627</v>
      </c>
      <c r="B110" s="310"/>
      <c r="C110" s="310"/>
      <c r="D110" s="310"/>
      <c r="E110" s="310"/>
      <c r="F110" s="310"/>
      <c r="G110" s="310"/>
      <c r="H110" s="310"/>
      <c r="I110" s="310"/>
      <c r="J110" s="310"/>
      <c r="K110" s="310"/>
      <c r="L110" s="310"/>
      <c r="M110" s="310"/>
      <c r="N110" s="310"/>
      <c r="O110" s="310"/>
      <c r="P110" s="32"/>
      <c r="Q110" s="32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1:256" ht="15.75">
      <c r="A111" s="310" t="s">
        <v>580</v>
      </c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2"/>
      <c r="Q111" s="32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</row>
    <row r="112" spans="1:256" ht="15.75">
      <c r="A112" s="310" t="s">
        <v>703</v>
      </c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2"/>
      <c r="Q112" s="32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</row>
    <row r="113" spans="1:256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</row>
    <row r="114" spans="1:256" ht="12.75">
      <c r="A114" s="48"/>
      <c r="B114" s="188" t="s">
        <v>620</v>
      </c>
      <c r="C114" s="189"/>
      <c r="D114" s="188" t="s">
        <v>621</v>
      </c>
      <c r="E114" s="189"/>
      <c r="F114" s="188" t="s">
        <v>622</v>
      </c>
      <c r="G114" s="189"/>
      <c r="H114" s="188" t="s">
        <v>623</v>
      </c>
      <c r="I114" s="189"/>
      <c r="J114" s="188" t="s">
        <v>624</v>
      </c>
      <c r="K114" s="189"/>
      <c r="L114" s="188" t="s">
        <v>625</v>
      </c>
      <c r="M114" s="189"/>
      <c r="N114" s="189" t="s">
        <v>626</v>
      </c>
      <c r="O114" s="189"/>
      <c r="P114" s="32"/>
      <c r="Q114" s="32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 ht="12.75">
      <c r="A115" s="39"/>
      <c r="B115" s="185" t="s">
        <v>541</v>
      </c>
      <c r="C115" s="184" t="s">
        <v>587</v>
      </c>
      <c r="D115" s="185" t="s">
        <v>541</v>
      </c>
      <c r="E115" s="184" t="s">
        <v>587</v>
      </c>
      <c r="F115" s="185" t="s">
        <v>541</v>
      </c>
      <c r="G115" s="184" t="s">
        <v>587</v>
      </c>
      <c r="H115" s="185" t="s">
        <v>541</v>
      </c>
      <c r="I115" s="184" t="s">
        <v>587</v>
      </c>
      <c r="J115" s="185" t="s">
        <v>541</v>
      </c>
      <c r="K115" s="184" t="s">
        <v>587</v>
      </c>
      <c r="L115" s="185" t="s">
        <v>541</v>
      </c>
      <c r="M115" s="184" t="s">
        <v>587</v>
      </c>
      <c r="N115" s="185" t="s">
        <v>541</v>
      </c>
      <c r="O115" s="184" t="s">
        <v>587</v>
      </c>
      <c r="P115" s="32"/>
      <c r="Q115" s="32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 ht="12.75">
      <c r="A116" s="32" t="s">
        <v>600</v>
      </c>
      <c r="B116" s="193">
        <f>+'Group Summary'!D7</f>
        <v>76757.88528301152</v>
      </c>
      <c r="C116" s="193"/>
      <c r="D116" s="193">
        <f>+'Group Summary'!G7</f>
        <v>54899.379745705584</v>
      </c>
      <c r="E116" s="193"/>
      <c r="F116" s="193">
        <f>+'Group Summary'!J7</f>
        <v>46642.8593762109</v>
      </c>
      <c r="G116" s="193"/>
      <c r="H116" s="193">
        <f>+'Group Summary'!M7</f>
        <v>31183.439019472364</v>
      </c>
      <c r="I116" s="193"/>
      <c r="J116" s="193">
        <f>+'Group Summary'!P7</f>
        <v>37330.14529061362</v>
      </c>
      <c r="K116" s="193"/>
      <c r="L116" s="193"/>
      <c r="M116" s="193"/>
      <c r="N116" s="193">
        <f>+'Group Summary'!V7</f>
        <v>60082.07740034496</v>
      </c>
      <c r="O116" s="193"/>
      <c r="P116" s="32"/>
      <c r="Q116" s="32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</row>
    <row r="117" spans="1:256" ht="12.75">
      <c r="A117" s="32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32"/>
      <c r="Q117" s="32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256" ht="12.75">
      <c r="A118" s="32" t="s">
        <v>601</v>
      </c>
      <c r="B118" s="194">
        <f>+'Combined Data with Group Avgs'!F10</f>
        <v>71618.16179027811</v>
      </c>
      <c r="C118" s="194"/>
      <c r="D118" s="194">
        <f>+'Combined Data with Group Avgs'!H10</f>
        <v>51997.19505565967</v>
      </c>
      <c r="E118" s="194"/>
      <c r="F118" s="194">
        <f>+'Combined Data with Group Avgs'!J10</f>
        <v>43775.59778148149</v>
      </c>
      <c r="G118" s="194"/>
      <c r="H118" s="194">
        <f>+'Combined Data with Group Avgs'!L10</f>
        <v>28682.307036164384</v>
      </c>
      <c r="I118" s="194"/>
      <c r="J118" s="194">
        <f>+'Combined Data with Group Avgs'!N10</f>
        <v>36105.21251166667</v>
      </c>
      <c r="K118" s="194"/>
      <c r="L118" s="194">
        <f>+'Combined Data with Group Avgs'!P10</f>
        <v>0</v>
      </c>
      <c r="M118" s="194"/>
      <c r="N118" s="194">
        <f>+'Combined Data with Group Avgs'!R10</f>
        <v>54751.6176564769</v>
      </c>
      <c r="O118" s="194"/>
      <c r="P118" s="32"/>
      <c r="Q118" s="32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 ht="12.75">
      <c r="A119" s="32" t="s">
        <v>602</v>
      </c>
      <c r="B119" s="194">
        <f>+'Combined Data with Group Avgs'!F64</f>
        <v>69108.94711322035</v>
      </c>
      <c r="C119" s="194"/>
      <c r="D119" s="194">
        <f>+'Combined Data with Group Avgs'!H64</f>
        <v>52579.128017607654</v>
      </c>
      <c r="E119" s="194"/>
      <c r="F119" s="194">
        <f>+'Combined Data with Group Avgs'!J64</f>
        <v>45815.83399225806</v>
      </c>
      <c r="G119" s="194"/>
      <c r="H119" s="194">
        <f>+'Combined Data with Group Avgs'!L64</f>
        <v>30420.610873432837</v>
      </c>
      <c r="I119" s="194"/>
      <c r="J119" s="194">
        <f>+'Combined Data with Group Avgs'!N64</f>
        <v>20561.550909090907</v>
      </c>
      <c r="K119" s="194"/>
      <c r="L119" s="194">
        <f>+'Combined Data with Group Avgs'!P64</f>
        <v>0</v>
      </c>
      <c r="M119" s="194"/>
      <c r="N119" s="194">
        <f>+'Combined Data with Group Avgs'!R64</f>
        <v>54084.87429496297</v>
      </c>
      <c r="O119" s="194"/>
      <c r="P119" s="32"/>
      <c r="Q119" s="32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 ht="12.75">
      <c r="A120" s="32" t="s">
        <v>603</v>
      </c>
      <c r="B120" s="194">
        <f>+'Combined Data with Group Avgs'!F103</f>
        <v>71442.60565638804</v>
      </c>
      <c r="C120" s="194"/>
      <c r="D120" s="194">
        <f>+'Combined Data with Group Avgs'!H103</f>
        <v>52402.27932411878</v>
      </c>
      <c r="E120" s="194"/>
      <c r="F120" s="194">
        <f>+'Combined Data with Group Avgs'!J103</f>
        <v>45592.40382229491</v>
      </c>
      <c r="G120" s="194"/>
      <c r="H120" s="194">
        <f>+'Combined Data with Group Avgs'!L103</f>
        <v>32936.57881816749</v>
      </c>
      <c r="I120" s="194"/>
      <c r="J120" s="194">
        <f>+'Combined Data with Group Avgs'!N103</f>
        <v>34658.58371333333</v>
      </c>
      <c r="K120" s="194"/>
      <c r="L120" s="194">
        <f>+'Combined Data with Group Avgs'!P103</f>
        <v>0</v>
      </c>
      <c r="M120" s="194"/>
      <c r="N120" s="194">
        <f>+'Combined Data with Group Avgs'!R103</f>
        <v>58361.68351634005</v>
      </c>
      <c r="O120" s="194"/>
      <c r="P120" s="32"/>
      <c r="Q120" s="32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ht="12.75">
      <c r="A121" s="32" t="s">
        <v>604</v>
      </c>
      <c r="B121" s="194">
        <f>+'Combined Data with Group Avgs'!F145</f>
        <v>81165.57528089888</v>
      </c>
      <c r="C121" s="194"/>
      <c r="D121" s="194">
        <f>+'Combined Data with Group Avgs'!H145</f>
        <v>58026.416666666664</v>
      </c>
      <c r="E121" s="194"/>
      <c r="F121" s="194">
        <f>+'Combined Data with Group Avgs'!J145</f>
        <v>49433.3579109063</v>
      </c>
      <c r="G121" s="194"/>
      <c r="H121" s="194">
        <f>+'Combined Data with Group Avgs'!L145</f>
        <v>35115.782608695656</v>
      </c>
      <c r="I121" s="194"/>
      <c r="J121" s="194">
        <f>+'Combined Data with Group Avgs'!N145</f>
        <v>35771.67213114754</v>
      </c>
      <c r="K121" s="194"/>
      <c r="L121" s="194">
        <f>+'Combined Data with Group Avgs'!P145</f>
        <v>0</v>
      </c>
      <c r="M121" s="194"/>
      <c r="N121" s="194">
        <f>+'Combined Data with Group Avgs'!R145</f>
        <v>64111.08301353509</v>
      </c>
      <c r="O121" s="194"/>
      <c r="P121" s="32"/>
      <c r="Q121" s="32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 ht="12.75">
      <c r="A122" s="32" t="s">
        <v>605</v>
      </c>
      <c r="B122" s="194">
        <f>+'Combined Data with Group Avgs'!F217</f>
        <v>73602.17538732794</v>
      </c>
      <c r="C122" s="194"/>
      <c r="D122" s="194">
        <f>+'Combined Data with Group Avgs'!H217</f>
        <v>55256.24405831533</v>
      </c>
      <c r="E122" s="194"/>
      <c r="F122" s="194">
        <f>+'Combined Data with Group Avgs'!J217</f>
        <v>46655.294600451125</v>
      </c>
      <c r="G122" s="194"/>
      <c r="H122" s="194">
        <f>+'Combined Data with Group Avgs'!L217</f>
        <v>40602.4652</v>
      </c>
      <c r="I122" s="194"/>
      <c r="J122" s="194">
        <f>+'Combined Data with Group Avgs'!N217</f>
        <v>0</v>
      </c>
      <c r="K122" s="194"/>
      <c r="L122" s="194">
        <f>+'Combined Data with Group Avgs'!P217</f>
        <v>0</v>
      </c>
      <c r="M122" s="194"/>
      <c r="N122" s="194">
        <f>+'Combined Data with Group Avgs'!R217</f>
        <v>60713.71036649837</v>
      </c>
      <c r="O122" s="194"/>
      <c r="P122" s="32"/>
      <c r="Q122" s="32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  <row r="123" spans="1:256" ht="12.75">
      <c r="A123" s="32" t="s">
        <v>606</v>
      </c>
      <c r="B123" s="194">
        <f>+'Combined Data with Group Avgs'!F674</f>
        <v>68072</v>
      </c>
      <c r="C123" s="194"/>
      <c r="D123" s="194">
        <f>+'Combined Data with Group Avgs'!H674</f>
        <v>50392</v>
      </c>
      <c r="E123" s="194"/>
      <c r="F123" s="194">
        <f>+'Combined Data with Group Avgs'!J674</f>
        <v>43037</v>
      </c>
      <c r="G123" s="194"/>
      <c r="H123" s="194">
        <f>+'Combined Data with Group Avgs'!L674</f>
        <v>30025</v>
      </c>
      <c r="I123" s="194"/>
      <c r="J123" s="194">
        <f>+'Combined Data with Group Avgs'!N674</f>
        <v>0</v>
      </c>
      <c r="K123" s="194"/>
      <c r="L123" s="194">
        <f>+'Combined Data with Group Avgs'!P674</f>
        <v>0</v>
      </c>
      <c r="M123" s="194"/>
      <c r="N123" s="194">
        <f>+'Combined Data with Group Avgs'!R674</f>
        <v>50954.146918038896</v>
      </c>
      <c r="O123" s="194"/>
      <c r="P123" s="32"/>
      <c r="Q123" s="32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</row>
    <row r="124" spans="1:256" ht="12.75">
      <c r="A124" s="32" t="s">
        <v>607</v>
      </c>
      <c r="B124" s="197">
        <f>+'Combined Data with Group Avgs'!F246</f>
        <v>83366.2805179094</v>
      </c>
      <c r="C124" s="194"/>
      <c r="D124" s="197">
        <f>+'Combined Data with Group Avgs'!H246</f>
        <v>58866.01895093834</v>
      </c>
      <c r="E124" s="194"/>
      <c r="F124" s="197">
        <f>+'Combined Data with Group Avgs'!J246</f>
        <v>53233.71372857143</v>
      </c>
      <c r="G124" s="194"/>
      <c r="H124" s="197">
        <f>+'Combined Data with Group Avgs'!L246</f>
        <v>40414.668770000004</v>
      </c>
      <c r="I124" s="194"/>
      <c r="J124" s="197">
        <f>+'Combined Data with Group Avgs'!N246</f>
        <v>34741.21926616823</v>
      </c>
      <c r="K124" s="194"/>
      <c r="L124" s="197">
        <f>+'Combined Data with Group Avgs'!P246</f>
        <v>0</v>
      </c>
      <c r="M124" s="194"/>
      <c r="N124" s="194">
        <f>+'Combined Data with Group Avgs'!R246</f>
        <v>66021.47614469698</v>
      </c>
      <c r="O124" s="194"/>
      <c r="P124" s="32"/>
      <c r="Q124" s="32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256" ht="12.75">
      <c r="A125" s="32" t="s">
        <v>608</v>
      </c>
      <c r="B125" s="197">
        <f>+'Combined Data with Group Avgs'!F284</f>
        <v>68038.75350203947</v>
      </c>
      <c r="C125" s="194"/>
      <c r="D125" s="197">
        <f>+'Combined Data with Group Avgs'!H284</f>
        <v>52849.60129714285</v>
      </c>
      <c r="E125" s="194"/>
      <c r="F125" s="197">
        <f>+'Combined Data with Group Avgs'!J284</f>
        <v>44778.56161796116</v>
      </c>
      <c r="G125" s="194"/>
      <c r="H125" s="197">
        <f>+'Combined Data with Group Avgs'!L284</f>
        <v>29813.78624655172</v>
      </c>
      <c r="I125" s="194"/>
      <c r="J125" s="197">
        <f>+'Combined Data with Group Avgs'!N284</f>
        <v>22680.771714285715</v>
      </c>
      <c r="K125" s="194"/>
      <c r="L125" s="197">
        <f>+'Combined Data with Group Avgs'!P284</f>
        <v>0</v>
      </c>
      <c r="M125" s="194"/>
      <c r="N125" s="194">
        <f>+'Combined Data with Group Avgs'!R284</f>
        <v>52268.201241297174</v>
      </c>
      <c r="O125" s="194"/>
      <c r="P125" s="32"/>
      <c r="Q125" s="32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</row>
    <row r="126" spans="1:256" ht="12.75">
      <c r="A126" s="32" t="s">
        <v>609</v>
      </c>
      <c r="B126" s="197">
        <f>+'Combined Data with Group Avgs'!F315</f>
        <v>86043.06809363991</v>
      </c>
      <c r="C126" s="194"/>
      <c r="D126" s="197">
        <f>+'Combined Data with Group Avgs'!H315</f>
        <v>61996.319115584</v>
      </c>
      <c r="E126" s="194"/>
      <c r="F126" s="197">
        <f>+'Combined Data with Group Avgs'!J315</f>
        <v>51646.985296247236</v>
      </c>
      <c r="G126" s="194"/>
      <c r="H126" s="197">
        <f>+'Combined Data with Group Avgs'!L315</f>
        <v>42849.01871692308</v>
      </c>
      <c r="I126" s="194"/>
      <c r="J126" s="197">
        <f>+'Combined Data with Group Avgs'!N315</f>
        <v>42462.41517208053</v>
      </c>
      <c r="K126" s="194"/>
      <c r="L126" s="197">
        <f>+'Combined Data with Group Avgs'!P315</f>
        <v>0</v>
      </c>
      <c r="M126" s="194"/>
      <c r="N126" s="194">
        <f>+'Combined Data with Group Avgs'!R315</f>
        <v>67727.34813054334</v>
      </c>
      <c r="O126" s="194"/>
      <c r="P126" s="32"/>
      <c r="Q126" s="32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</row>
    <row r="127" spans="1:256" ht="12.75">
      <c r="A127" s="32" t="s">
        <v>610</v>
      </c>
      <c r="B127" s="197">
        <f>+'Combined Data with Group Avgs'!F395</f>
        <v>70619.11230912623</v>
      </c>
      <c r="C127" s="194"/>
      <c r="D127" s="197">
        <f>+'Combined Data with Group Avgs'!H395</f>
        <v>50632.02675956044</v>
      </c>
      <c r="E127" s="194"/>
      <c r="F127" s="197">
        <f>+'Combined Data with Group Avgs'!J395</f>
        <v>42379.228580916446</v>
      </c>
      <c r="G127" s="194"/>
      <c r="H127" s="197">
        <f>+'Combined Data with Group Avgs'!L395</f>
        <v>23823.48253493976</v>
      </c>
      <c r="I127" s="194"/>
      <c r="J127" s="197">
        <f>+'Combined Data with Group Avgs'!N395</f>
        <v>0</v>
      </c>
      <c r="K127" s="194"/>
      <c r="L127" s="197">
        <f>+'Combined Data with Group Avgs'!P395</f>
        <v>0</v>
      </c>
      <c r="M127" s="194"/>
      <c r="N127" s="194">
        <f>+'Combined Data with Group Avgs'!R395</f>
        <v>54147.79344713483</v>
      </c>
      <c r="O127" s="194"/>
      <c r="P127" s="32"/>
      <c r="Q127" s="32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</row>
    <row r="128" spans="1:256" ht="12.75">
      <c r="A128" s="32" t="s">
        <v>611</v>
      </c>
      <c r="B128" s="197">
        <f>+'Combined Data with Group Avgs'!F426</f>
        <v>74765.7103165641</v>
      </c>
      <c r="C128" s="194"/>
      <c r="D128" s="197">
        <f>+'Combined Data with Group Avgs'!H426</f>
        <v>55393.766352047474</v>
      </c>
      <c r="E128" s="194"/>
      <c r="F128" s="197">
        <f>+'Combined Data with Group Avgs'!J426</f>
        <v>45570.99992783505</v>
      </c>
      <c r="G128" s="194"/>
      <c r="H128" s="197">
        <f>+'Combined Data with Group Avgs'!L426</f>
        <v>34268.42890057142</v>
      </c>
      <c r="I128" s="194"/>
      <c r="J128" s="197">
        <f>+'Combined Data with Group Avgs'!N426</f>
        <v>46545.889674545455</v>
      </c>
      <c r="K128" s="194"/>
      <c r="L128" s="197">
        <f>+'Combined Data with Group Avgs'!P426</f>
        <v>0</v>
      </c>
      <c r="M128" s="194"/>
      <c r="N128" s="194">
        <f>+'Combined Data with Group Avgs'!R426</f>
        <v>59181.54751210937</v>
      </c>
      <c r="O128" s="194"/>
      <c r="P128" s="32"/>
      <c r="Q128" s="32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</row>
    <row r="129" spans="1:256" ht="12.75">
      <c r="A129" s="32" t="s">
        <v>612</v>
      </c>
      <c r="B129" s="197">
        <f>+'Combined Data with Group Avgs'!F465</f>
        <v>70884.40439401152</v>
      </c>
      <c r="C129" s="194"/>
      <c r="D129" s="197">
        <f>+'Combined Data with Group Avgs'!H465</f>
        <v>53678.49406092105</v>
      </c>
      <c r="E129" s="194"/>
      <c r="F129" s="197">
        <f>+'Combined Data with Group Avgs'!J465</f>
        <v>43264.53476390244</v>
      </c>
      <c r="G129" s="194"/>
      <c r="H129" s="197">
        <f>+'Combined Data with Group Avgs'!L465</f>
        <v>29768.97628076923</v>
      </c>
      <c r="I129" s="194"/>
      <c r="J129" s="197">
        <f>+'Combined Data with Group Avgs'!N465</f>
        <v>37339.434205</v>
      </c>
      <c r="K129" s="194"/>
      <c r="L129" s="197">
        <f>+'Combined Data with Group Avgs'!P465</f>
        <v>0</v>
      </c>
      <c r="M129" s="194"/>
      <c r="N129" s="194">
        <f>+'Combined Data with Group Avgs'!R465</f>
        <v>59286.10374196377</v>
      </c>
      <c r="O129" s="194"/>
      <c r="P129" s="32"/>
      <c r="Q129" s="32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</row>
    <row r="130" spans="1:256" ht="12.75">
      <c r="A130" s="32" t="s">
        <v>613</v>
      </c>
      <c r="B130" s="197">
        <f>+'Combined Data with Group Avgs'!F527</f>
        <v>80209.17264003186</v>
      </c>
      <c r="C130" s="194"/>
      <c r="D130" s="197">
        <f>+'Combined Data with Group Avgs'!H527</f>
        <v>54438.84846161033</v>
      </c>
      <c r="E130" s="194"/>
      <c r="F130" s="197">
        <f>+'Combined Data with Group Avgs'!J527</f>
        <v>47269.622718680956</v>
      </c>
      <c r="G130" s="194"/>
      <c r="H130" s="197">
        <f>+'Combined Data with Group Avgs'!L527</f>
        <v>32349.055829795918</v>
      </c>
      <c r="I130" s="194"/>
      <c r="J130" s="197">
        <f>+'Combined Data with Group Avgs'!N527</f>
        <v>37406.91896190217</v>
      </c>
      <c r="K130" s="84"/>
      <c r="L130" s="197">
        <f>+'Combined Data with Group Avgs'!P527</f>
        <v>0</v>
      </c>
      <c r="M130" s="84"/>
      <c r="N130" s="194">
        <f>+'Combined Data with Group Avgs'!R527</f>
        <v>61348.09116615711</v>
      </c>
      <c r="O130" s="84"/>
      <c r="P130" s="32"/>
      <c r="Q130" s="32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</row>
    <row r="131" spans="1:256" ht="12.75">
      <c r="A131" s="32" t="s">
        <v>614</v>
      </c>
      <c r="B131" s="197">
        <f>+'Combined Data with Group Avgs'!F634</f>
        <v>85180.88951259418</v>
      </c>
      <c r="C131" s="194"/>
      <c r="D131" s="197">
        <f>+'Combined Data with Group Avgs'!H634</f>
        <v>58854.75513941718</v>
      </c>
      <c r="E131" s="194"/>
      <c r="F131" s="197">
        <f>+'Combined Data with Group Avgs'!J634</f>
        <v>48319.20367597254</v>
      </c>
      <c r="G131" s="194"/>
      <c r="H131" s="197">
        <f>+'Combined Data with Group Avgs'!L634</f>
        <v>32230.446367647062</v>
      </c>
      <c r="I131" s="194"/>
      <c r="J131" s="197">
        <f>+'Combined Data with Group Avgs'!N634</f>
        <v>39667.23372477612</v>
      </c>
      <c r="K131" s="194"/>
      <c r="L131" s="197">
        <f>+'Combined Data with Group Avgs'!P634</f>
        <v>0</v>
      </c>
      <c r="M131" s="194"/>
      <c r="N131" s="194">
        <f>+'Combined Data with Group Avgs'!R634</f>
        <v>65584.3692391085</v>
      </c>
      <c r="O131" s="194"/>
      <c r="P131" s="32"/>
      <c r="Q131" s="32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</row>
    <row r="132" spans="1:256" ht="12.75">
      <c r="A132" s="40" t="s">
        <v>615</v>
      </c>
      <c r="B132" s="198">
        <f>+'Combined Data with Group Avgs'!F655</f>
        <v>64583.09185184971</v>
      </c>
      <c r="C132" s="195"/>
      <c r="D132" s="198">
        <f>+'Combined Data with Group Avgs'!H655</f>
        <v>51208.16566957199</v>
      </c>
      <c r="E132" s="195"/>
      <c r="F132" s="198">
        <f>+'Combined Data with Group Avgs'!J655</f>
        <v>41588.657437222224</v>
      </c>
      <c r="G132" s="195"/>
      <c r="H132" s="198">
        <f>+'Combined Data with Group Avgs'!L655</f>
        <v>30213.031713333334</v>
      </c>
      <c r="I132" s="195"/>
      <c r="J132" s="198">
        <f>+'Combined Data with Group Avgs'!N655</f>
        <v>24997.28182</v>
      </c>
      <c r="K132" s="195"/>
      <c r="L132" s="198">
        <f>+'Combined Data with Group Avgs'!P655</f>
        <v>0</v>
      </c>
      <c r="M132" s="195"/>
      <c r="N132" s="195">
        <f>+'Combined Data with Group Avgs'!R655</f>
        <v>53560.998964009494</v>
      </c>
      <c r="O132" s="195"/>
      <c r="P132" s="32"/>
      <c r="Q132" s="32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</row>
    <row r="133" spans="1:256" ht="12.75">
      <c r="A133" s="32"/>
      <c r="B133" s="32"/>
      <c r="C133" s="32"/>
      <c r="D133" s="32"/>
      <c r="E133" s="32"/>
      <c r="F133" s="32"/>
      <c r="G133" s="32"/>
      <c r="H133" s="85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</row>
    <row r="134" spans="1:256" ht="50.25" customHeight="1">
      <c r="A134" s="307" t="s">
        <v>812</v>
      </c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9"/>
      <c r="O134" s="309"/>
      <c r="P134" s="32"/>
      <c r="Q134" s="32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</row>
    <row r="135" spans="1:256" ht="18">
      <c r="A135" s="311" t="s">
        <v>842</v>
      </c>
      <c r="B135" s="311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1"/>
      <c r="P135" s="32"/>
      <c r="Q135" s="32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 ht="12.75">
      <c r="A136" s="32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2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</row>
    <row r="137" spans="1:256" ht="15.75">
      <c r="A137" s="310" t="s">
        <v>619</v>
      </c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0"/>
      <c r="O137" s="310"/>
      <c r="P137" s="32"/>
      <c r="Q137" s="32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</row>
    <row r="138" spans="1:256" ht="15.75">
      <c r="A138" s="310" t="s">
        <v>628</v>
      </c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2"/>
      <c r="Q138" s="32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</row>
    <row r="139" spans="1:256" ht="15.75">
      <c r="A139" s="310" t="s">
        <v>580</v>
      </c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0"/>
      <c r="O139" s="310"/>
      <c r="P139" s="32"/>
      <c r="Q139" s="32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ht="15.75">
      <c r="A140" s="310" t="s">
        <v>703</v>
      </c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2"/>
      <c r="Q140" s="32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</row>
    <row r="141" spans="1:256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</row>
    <row r="142" spans="1:256" ht="12.75">
      <c r="A142" s="48"/>
      <c r="B142" s="188" t="s">
        <v>620</v>
      </c>
      <c r="C142" s="189"/>
      <c r="D142" s="188" t="s">
        <v>621</v>
      </c>
      <c r="E142" s="189"/>
      <c r="F142" s="188" t="s">
        <v>622</v>
      </c>
      <c r="G142" s="189"/>
      <c r="H142" s="188" t="s">
        <v>623</v>
      </c>
      <c r="I142" s="189"/>
      <c r="J142" s="188" t="s">
        <v>624</v>
      </c>
      <c r="K142" s="189"/>
      <c r="L142" s="188" t="s">
        <v>625</v>
      </c>
      <c r="M142" s="189"/>
      <c r="N142" s="189" t="s">
        <v>626</v>
      </c>
      <c r="O142" s="189"/>
      <c r="P142" s="32"/>
      <c r="Q142" s="32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</row>
    <row r="143" spans="1:256" ht="12.75">
      <c r="A143" s="39"/>
      <c r="B143" s="185" t="s">
        <v>541</v>
      </c>
      <c r="C143" s="184" t="s">
        <v>587</v>
      </c>
      <c r="D143" s="185" t="s">
        <v>541</v>
      </c>
      <c r="E143" s="184" t="s">
        <v>587</v>
      </c>
      <c r="F143" s="185" t="s">
        <v>541</v>
      </c>
      <c r="G143" s="184" t="s">
        <v>587</v>
      </c>
      <c r="H143" s="185" t="s">
        <v>541</v>
      </c>
      <c r="I143" s="184" t="s">
        <v>587</v>
      </c>
      <c r="J143" s="185" t="s">
        <v>541</v>
      </c>
      <c r="K143" s="184" t="s">
        <v>587</v>
      </c>
      <c r="L143" s="185" t="s">
        <v>541</v>
      </c>
      <c r="M143" s="184" t="s">
        <v>587</v>
      </c>
      <c r="N143" s="185" t="s">
        <v>541</v>
      </c>
      <c r="O143" s="184" t="s">
        <v>587</v>
      </c>
      <c r="P143" s="32"/>
      <c r="Q143" s="32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</row>
    <row r="144" spans="1:256" ht="12.75">
      <c r="A144" s="32" t="s">
        <v>600</v>
      </c>
      <c r="B144" s="193">
        <f>+'Group Summary'!D8</f>
        <v>71959.46085389268</v>
      </c>
      <c r="C144" s="193"/>
      <c r="D144" s="193">
        <f>+'Group Summary'!G8</f>
        <v>53927.65290101852</v>
      </c>
      <c r="E144" s="193"/>
      <c r="F144" s="193">
        <f>+'Group Summary'!J8</f>
        <v>44142.24639669426</v>
      </c>
      <c r="G144" s="193"/>
      <c r="H144" s="193">
        <f>+'Group Summary'!M8</f>
        <v>32300.883069918367</v>
      </c>
      <c r="I144" s="193"/>
      <c r="J144" s="193">
        <f>+'Group Summary'!P8</f>
        <v>33891.675924375</v>
      </c>
      <c r="K144" s="193"/>
      <c r="L144" s="193"/>
      <c r="M144" s="193"/>
      <c r="N144" s="193">
        <f>+'Group Summary'!V8</f>
        <v>54823.151244154986</v>
      </c>
      <c r="O144" s="193"/>
      <c r="P144" s="46"/>
      <c r="Q144" s="32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</row>
    <row r="145" spans="1:256" ht="12.75">
      <c r="A145" s="32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46"/>
      <c r="Q145" s="32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</row>
    <row r="146" spans="1:256" ht="12.75">
      <c r="A146" s="32" t="s">
        <v>601</v>
      </c>
      <c r="B146" s="199">
        <f>+'Combined Data with Group Avgs'!F11</f>
        <v>72221.33558666667</v>
      </c>
      <c r="C146" s="199"/>
      <c r="D146" s="199">
        <f>+'Combined Data with Group Avgs'!H11</f>
        <v>49793.14030697674</v>
      </c>
      <c r="E146" s="199"/>
      <c r="F146" s="199">
        <f>+'Combined Data with Group Avgs'!J11</f>
        <v>44166.50245589041</v>
      </c>
      <c r="G146" s="199"/>
      <c r="H146" s="199">
        <f>+'Combined Data with Group Avgs'!L11</f>
        <v>36518</v>
      </c>
      <c r="I146" s="199"/>
      <c r="J146" s="199">
        <f>+'Combined Data with Group Avgs'!N11</f>
        <v>30886.742980952382</v>
      </c>
      <c r="K146" s="199"/>
      <c r="L146" s="199">
        <f>+'Combined Data with Group Avgs'!P11</f>
        <v>0</v>
      </c>
      <c r="M146" s="199"/>
      <c r="N146" s="199">
        <f>+'Combined Data with Group Avgs'!R11</f>
        <v>52690.616755703704</v>
      </c>
      <c r="O146" s="199"/>
      <c r="P146" s="46"/>
      <c r="Q146" s="32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</row>
    <row r="147" spans="1:256" ht="12.75">
      <c r="A147" s="32" t="s">
        <v>602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84"/>
      <c r="L147" s="194"/>
      <c r="M147" s="194"/>
      <c r="N147" s="194"/>
      <c r="O147" s="84"/>
      <c r="P147" s="46"/>
      <c r="Q147" s="32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</row>
    <row r="148" spans="1:256" ht="12.75">
      <c r="A148" s="32" t="s">
        <v>603</v>
      </c>
      <c r="B148" s="194">
        <f>+'Combined Data with Group Avgs'!F107</f>
        <v>69210.45023262134</v>
      </c>
      <c r="C148" s="194"/>
      <c r="D148" s="194">
        <f>+'Combined Data with Group Avgs'!H107</f>
        <v>53325.62346252748</v>
      </c>
      <c r="E148" s="194"/>
      <c r="F148" s="194">
        <f>+'Combined Data with Group Avgs'!J107</f>
        <v>43791.13272979798</v>
      </c>
      <c r="G148" s="194"/>
      <c r="H148" s="194">
        <f>+'Combined Data with Group Avgs'!L107</f>
        <v>34387.43820253425</v>
      </c>
      <c r="I148" s="194"/>
      <c r="J148" s="194">
        <f>+'Combined Data with Group Avgs'!N107</f>
        <v>37572.282666666666</v>
      </c>
      <c r="K148" s="194"/>
      <c r="L148" s="194">
        <f>+'Combined Data with Group Avgs'!P107</f>
        <v>0</v>
      </c>
      <c r="M148" s="194"/>
      <c r="N148" s="194">
        <f>+'Combined Data with Group Avgs'!R107</f>
        <v>52527.945353306764</v>
      </c>
      <c r="O148" s="194"/>
      <c r="P148" s="46"/>
      <c r="Q148" s="32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</row>
    <row r="149" spans="1:256" ht="12.75">
      <c r="A149" s="32" t="s">
        <v>604</v>
      </c>
      <c r="B149" s="194">
        <f>+'Combined Data with Group Avgs'!F146</f>
        <v>96992</v>
      </c>
      <c r="C149" s="194"/>
      <c r="D149" s="194">
        <f>+'Combined Data with Group Avgs'!H146</f>
        <v>69616</v>
      </c>
      <c r="E149" s="194"/>
      <c r="F149" s="194">
        <f>+'Combined Data with Group Avgs'!J146</f>
        <v>57633</v>
      </c>
      <c r="G149" s="194"/>
      <c r="H149" s="194">
        <f>+'Combined Data with Group Avgs'!L146</f>
        <v>28283</v>
      </c>
      <c r="I149" s="194"/>
      <c r="J149" s="194">
        <f>+'Combined Data with Group Avgs'!N146</f>
        <v>115560</v>
      </c>
      <c r="K149" s="194"/>
      <c r="L149" s="194">
        <f>+'Combined Data with Group Avgs'!P146</f>
        <v>0</v>
      </c>
      <c r="M149" s="194"/>
      <c r="N149" s="194">
        <f>+'Combined Data with Group Avgs'!R146</f>
        <v>74749.27057182706</v>
      </c>
      <c r="O149" s="194"/>
      <c r="P149" s="46"/>
      <c r="Q149" s="32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</row>
    <row r="150" spans="1:256" ht="12.75">
      <c r="A150" s="32" t="s">
        <v>605</v>
      </c>
      <c r="B150" s="194">
        <f>+'Combined Data with Group Avgs'!F219</f>
        <v>67957.20727260869</v>
      </c>
      <c r="C150" s="194"/>
      <c r="D150" s="194">
        <f>+'Combined Data with Group Avgs'!H219</f>
        <v>51625.21495014778</v>
      </c>
      <c r="E150" s="194"/>
      <c r="F150" s="194">
        <f>+'Combined Data with Group Avgs'!J219</f>
        <v>41075.09988695652</v>
      </c>
      <c r="G150" s="194"/>
      <c r="H150" s="194">
        <f>+'Combined Data with Group Avgs'!L219</f>
        <v>34564.967450000004</v>
      </c>
      <c r="I150" s="194"/>
      <c r="J150" s="194">
        <f>+'Combined Data with Group Avgs'!N219</f>
        <v>32389</v>
      </c>
      <c r="K150" s="194"/>
      <c r="L150" s="194">
        <f>+'Combined Data with Group Avgs'!P219</f>
        <v>0</v>
      </c>
      <c r="M150" s="194"/>
      <c r="N150" s="194">
        <f>+'Combined Data with Group Avgs'!R219</f>
        <v>54668.36540728592</v>
      </c>
      <c r="O150" s="194"/>
      <c r="P150" s="46"/>
      <c r="Q150" s="32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</row>
    <row r="151" spans="1:256" ht="12.75">
      <c r="A151" s="32" t="s">
        <v>606</v>
      </c>
      <c r="B151" s="194">
        <f>+'Combined Data with Group Avgs'!F678</f>
        <v>63017.10928961749</v>
      </c>
      <c r="C151" s="194"/>
      <c r="D151" s="194">
        <f>+'Combined Data with Group Avgs'!H678</f>
        <v>46913.58490566038</v>
      </c>
      <c r="E151" s="194"/>
      <c r="F151" s="194">
        <f>+'Combined Data with Group Avgs'!J678</f>
        <v>41422.2676056338</v>
      </c>
      <c r="G151" s="194"/>
      <c r="H151" s="194">
        <f>+'Combined Data with Group Avgs'!L678</f>
        <v>28797.78125</v>
      </c>
      <c r="I151" s="194"/>
      <c r="J151" s="194">
        <f>+'Combined Data with Group Avgs'!N678</f>
        <v>0</v>
      </c>
      <c r="K151" s="194"/>
      <c r="L151" s="194">
        <f>+'Combined Data with Group Avgs'!P678</f>
        <v>0</v>
      </c>
      <c r="M151" s="194"/>
      <c r="N151" s="194">
        <f>+'Combined Data with Group Avgs'!R678</f>
        <v>48116.29247104247</v>
      </c>
      <c r="O151" s="194"/>
      <c r="P151" s="46"/>
      <c r="Q151" s="32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</row>
    <row r="152" spans="1:256" ht="12.75">
      <c r="A152" s="32" t="s">
        <v>607</v>
      </c>
      <c r="B152" s="194">
        <f>+'Combined Data with Group Avgs'!F248</f>
        <v>75385.51900152542</v>
      </c>
      <c r="C152" s="194"/>
      <c r="D152" s="194">
        <f>+'Combined Data with Group Avgs'!H248</f>
        <v>53166.37152134328</v>
      </c>
      <c r="E152" s="194"/>
      <c r="F152" s="194">
        <f>+'Combined Data with Group Avgs'!J248</f>
        <v>46284.77300234043</v>
      </c>
      <c r="G152" s="194"/>
      <c r="H152" s="194">
        <f>+'Combined Data with Group Avgs'!L248</f>
        <v>33704.27662</v>
      </c>
      <c r="I152" s="194"/>
      <c r="J152" s="194">
        <f>+'Combined Data with Group Avgs'!N248</f>
        <v>35733.81908064516</v>
      </c>
      <c r="K152" s="194"/>
      <c r="L152" s="194">
        <f>+'Combined Data with Group Avgs'!P248</f>
        <v>0</v>
      </c>
      <c r="M152" s="194"/>
      <c r="N152" s="194">
        <f>+'Combined Data with Group Avgs'!R248</f>
        <v>55579.06413625935</v>
      </c>
      <c r="O152" s="194"/>
      <c r="P152" s="46"/>
      <c r="Q152" s="32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</row>
    <row r="153" spans="1:256" ht="12.75">
      <c r="A153" s="32" t="s">
        <v>608</v>
      </c>
      <c r="B153" s="194">
        <f>+'Combined Data with Group Avgs'!F288</f>
        <v>66959.87107405881</v>
      </c>
      <c r="C153" s="194"/>
      <c r="D153" s="194">
        <f>+'Combined Data with Group Avgs'!H288</f>
        <v>51520.23721047619</v>
      </c>
      <c r="E153" s="194"/>
      <c r="F153" s="194">
        <f>+'Combined Data with Group Avgs'!J288</f>
        <v>41735.03691917197</v>
      </c>
      <c r="G153" s="194"/>
      <c r="H153" s="194">
        <f>+'Combined Data with Group Avgs'!L288</f>
        <v>31745.341594666665</v>
      </c>
      <c r="I153" s="194"/>
      <c r="J153" s="194">
        <f>+'Combined Data with Group Avgs'!N288</f>
        <v>0</v>
      </c>
      <c r="K153" s="194"/>
      <c r="L153" s="194">
        <f>+'Combined Data with Group Avgs'!P288</f>
        <v>0</v>
      </c>
      <c r="M153" s="194"/>
      <c r="N153" s="194">
        <f>+'Combined Data with Group Avgs'!R288</f>
        <v>51340.19602429752</v>
      </c>
      <c r="O153" s="194"/>
      <c r="P153" s="46"/>
      <c r="Q153" s="32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</row>
    <row r="154" spans="1:256" ht="12.75">
      <c r="A154" s="32" t="s">
        <v>609</v>
      </c>
      <c r="B154" s="194">
        <f>+'Combined Data with Group Avgs'!F316</f>
        <v>73816.71883065694</v>
      </c>
      <c r="C154" s="194"/>
      <c r="D154" s="194">
        <f>+'Combined Data with Group Avgs'!H316</f>
        <v>52797.88638549708</v>
      </c>
      <c r="E154" s="194"/>
      <c r="F154" s="194">
        <f>+'Combined Data with Group Avgs'!J316</f>
        <v>42977.427604375</v>
      </c>
      <c r="G154" s="194"/>
      <c r="H154" s="194">
        <f>+'Combined Data with Group Avgs'!L316</f>
        <v>35289</v>
      </c>
      <c r="I154" s="194"/>
      <c r="J154" s="194">
        <f>+'Combined Data with Group Avgs'!N316</f>
        <v>33512.09705205479</v>
      </c>
      <c r="K154" s="194"/>
      <c r="L154" s="194">
        <f>+'Combined Data with Group Avgs'!P316</f>
        <v>0</v>
      </c>
      <c r="M154" s="194"/>
      <c r="N154" s="194">
        <f>+'Combined Data with Group Avgs'!R316</f>
        <v>50616.10043386712</v>
      </c>
      <c r="O154" s="194"/>
      <c r="P154" s="46"/>
      <c r="Q154" s="32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  <c r="IU154" s="33"/>
      <c r="IV154" s="33"/>
    </row>
    <row r="155" spans="1:256" ht="12.75">
      <c r="A155" s="32" t="s">
        <v>610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84"/>
      <c r="L155" s="194"/>
      <c r="M155" s="194"/>
      <c r="N155" s="194"/>
      <c r="O155" s="84"/>
      <c r="P155" s="46"/>
      <c r="Q155" s="32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</row>
    <row r="156" spans="1:256" ht="12.75">
      <c r="A156" s="32" t="s">
        <v>611</v>
      </c>
      <c r="B156" s="194">
        <f>+'Combined Data with Group Avgs'!F428</f>
        <v>70430.25388700768</v>
      </c>
      <c r="C156" s="194"/>
      <c r="D156" s="194">
        <f>+'Combined Data with Group Avgs'!H428</f>
        <v>53433.843652062256</v>
      </c>
      <c r="E156" s="194"/>
      <c r="F156" s="194">
        <f>+'Combined Data with Group Avgs'!J428</f>
        <v>43237.38468432099</v>
      </c>
      <c r="G156" s="194"/>
      <c r="H156" s="194">
        <f>+'Combined Data with Group Avgs'!L428</f>
        <v>24757</v>
      </c>
      <c r="I156" s="194"/>
      <c r="J156" s="194">
        <f>+'Combined Data with Group Avgs'!N428</f>
        <v>36556.68686477612</v>
      </c>
      <c r="K156" s="194"/>
      <c r="L156" s="194">
        <f>+'Combined Data with Group Avgs'!P428</f>
        <v>0</v>
      </c>
      <c r="M156" s="194"/>
      <c r="N156" s="194">
        <f>+'Combined Data with Group Avgs'!R428</f>
        <v>56189.92787345612</v>
      </c>
      <c r="O156" s="194"/>
      <c r="P156" s="46"/>
      <c r="Q156" s="32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</row>
    <row r="157" spans="1:256" ht="12.75">
      <c r="A157" s="32" t="s">
        <v>612</v>
      </c>
      <c r="B157" s="194">
        <f>+'Combined Data with Group Avgs'!F467</f>
        <v>55669.515384496124</v>
      </c>
      <c r="C157" s="194"/>
      <c r="D157" s="194">
        <f>+'Combined Data with Group Avgs'!H467</f>
        <v>44985.56535169082</v>
      </c>
      <c r="E157" s="194"/>
      <c r="F157" s="194">
        <f>+'Combined Data with Group Avgs'!J467</f>
        <v>37987.9745822335</v>
      </c>
      <c r="G157" s="194"/>
      <c r="H157" s="194">
        <f>+'Combined Data with Group Avgs'!L467</f>
        <v>26275.45074931507</v>
      </c>
      <c r="I157" s="194"/>
      <c r="J157" s="194">
        <f>+'Combined Data with Group Avgs'!N467</f>
        <v>21055</v>
      </c>
      <c r="K157" s="194"/>
      <c r="L157" s="194">
        <f>+'Combined Data with Group Avgs'!P467</f>
        <v>0</v>
      </c>
      <c r="M157" s="194"/>
      <c r="N157" s="194">
        <f>+'Combined Data with Group Avgs'!R467</f>
        <v>44937.0364917232</v>
      </c>
      <c r="O157" s="194"/>
      <c r="P157" s="46"/>
      <c r="Q157" s="32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</row>
    <row r="158" spans="1:256" ht="12.75">
      <c r="A158" s="32" t="s">
        <v>613</v>
      </c>
      <c r="B158" s="194">
        <f>+'Combined Data with Group Avgs'!F531</f>
        <v>68640.98086124402</v>
      </c>
      <c r="C158" s="194"/>
      <c r="D158" s="194">
        <f>+'Combined Data with Group Avgs'!H531</f>
        <v>50538.50274725275</v>
      </c>
      <c r="E158" s="194"/>
      <c r="F158" s="194">
        <f>+'Combined Data with Group Avgs'!J531</f>
        <v>43863.467048710605</v>
      </c>
      <c r="G158" s="194"/>
      <c r="H158" s="194">
        <f>+'Combined Data with Group Avgs'!L531</f>
        <v>33504.875</v>
      </c>
      <c r="I158" s="194"/>
      <c r="J158" s="194">
        <f>+'Combined Data with Group Avgs'!N531</f>
        <v>30106.659420289856</v>
      </c>
      <c r="K158" s="194"/>
      <c r="L158" s="194">
        <f>+'Combined Data with Group Avgs'!P531</f>
        <v>0</v>
      </c>
      <c r="M158" s="194"/>
      <c r="N158" s="194">
        <f>+'Combined Data with Group Avgs'!R531</f>
        <v>51977.84012298232</v>
      </c>
      <c r="O158" s="194"/>
      <c r="P158" s="46"/>
      <c r="Q158" s="32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</row>
    <row r="159" spans="1:256" ht="12.75">
      <c r="A159" s="32" t="s">
        <v>614</v>
      </c>
      <c r="B159" s="194">
        <f>+'Combined Data with Group Avgs'!F639</f>
        <v>80206.58627564192</v>
      </c>
      <c r="C159" s="194"/>
      <c r="D159" s="194">
        <f>+'Combined Data with Group Avgs'!H639</f>
        <v>58022.421477096774</v>
      </c>
      <c r="E159" s="194"/>
      <c r="F159" s="194">
        <f>+'Combined Data with Group Avgs'!J639</f>
        <v>46050.463192012015</v>
      </c>
      <c r="G159" s="194"/>
      <c r="H159" s="194">
        <f>+'Combined Data with Group Avgs'!L639</f>
        <v>38148.16809751724</v>
      </c>
      <c r="I159" s="194"/>
      <c r="J159" s="194">
        <f>+'Combined Data with Group Avgs'!N639</f>
        <v>37889.481457313435</v>
      </c>
      <c r="K159" s="194"/>
      <c r="L159" s="194">
        <f>+'Combined Data with Group Avgs'!P639</f>
        <v>0</v>
      </c>
      <c r="M159" s="194"/>
      <c r="N159" s="194">
        <f>+'Combined Data with Group Avgs'!R639</f>
        <v>60517.85165200602</v>
      </c>
      <c r="O159" s="194"/>
      <c r="P159" s="46"/>
      <c r="Q159" s="32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</row>
    <row r="160" spans="1:256" ht="12.75">
      <c r="A160" s="40" t="s">
        <v>615</v>
      </c>
      <c r="B160" s="195"/>
      <c r="C160" s="200"/>
      <c r="D160" s="195"/>
      <c r="E160" s="200"/>
      <c r="F160" s="195"/>
      <c r="G160" s="200"/>
      <c r="H160" s="195"/>
      <c r="I160" s="200"/>
      <c r="J160" s="195"/>
      <c r="K160" s="200"/>
      <c r="L160" s="195"/>
      <c r="M160" s="200"/>
      <c r="N160" s="195"/>
      <c r="O160" s="196"/>
      <c r="P160" s="46"/>
      <c r="Q160" s="32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</row>
    <row r="161" spans="1:256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</row>
    <row r="162" spans="1:256" ht="51" customHeight="1">
      <c r="A162" s="307" t="s">
        <v>812</v>
      </c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9"/>
      <c r="O162" s="309"/>
      <c r="P162" s="32"/>
      <c r="Q162" s="32"/>
      <c r="R162" s="32"/>
      <c r="S162" s="32"/>
      <c r="T162" s="32"/>
      <c r="U162" s="32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</row>
    <row r="163" spans="1:256" ht="18">
      <c r="A163" s="311" t="s">
        <v>843</v>
      </c>
      <c r="B163" s="311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1"/>
      <c r="P163" s="32"/>
      <c r="Q163" s="32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</row>
    <row r="164" spans="1:256" ht="12.75">
      <c r="A164" s="32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2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</row>
    <row r="165" spans="1:256" ht="15.75">
      <c r="A165" s="310" t="s">
        <v>619</v>
      </c>
      <c r="B165" s="310"/>
      <c r="C165" s="310"/>
      <c r="D165" s="310"/>
      <c r="E165" s="310"/>
      <c r="F165" s="310"/>
      <c r="G165" s="310"/>
      <c r="H165" s="310"/>
      <c r="I165" s="310"/>
      <c r="J165" s="310"/>
      <c r="K165" s="310"/>
      <c r="L165" s="310"/>
      <c r="M165" s="310"/>
      <c r="N165" s="310"/>
      <c r="O165" s="310"/>
      <c r="P165" s="32"/>
      <c r="Q165" s="32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</row>
    <row r="166" spans="1:256" ht="15.75">
      <c r="A166" s="310" t="s">
        <v>629</v>
      </c>
      <c r="B166" s="310"/>
      <c r="C166" s="310"/>
      <c r="D166" s="310"/>
      <c r="E166" s="310"/>
      <c r="F166" s="310"/>
      <c r="G166" s="310"/>
      <c r="H166" s="310"/>
      <c r="I166" s="310"/>
      <c r="J166" s="310"/>
      <c r="K166" s="310"/>
      <c r="L166" s="310"/>
      <c r="M166" s="310"/>
      <c r="N166" s="310"/>
      <c r="O166" s="310"/>
      <c r="P166" s="32"/>
      <c r="Q166" s="32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</row>
    <row r="167" spans="1:256" ht="15.75">
      <c r="A167" s="310" t="s">
        <v>580</v>
      </c>
      <c r="B167" s="310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  <c r="M167" s="310"/>
      <c r="N167" s="310"/>
      <c r="O167" s="310"/>
      <c r="P167" s="32"/>
      <c r="Q167" s="32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</row>
    <row r="168" spans="1:256" ht="15.75">
      <c r="A168" s="310" t="s">
        <v>703</v>
      </c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  <c r="M168" s="310"/>
      <c r="N168" s="310"/>
      <c r="O168" s="310"/>
      <c r="P168" s="32"/>
      <c r="Q168" s="32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</row>
    <row r="169" spans="1:256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2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</row>
    <row r="170" spans="1:256" ht="12.75">
      <c r="A170" s="48"/>
      <c r="B170" s="188" t="s">
        <v>620</v>
      </c>
      <c r="C170" s="189"/>
      <c r="D170" s="188" t="s">
        <v>621</v>
      </c>
      <c r="E170" s="189"/>
      <c r="F170" s="188" t="s">
        <v>622</v>
      </c>
      <c r="G170" s="189"/>
      <c r="H170" s="188" t="s">
        <v>623</v>
      </c>
      <c r="I170" s="189"/>
      <c r="J170" s="188" t="s">
        <v>624</v>
      </c>
      <c r="K170" s="189"/>
      <c r="L170" s="188" t="s">
        <v>625</v>
      </c>
      <c r="M170" s="189"/>
      <c r="N170" s="189" t="s">
        <v>626</v>
      </c>
      <c r="O170" s="189"/>
      <c r="P170" s="32"/>
      <c r="Q170" s="32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</row>
    <row r="171" spans="1:256" ht="12.75">
      <c r="A171" s="39"/>
      <c r="B171" s="185" t="s">
        <v>541</v>
      </c>
      <c r="C171" s="184" t="s">
        <v>587</v>
      </c>
      <c r="D171" s="185" t="s">
        <v>541</v>
      </c>
      <c r="E171" s="184" t="s">
        <v>587</v>
      </c>
      <c r="F171" s="185" t="s">
        <v>541</v>
      </c>
      <c r="G171" s="184" t="s">
        <v>587</v>
      </c>
      <c r="H171" s="185" t="s">
        <v>541</v>
      </c>
      <c r="I171" s="184" t="s">
        <v>587</v>
      </c>
      <c r="J171" s="185" t="s">
        <v>541</v>
      </c>
      <c r="K171" s="184" t="s">
        <v>587</v>
      </c>
      <c r="L171" s="185" t="s">
        <v>541</v>
      </c>
      <c r="M171" s="184" t="s">
        <v>587</v>
      </c>
      <c r="N171" s="185" t="s">
        <v>541</v>
      </c>
      <c r="O171" s="184" t="s">
        <v>587</v>
      </c>
      <c r="P171" s="32"/>
      <c r="Q171" s="32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</row>
    <row r="172" spans="1:256" ht="12.75">
      <c r="A172" s="32" t="s">
        <v>600</v>
      </c>
      <c r="B172" s="50">
        <f>+'Group Summary'!D9</f>
        <v>60067.05622045964</v>
      </c>
      <c r="C172" s="50"/>
      <c r="D172" s="50">
        <f>+'Group Summary'!G9</f>
        <v>48922.034630887625</v>
      </c>
      <c r="E172" s="50"/>
      <c r="F172" s="50">
        <f>+'Group Summary'!J9</f>
        <v>40975.198673300314</v>
      </c>
      <c r="G172" s="50"/>
      <c r="H172" s="50">
        <f>+'Group Summary'!M9</f>
        <v>31741.50041333735</v>
      </c>
      <c r="I172" s="50"/>
      <c r="J172" s="50">
        <f>+'Group Summary'!P9</f>
        <v>33576.45330490429</v>
      </c>
      <c r="K172" s="50"/>
      <c r="L172" s="50"/>
      <c r="M172" s="50"/>
      <c r="N172" s="50">
        <f>+'Group Summary'!V9</f>
        <v>47450.90618623219</v>
      </c>
      <c r="O172" s="50"/>
      <c r="P172" s="32"/>
      <c r="Q172" s="32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</row>
    <row r="173" spans="1:256" ht="12.75">
      <c r="A173" s="32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32"/>
      <c r="Q173" s="32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</row>
    <row r="174" spans="1:256" ht="12.75">
      <c r="A174" s="32" t="s">
        <v>601</v>
      </c>
      <c r="B174" s="45">
        <f>+'Combined Data with Group Avgs'!F16</f>
        <v>61545.92706952</v>
      </c>
      <c r="C174" s="45"/>
      <c r="D174" s="45">
        <f>+'Combined Data with Group Avgs'!H16</f>
        <v>48160.55768817778</v>
      </c>
      <c r="E174" s="45"/>
      <c r="F174" s="45">
        <f>+'Combined Data with Group Avgs'!J16</f>
        <v>41896.13704196202</v>
      </c>
      <c r="G174" s="45"/>
      <c r="H174" s="45">
        <f>+'Combined Data with Group Avgs'!L16</f>
        <v>33862.66928169015</v>
      </c>
      <c r="I174" s="45"/>
      <c r="J174" s="45">
        <f>+'Combined Data with Group Avgs'!N16</f>
        <v>33488.1074</v>
      </c>
      <c r="K174" s="45"/>
      <c r="L174" s="45">
        <f>+'Combined Data with Group Avgs'!P16</f>
        <v>0</v>
      </c>
      <c r="M174" s="45"/>
      <c r="N174" s="45">
        <f>+'Combined Data with Group Avgs'!R16</f>
        <v>47434.447214004285</v>
      </c>
      <c r="O174" s="45"/>
      <c r="P174" s="32"/>
      <c r="Q174" s="32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</row>
    <row r="175" spans="1:256" ht="12.75">
      <c r="A175" s="32" t="s">
        <v>602</v>
      </c>
      <c r="B175" s="45">
        <f>+'Combined Data with Group Avgs'!F66</f>
        <v>61276.90518063158</v>
      </c>
      <c r="C175" s="45"/>
      <c r="D175" s="45">
        <f>+'Combined Data with Group Avgs'!H66</f>
        <v>50552.46705211539</v>
      </c>
      <c r="E175" s="45"/>
      <c r="F175" s="45">
        <f>+'Combined Data with Group Avgs'!J66</f>
        <v>39927.96208208955</v>
      </c>
      <c r="G175" s="45"/>
      <c r="H175" s="45">
        <f>+'Combined Data with Group Avgs'!L66</f>
        <v>30426.46669303371</v>
      </c>
      <c r="I175" s="45"/>
      <c r="J175" s="45">
        <f>+'Combined Data with Group Avgs'!N66</f>
        <v>0</v>
      </c>
      <c r="K175" s="45"/>
      <c r="L175" s="45">
        <f>+'Combined Data with Group Avgs'!P66</f>
        <v>0</v>
      </c>
      <c r="M175" s="45"/>
      <c r="N175" s="45">
        <f>+'Combined Data with Group Avgs'!R66</f>
        <v>45348.49530867298</v>
      </c>
      <c r="O175" s="45"/>
      <c r="P175" s="32"/>
      <c r="Q175" s="32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</row>
    <row r="176" spans="1:256" ht="12.75">
      <c r="A176" s="32" t="s">
        <v>603</v>
      </c>
      <c r="B176" s="45">
        <f>+'Combined Data with Group Avgs'!F111</f>
        <v>63467.33287660516</v>
      </c>
      <c r="C176" s="45"/>
      <c r="D176" s="45">
        <f>+'Combined Data with Group Avgs'!H111</f>
        <v>51498.02193669014</v>
      </c>
      <c r="E176" s="45"/>
      <c r="F176" s="45">
        <f>+'Combined Data with Group Avgs'!J111</f>
        <v>43073.89053264797</v>
      </c>
      <c r="G176" s="45"/>
      <c r="H176" s="45">
        <f>+'Combined Data with Group Avgs'!L111</f>
        <v>32687.042761149427</v>
      </c>
      <c r="I176" s="45"/>
      <c r="J176" s="45">
        <f>+'Combined Data with Group Avgs'!N111</f>
        <v>24394.681501666666</v>
      </c>
      <c r="K176" s="45"/>
      <c r="L176" s="45">
        <f>+'Combined Data with Group Avgs'!P111</f>
        <v>0</v>
      </c>
      <c r="M176" s="45"/>
      <c r="N176" s="45">
        <f>+'Combined Data with Group Avgs'!R111</f>
        <v>49727.50696739615</v>
      </c>
      <c r="O176" s="45"/>
      <c r="P176" s="32"/>
      <c r="Q176" s="32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</row>
    <row r="177" spans="1:256" ht="12.75">
      <c r="A177" s="32" t="s">
        <v>604</v>
      </c>
      <c r="B177" s="45">
        <f>+'Combined Data with Group Avgs'!F149</f>
        <v>0</v>
      </c>
      <c r="C177" s="45"/>
      <c r="D177" s="45">
        <f>+'Combined Data with Group Avgs'!H149</f>
        <v>0</v>
      </c>
      <c r="E177" s="45"/>
      <c r="F177" s="45">
        <f>+'Combined Data with Group Avgs'!J149</f>
        <v>0</v>
      </c>
      <c r="G177" s="45"/>
      <c r="H177" s="45">
        <f>+'Combined Data with Group Avgs'!L149</f>
        <v>0</v>
      </c>
      <c r="I177" s="45"/>
      <c r="J177" s="45">
        <f>+'Combined Data with Group Avgs'!N149</f>
        <v>0</v>
      </c>
      <c r="K177" s="45"/>
      <c r="L177" s="45">
        <f>+'Combined Data with Group Avgs'!P149</f>
        <v>0</v>
      </c>
      <c r="M177" s="45"/>
      <c r="N177" s="45">
        <f>+'Combined Data with Group Avgs'!R149</f>
        <v>0</v>
      </c>
      <c r="O177" s="45"/>
      <c r="P177" s="32"/>
      <c r="Q177" s="32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</row>
    <row r="178" spans="1:256" ht="12.75">
      <c r="A178" s="32" t="s">
        <v>605</v>
      </c>
      <c r="B178" s="45">
        <f>+'Combined Data with Group Avgs'!F224</f>
        <v>60611.61858193294</v>
      </c>
      <c r="C178" s="45"/>
      <c r="D178" s="45">
        <f>+'Combined Data with Group Avgs'!H224</f>
        <v>50083.936115051554</v>
      </c>
      <c r="E178" s="45"/>
      <c r="F178" s="45">
        <f>+'Combined Data with Group Avgs'!J224</f>
        <v>40883.601467377775</v>
      </c>
      <c r="G178" s="45"/>
      <c r="H178" s="45">
        <f>+'Combined Data with Group Avgs'!L224</f>
        <v>31439.770999578945</v>
      </c>
      <c r="I178" s="45"/>
      <c r="J178" s="45">
        <f>+'Combined Data with Group Avgs'!N224</f>
        <v>32230.686281846156</v>
      </c>
      <c r="K178" s="45"/>
      <c r="L178" s="45">
        <f>+'Combined Data with Group Avgs'!P224</f>
        <v>0</v>
      </c>
      <c r="M178" s="45"/>
      <c r="N178" s="45">
        <f>+'Combined Data with Group Avgs'!R224</f>
        <v>48922.836634192405</v>
      </c>
      <c r="O178" s="45"/>
      <c r="P178" s="32"/>
      <c r="Q178" s="32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</row>
    <row r="179" spans="1:256" ht="12.75">
      <c r="A179" s="32" t="s">
        <v>606</v>
      </c>
      <c r="B179" s="45">
        <f>+'Combined Data with Group Avgs'!F682</f>
        <v>56011.36118421053</v>
      </c>
      <c r="C179" s="45"/>
      <c r="D179" s="45">
        <f>+'Combined Data with Group Avgs'!H682</f>
        <v>46222.944444444445</v>
      </c>
      <c r="E179" s="45"/>
      <c r="F179" s="45">
        <f>+'Combined Data with Group Avgs'!J682</f>
        <v>38738.01871101871</v>
      </c>
      <c r="G179" s="45"/>
      <c r="H179" s="45">
        <f>+'Combined Data with Group Avgs'!L682</f>
        <v>27919.9406779661</v>
      </c>
      <c r="I179" s="45"/>
      <c r="J179" s="45">
        <f>+'Combined Data with Group Avgs'!N682</f>
        <v>0</v>
      </c>
      <c r="K179" s="46"/>
      <c r="L179" s="45"/>
      <c r="M179" s="46"/>
      <c r="N179" s="45">
        <f>+'Combined Data with Group Avgs'!R682</f>
        <v>42445.954774637125</v>
      </c>
      <c r="O179" s="46"/>
      <c r="P179" s="32"/>
      <c r="Q179" s="32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</row>
    <row r="180" spans="1:256" ht="12.75">
      <c r="A180" s="32" t="s">
        <v>607</v>
      </c>
      <c r="B180" s="45">
        <f>+'Combined Data with Group Avgs'!F250</f>
        <v>61005.599891566264</v>
      </c>
      <c r="C180" s="45"/>
      <c r="D180" s="45">
        <f>+'Combined Data with Group Avgs'!H250</f>
        <v>50483.368343840004</v>
      </c>
      <c r="E180" s="45"/>
      <c r="F180" s="45">
        <f>+'Combined Data with Group Avgs'!J250</f>
        <v>42762.60927152318</v>
      </c>
      <c r="G180" s="45"/>
      <c r="H180" s="45">
        <f>+'Combined Data with Group Avgs'!L250</f>
        <v>36714.3125</v>
      </c>
      <c r="I180" s="45"/>
      <c r="J180" s="45">
        <f>+'Combined Data with Group Avgs'!N250</f>
        <v>0</v>
      </c>
      <c r="K180" s="45"/>
      <c r="L180" s="45">
        <f>+'Combined Data with Group Avgs'!P250</f>
        <v>0</v>
      </c>
      <c r="M180" s="45"/>
      <c r="N180" s="45">
        <f>+'Combined Data with Group Avgs'!R250</f>
        <v>51270.597434454154</v>
      </c>
      <c r="O180" s="45"/>
      <c r="P180" s="32"/>
      <c r="Q180" s="32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</row>
    <row r="181" spans="1:256" ht="12.75">
      <c r="A181" s="32" t="s">
        <v>608</v>
      </c>
      <c r="B181" s="45">
        <f>+'Combined Data with Group Avgs'!F289</f>
        <v>53796.98116550725</v>
      </c>
      <c r="C181" s="45"/>
      <c r="D181" s="45">
        <f>+'Combined Data with Group Avgs'!H289</f>
        <v>48513.66995788235</v>
      </c>
      <c r="E181" s="45"/>
      <c r="F181" s="45">
        <f>+'Combined Data with Group Avgs'!J289</f>
        <v>40436.4176031579</v>
      </c>
      <c r="G181" s="45"/>
      <c r="H181" s="45">
        <f>+'Combined Data with Group Avgs'!L289</f>
        <v>31027.8949632</v>
      </c>
      <c r="I181" s="45"/>
      <c r="J181" s="45">
        <f>+'Combined Data with Group Avgs'!N289</f>
        <v>0</v>
      </c>
      <c r="K181" s="45"/>
      <c r="L181" s="45">
        <f>+'Combined Data with Group Avgs'!P289</f>
        <v>0</v>
      </c>
      <c r="M181" s="45"/>
      <c r="N181" s="45">
        <f>+'Combined Data with Group Avgs'!R289</f>
        <v>44015.09434515724</v>
      </c>
      <c r="O181" s="45"/>
      <c r="P181" s="32"/>
      <c r="Q181" s="32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</row>
    <row r="182" spans="1:256" ht="12.75">
      <c r="A182" s="32" t="s">
        <v>609</v>
      </c>
      <c r="B182" s="45">
        <f>+'Combined Data with Group Avgs'!F324</f>
        <v>64749.039573179056</v>
      </c>
      <c r="C182" s="45"/>
      <c r="D182" s="45">
        <f>+'Combined Data with Group Avgs'!H324</f>
        <v>52054.10700994595</v>
      </c>
      <c r="E182" s="45"/>
      <c r="F182" s="45">
        <f>+'Combined Data with Group Avgs'!J324</f>
        <v>44281.18352476315</v>
      </c>
      <c r="G182" s="45"/>
      <c r="H182" s="45">
        <f>+'Combined Data with Group Avgs'!L324</f>
        <v>36815.09675681818</v>
      </c>
      <c r="I182" s="45"/>
      <c r="J182" s="45">
        <f>+'Combined Data with Group Avgs'!N324</f>
        <v>36284.153282399995</v>
      </c>
      <c r="K182" s="45"/>
      <c r="L182" s="45">
        <f>+'Combined Data with Group Avgs'!P324</f>
        <v>0</v>
      </c>
      <c r="M182" s="45"/>
      <c r="N182" s="45">
        <f>+'Combined Data with Group Avgs'!R324</f>
        <v>50848.785893718996</v>
      </c>
      <c r="O182" s="45"/>
      <c r="P182" s="32"/>
      <c r="Q182" s="32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</row>
    <row r="183" spans="1:256" ht="12.75">
      <c r="A183" s="32" t="s">
        <v>610</v>
      </c>
      <c r="B183" s="45">
        <f>+'Combined Data with Group Avgs'!F396</f>
        <v>55841</v>
      </c>
      <c r="C183" s="45"/>
      <c r="D183" s="45">
        <f>+'Combined Data with Group Avgs'!H396</f>
        <v>49017</v>
      </c>
      <c r="E183" s="45"/>
      <c r="F183" s="45">
        <f>+'Combined Data with Group Avgs'!J396</f>
        <v>43524</v>
      </c>
      <c r="G183" s="45"/>
      <c r="H183" s="45">
        <f>+'Combined Data with Group Avgs'!L396</f>
        <v>36218</v>
      </c>
      <c r="I183" s="45"/>
      <c r="J183" s="45">
        <f>+'Combined Data with Group Avgs'!N396</f>
        <v>0</v>
      </c>
      <c r="K183" s="45"/>
      <c r="L183" s="45">
        <f>+'Combined Data with Group Avgs'!P396</f>
        <v>0</v>
      </c>
      <c r="M183" s="45"/>
      <c r="N183" s="45">
        <f>+'Combined Data with Group Avgs'!R396</f>
        <v>47814.95584415585</v>
      </c>
      <c r="O183" s="45"/>
      <c r="P183" s="32"/>
      <c r="Q183" s="32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</row>
    <row r="184" spans="1:256" ht="12.75">
      <c r="A184" s="32" t="s">
        <v>611</v>
      </c>
      <c r="B184" s="45">
        <f>+'Combined Data with Group Avgs'!F430</f>
        <v>52941</v>
      </c>
      <c r="C184" s="45"/>
      <c r="D184" s="45">
        <f>+'Combined Data with Group Avgs'!H430</f>
        <v>43951.49233348315</v>
      </c>
      <c r="E184" s="45"/>
      <c r="F184" s="45">
        <f>+'Combined Data with Group Avgs'!J430</f>
        <v>39197.1749542029</v>
      </c>
      <c r="G184" s="45"/>
      <c r="H184" s="45">
        <f>+'Combined Data with Group Avgs'!L430</f>
        <v>29288</v>
      </c>
      <c r="I184" s="45"/>
      <c r="J184" s="45">
        <f>+'Combined Data with Group Avgs'!N430</f>
        <v>0</v>
      </c>
      <c r="K184" s="45"/>
      <c r="L184" s="45">
        <f>+'Combined Data with Group Avgs'!P430</f>
        <v>0</v>
      </c>
      <c r="M184" s="45"/>
      <c r="N184" s="45">
        <f>+'Combined Data with Group Avgs'!R430</f>
        <v>44250.15243603306</v>
      </c>
      <c r="O184" s="45"/>
      <c r="P184" s="32"/>
      <c r="Q184" s="32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</row>
    <row r="185" spans="1:256" ht="12.75">
      <c r="A185" s="32" t="s">
        <v>612</v>
      </c>
      <c r="B185" s="45">
        <f>+'Combined Data with Group Avgs'!F476</f>
        <v>57704.86041448649</v>
      </c>
      <c r="C185" s="45"/>
      <c r="D185" s="45">
        <f>+'Combined Data with Group Avgs'!H476</f>
        <v>44129.41373384616</v>
      </c>
      <c r="E185" s="45"/>
      <c r="F185" s="45">
        <f>+'Combined Data with Group Avgs'!J476</f>
        <v>38051.82408953975</v>
      </c>
      <c r="G185" s="45"/>
      <c r="H185" s="45">
        <f>+'Combined Data with Group Avgs'!L476</f>
        <v>29267.78892173913</v>
      </c>
      <c r="I185" s="45"/>
      <c r="J185" s="45">
        <f>+'Combined Data with Group Avgs'!N476</f>
        <v>0</v>
      </c>
      <c r="K185" s="45"/>
      <c r="L185" s="45">
        <f>+'Combined Data with Group Avgs'!P476</f>
        <v>0</v>
      </c>
      <c r="M185" s="45"/>
      <c r="N185" s="45">
        <f>+'Combined Data with Group Avgs'!R476</f>
        <v>47284.31712782514</v>
      </c>
      <c r="O185" s="45"/>
      <c r="P185" s="32"/>
      <c r="Q185" s="32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</row>
    <row r="186" spans="1:256" ht="12.75">
      <c r="A186" s="32" t="s">
        <v>613</v>
      </c>
      <c r="B186" s="45">
        <f>+'Combined Data with Group Avgs'!F548</f>
        <v>57166.76087728468</v>
      </c>
      <c r="C186" s="45"/>
      <c r="D186" s="45">
        <f>+'Combined Data with Group Avgs'!H548</f>
        <v>47046.60015674383</v>
      </c>
      <c r="E186" s="45"/>
      <c r="F186" s="45">
        <f>+'Combined Data with Group Avgs'!J548</f>
        <v>40050.8462446571</v>
      </c>
      <c r="G186" s="45"/>
      <c r="H186" s="45">
        <f>+'Combined Data with Group Avgs'!L548</f>
        <v>33922.83362145349</v>
      </c>
      <c r="I186" s="45"/>
      <c r="J186" s="45">
        <f>+'Combined Data with Group Avgs'!N548</f>
        <v>31719.77800876448</v>
      </c>
      <c r="K186" s="45"/>
      <c r="L186" s="45">
        <f>+'Combined Data with Group Avgs'!P548</f>
        <v>0</v>
      </c>
      <c r="M186" s="45"/>
      <c r="N186" s="45">
        <f>+'Combined Data with Group Avgs'!R548</f>
        <v>45507.09267464241</v>
      </c>
      <c r="O186" s="45"/>
      <c r="P186" s="32"/>
      <c r="Q186" s="32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</row>
    <row r="187" spans="1:256" ht="12.75">
      <c r="A187" s="32" t="s">
        <v>614</v>
      </c>
      <c r="B187" s="45">
        <f>+'Combined Data with Group Avgs'!F642</f>
        <v>60502.11679323615</v>
      </c>
      <c r="C187" s="45"/>
      <c r="D187" s="45">
        <f>+'Combined Data with Group Avgs'!H642</f>
        <v>50268.237437391304</v>
      </c>
      <c r="E187" s="45"/>
      <c r="F187" s="45">
        <f>+'Combined Data with Group Avgs'!J642</f>
        <v>41591.89830162791</v>
      </c>
      <c r="G187" s="45"/>
      <c r="H187" s="45">
        <f>+'Combined Data with Group Avgs'!L642</f>
        <v>32396</v>
      </c>
      <c r="I187" s="45"/>
      <c r="J187" s="45">
        <f>+'Combined Data with Group Avgs'!N642</f>
        <v>0</v>
      </c>
      <c r="K187" s="45"/>
      <c r="L187" s="45">
        <f>+'Combined Data with Group Avgs'!P642</f>
        <v>0</v>
      </c>
      <c r="M187" s="45"/>
      <c r="N187" s="45">
        <f>+'Combined Data with Group Avgs'!R642</f>
        <v>50308.01116169246</v>
      </c>
      <c r="O187" s="45"/>
      <c r="P187" s="32"/>
      <c r="Q187" s="32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  <c r="IU187" s="33"/>
      <c r="IV187" s="33"/>
    </row>
    <row r="188" spans="1:256" ht="12.75">
      <c r="A188" s="40" t="s">
        <v>615</v>
      </c>
      <c r="B188" s="53">
        <f>+'Combined Data with Group Avgs'!F657</f>
        <v>54653.894384</v>
      </c>
      <c r="C188" s="53"/>
      <c r="D188" s="53">
        <f>+'Combined Data with Group Avgs'!H657</f>
        <v>44858.11537759398</v>
      </c>
      <c r="E188" s="53"/>
      <c r="F188" s="53">
        <f>+'Combined Data with Group Avgs'!J657</f>
        <v>35905.02033482143</v>
      </c>
      <c r="G188" s="53"/>
      <c r="H188" s="53">
        <f>+'Combined Data with Group Avgs'!L657</f>
        <v>25812</v>
      </c>
      <c r="I188" s="53"/>
      <c r="J188" s="53">
        <f>+'Combined Data with Group Avgs'!N657</f>
        <v>0</v>
      </c>
      <c r="K188" s="53"/>
      <c r="L188" s="53">
        <f>+'Combined Data with Group Avgs'!P657</f>
        <v>0</v>
      </c>
      <c r="M188" s="53"/>
      <c r="N188" s="53">
        <f>+'Combined Data with Group Avgs'!R657</f>
        <v>45742.73181888412</v>
      </c>
      <c r="O188" s="53"/>
      <c r="P188" s="32"/>
      <c r="Q188" s="32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</row>
    <row r="189" spans="1:256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</row>
    <row r="190" spans="1:256" ht="46.5" customHeight="1">
      <c r="A190" s="307" t="s">
        <v>812</v>
      </c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9"/>
      <c r="O190" s="309"/>
      <c r="P190" s="32"/>
      <c r="Q190" s="32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  <c r="IS190" s="33"/>
      <c r="IT190" s="33"/>
      <c r="IU190" s="33"/>
      <c r="IV190" s="33"/>
    </row>
    <row r="191" spans="1:256" ht="18">
      <c r="A191" s="311" t="s">
        <v>844</v>
      </c>
      <c r="B191" s="311"/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2"/>
      <c r="Q191" s="32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  <c r="HP191" s="33"/>
      <c r="HQ191" s="33"/>
      <c r="HR191" s="33"/>
      <c r="HS191" s="33"/>
      <c r="HT191" s="33"/>
      <c r="HU191" s="33"/>
      <c r="HV191" s="33"/>
      <c r="HW191" s="33"/>
      <c r="HX191" s="33"/>
      <c r="HY191" s="33"/>
      <c r="HZ191" s="33"/>
      <c r="IA191" s="33"/>
      <c r="IB191" s="33"/>
      <c r="IC191" s="33"/>
      <c r="ID191" s="33"/>
      <c r="IE191" s="33"/>
      <c r="IF191" s="33"/>
      <c r="IG191" s="33"/>
      <c r="IH191" s="33"/>
      <c r="II191" s="33"/>
      <c r="IJ191" s="33"/>
      <c r="IK191" s="33"/>
      <c r="IL191" s="33"/>
      <c r="IM191" s="33"/>
      <c r="IN191" s="33"/>
      <c r="IO191" s="33"/>
      <c r="IP191" s="33"/>
      <c r="IQ191" s="33"/>
      <c r="IR191" s="33"/>
      <c r="IS191" s="33"/>
      <c r="IT191" s="33"/>
      <c r="IU191" s="33"/>
      <c r="IV191" s="33"/>
    </row>
    <row r="192" spans="1:256" ht="12.75">
      <c r="A192" s="32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2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</row>
    <row r="193" spans="1:256" ht="15.75">
      <c r="A193" s="310" t="s">
        <v>619</v>
      </c>
      <c r="B193" s="310"/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  <c r="O193" s="310"/>
      <c r="P193" s="32"/>
      <c r="Q193" s="32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</row>
    <row r="194" spans="1:256" ht="15.75">
      <c r="A194" s="310" t="s">
        <v>630</v>
      </c>
      <c r="B194" s="310"/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  <c r="P194" s="32"/>
      <c r="Q194" s="32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</row>
    <row r="195" spans="1:256" ht="15.75">
      <c r="A195" s="310" t="s">
        <v>580</v>
      </c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2"/>
      <c r="Q195" s="32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  <c r="IV195" s="33"/>
    </row>
    <row r="196" spans="1:256" ht="15.75">
      <c r="A196" s="310" t="s">
        <v>703</v>
      </c>
      <c r="B196" s="310"/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2"/>
      <c r="Q196" s="32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  <c r="IV196" s="33"/>
    </row>
    <row r="197" spans="1:256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2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</row>
    <row r="198" spans="1:256" ht="12.75">
      <c r="A198" s="48"/>
      <c r="B198" s="188" t="s">
        <v>620</v>
      </c>
      <c r="C198" s="189"/>
      <c r="D198" s="188" t="s">
        <v>621</v>
      </c>
      <c r="E198" s="189"/>
      <c r="F198" s="188" t="s">
        <v>622</v>
      </c>
      <c r="G198" s="189"/>
      <c r="H198" s="188" t="s">
        <v>623</v>
      </c>
      <c r="I198" s="189"/>
      <c r="J198" s="188" t="s">
        <v>624</v>
      </c>
      <c r="K198" s="189"/>
      <c r="L198" s="188" t="s">
        <v>625</v>
      </c>
      <c r="M198" s="189"/>
      <c r="N198" s="189" t="s">
        <v>626</v>
      </c>
      <c r="O198" s="189"/>
      <c r="P198" s="32"/>
      <c r="Q198" s="32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</row>
    <row r="199" spans="1:256" ht="12.75">
      <c r="A199" s="39"/>
      <c r="B199" s="185" t="s">
        <v>541</v>
      </c>
      <c r="C199" s="184" t="s">
        <v>587</v>
      </c>
      <c r="D199" s="185" t="s">
        <v>541</v>
      </c>
      <c r="E199" s="184" t="s">
        <v>587</v>
      </c>
      <c r="F199" s="185" t="s">
        <v>541</v>
      </c>
      <c r="G199" s="184" t="s">
        <v>587</v>
      </c>
      <c r="H199" s="185" t="s">
        <v>541</v>
      </c>
      <c r="I199" s="184" t="s">
        <v>587</v>
      </c>
      <c r="J199" s="185" t="s">
        <v>541</v>
      </c>
      <c r="K199" s="184" t="s">
        <v>587</v>
      </c>
      <c r="L199" s="185" t="s">
        <v>541</v>
      </c>
      <c r="M199" s="184" t="s">
        <v>587</v>
      </c>
      <c r="N199" s="185" t="s">
        <v>541</v>
      </c>
      <c r="O199" s="184" t="s">
        <v>587</v>
      </c>
      <c r="P199" s="32"/>
      <c r="Q199" s="32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</row>
    <row r="200" spans="1:256" ht="12.75">
      <c r="A200" s="32" t="s">
        <v>600</v>
      </c>
      <c r="B200" s="50">
        <f>+'Group Summary'!D10</f>
        <v>60215.73820611624</v>
      </c>
      <c r="C200" s="50"/>
      <c r="D200" s="50">
        <f>+'Group Summary'!G10</f>
        <v>48271.696724755704</v>
      </c>
      <c r="E200" s="50"/>
      <c r="F200" s="50">
        <f>+'Group Summary'!J10</f>
        <v>40273.57352865994</v>
      </c>
      <c r="G200" s="50"/>
      <c r="H200" s="50">
        <f>+'Group Summary'!M10</f>
        <v>31590.702414362135</v>
      </c>
      <c r="I200" s="50"/>
      <c r="J200" s="50">
        <f>+'Group Summary'!P10</f>
        <v>34248.133653777775</v>
      </c>
      <c r="K200" s="50"/>
      <c r="L200" s="50"/>
      <c r="M200" s="50"/>
      <c r="N200" s="50">
        <f>+'Group Summary'!V10</f>
        <v>46469.56265840559</v>
      </c>
      <c r="O200" s="50"/>
      <c r="P200" s="32"/>
      <c r="Q200" s="32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</row>
    <row r="201" spans="1:256" ht="12.75">
      <c r="A201" s="32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32"/>
      <c r="Q201" s="32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</row>
    <row r="202" spans="1:256" ht="12.75">
      <c r="A202" s="32" t="s">
        <v>601</v>
      </c>
      <c r="B202" s="45">
        <f>+'Combined Data with Group Avgs'!F21</f>
        <v>57105.42218</v>
      </c>
      <c r="C202" s="45"/>
      <c r="D202" s="45">
        <f>+'Combined Data with Group Avgs'!H21</f>
        <v>46160.141729340095</v>
      </c>
      <c r="E202" s="45"/>
      <c r="F202" s="45">
        <f>+'Combined Data with Group Avgs'!J21</f>
        <v>38637.82494801526</v>
      </c>
      <c r="G202" s="45"/>
      <c r="H202" s="45">
        <f>+'Combined Data with Group Avgs'!L21</f>
        <v>31323.73569481481</v>
      </c>
      <c r="I202" s="45"/>
      <c r="J202" s="45">
        <f>+'Combined Data with Group Avgs'!N21</f>
        <v>9488.43346</v>
      </c>
      <c r="K202" s="45"/>
      <c r="L202" s="45">
        <f>+'Combined Data with Group Avgs'!P21</f>
        <v>0</v>
      </c>
      <c r="M202" s="45"/>
      <c r="N202" s="45">
        <f>+'Combined Data with Group Avgs'!R21</f>
        <v>44117.30553610644</v>
      </c>
      <c r="O202" s="45"/>
      <c r="P202" s="32"/>
      <c r="Q202" s="32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</row>
    <row r="203" spans="1:256" ht="12.75">
      <c r="A203" s="32" t="s">
        <v>602</v>
      </c>
      <c r="B203" s="45"/>
      <c r="C203" s="45"/>
      <c r="D203" s="45"/>
      <c r="E203" s="45"/>
      <c r="F203" s="45"/>
      <c r="G203" s="45"/>
      <c r="H203" s="45"/>
      <c r="I203" s="45"/>
      <c r="J203" s="45"/>
      <c r="K203" s="46"/>
      <c r="L203" s="45"/>
      <c r="M203" s="45"/>
      <c r="N203" s="45"/>
      <c r="O203" s="46"/>
      <c r="P203" s="32"/>
      <c r="Q203" s="32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</row>
    <row r="204" spans="1:256" ht="12.75">
      <c r="A204" s="32" t="s">
        <v>603</v>
      </c>
      <c r="B204" s="45"/>
      <c r="C204" s="45"/>
      <c r="D204" s="45"/>
      <c r="E204" s="45"/>
      <c r="F204" s="45"/>
      <c r="G204" s="45"/>
      <c r="H204" s="45"/>
      <c r="I204" s="45"/>
      <c r="J204" s="45"/>
      <c r="K204" s="46"/>
      <c r="L204" s="45"/>
      <c r="M204" s="45"/>
      <c r="N204" s="45"/>
      <c r="O204" s="46"/>
      <c r="P204" s="32"/>
      <c r="Q204" s="32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</row>
    <row r="205" spans="1:256" ht="12.75">
      <c r="A205" s="32" t="s">
        <v>604</v>
      </c>
      <c r="B205" s="45">
        <f>+'Combined Data with Group Avgs'!F154</f>
        <v>60797.09926470588</v>
      </c>
      <c r="C205" s="45"/>
      <c r="D205" s="45">
        <f>+'Combined Data with Group Avgs'!H154</f>
        <v>50579.827067669175</v>
      </c>
      <c r="E205" s="45"/>
      <c r="F205" s="45">
        <f>+'Combined Data with Group Avgs'!J154</f>
        <v>42105.83628318584</v>
      </c>
      <c r="G205" s="45"/>
      <c r="H205" s="45">
        <f>+'Combined Data with Group Avgs'!L154</f>
        <v>32722.895161290322</v>
      </c>
      <c r="I205" s="45"/>
      <c r="J205" s="45">
        <f>+'Combined Data with Group Avgs'!N154</f>
        <v>0</v>
      </c>
      <c r="K205" s="45"/>
      <c r="L205" s="45">
        <f>+'Combined Data with Group Avgs'!P154</f>
        <v>0</v>
      </c>
      <c r="M205" s="45"/>
      <c r="N205" s="45">
        <f>+'Combined Data with Group Avgs'!R154</f>
        <v>49292.765540403525</v>
      </c>
      <c r="O205" s="45"/>
      <c r="P205" s="32"/>
      <c r="Q205" s="32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</row>
    <row r="206" spans="1:256" ht="12.75">
      <c r="A206" s="32" t="s">
        <v>605</v>
      </c>
      <c r="B206" s="45">
        <f>+'Combined Data with Group Avgs'!F225</f>
        <v>57471</v>
      </c>
      <c r="C206" s="45"/>
      <c r="D206" s="45">
        <f>+'Combined Data with Group Avgs'!H225</f>
        <v>44310</v>
      </c>
      <c r="E206" s="45"/>
      <c r="F206" s="45">
        <f>+'Combined Data with Group Avgs'!J225</f>
        <v>37623</v>
      </c>
      <c r="G206" s="45"/>
      <c r="H206" s="45">
        <f>+'Combined Data with Group Avgs'!L225</f>
        <v>26615</v>
      </c>
      <c r="I206" s="45"/>
      <c r="J206" s="45">
        <f>+'Combined Data with Group Avgs'!N225</f>
        <v>0</v>
      </c>
      <c r="K206" s="45"/>
      <c r="L206" s="45">
        <f>+'Combined Data with Group Avgs'!P225</f>
        <v>0</v>
      </c>
      <c r="M206" s="45"/>
      <c r="N206" s="45">
        <f>+'Combined Data with Group Avgs'!R225</f>
        <v>42377.93769470405</v>
      </c>
      <c r="O206" s="45"/>
      <c r="P206" s="32"/>
      <c r="Q206" s="32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</row>
    <row r="207" spans="1:256" ht="12.75">
      <c r="A207" s="32" t="s">
        <v>606</v>
      </c>
      <c r="B207" s="45">
        <f>+'Combined Data with Group Avgs'!F687</f>
        <v>53605.512280701754</v>
      </c>
      <c r="C207" s="45"/>
      <c r="D207" s="45">
        <f>+'Combined Data with Group Avgs'!H687</f>
        <v>44243.8717948718</v>
      </c>
      <c r="E207" s="45"/>
      <c r="F207" s="45">
        <f>+'Combined Data with Group Avgs'!J687</f>
        <v>36974.60270880361</v>
      </c>
      <c r="G207" s="45"/>
      <c r="H207" s="45">
        <f>+'Combined Data with Group Avgs'!L687</f>
        <v>29093.176470588234</v>
      </c>
      <c r="I207" s="45"/>
      <c r="J207" s="45">
        <f>+'Combined Data with Group Avgs'!N687</f>
        <v>0</v>
      </c>
      <c r="K207" s="45"/>
      <c r="L207" s="45">
        <f>+'Combined Data with Group Avgs'!P687</f>
        <v>0</v>
      </c>
      <c r="M207" s="45"/>
      <c r="N207" s="45">
        <f>+'Combined Data with Group Avgs'!R687</f>
        <v>40577.52993700661</v>
      </c>
      <c r="O207" s="45"/>
      <c r="P207" s="32"/>
      <c r="Q207" s="32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</row>
    <row r="208" spans="1:256" ht="12.75">
      <c r="A208" s="32" t="s">
        <v>607</v>
      </c>
      <c r="B208" s="45">
        <f>+'Combined Data with Group Avgs'!F258</f>
        <v>81288.41912606062</v>
      </c>
      <c r="C208" s="45"/>
      <c r="D208" s="45">
        <f>+'Combined Data with Group Avgs'!H258</f>
        <v>54190.35980529412</v>
      </c>
      <c r="E208" s="45"/>
      <c r="F208" s="45">
        <f>+'Combined Data with Group Avgs'!J258</f>
        <v>44352.05219031884</v>
      </c>
      <c r="G208" s="45"/>
      <c r="H208" s="45">
        <f>+'Combined Data with Group Avgs'!L258</f>
        <v>36679.48352380952</v>
      </c>
      <c r="I208" s="45"/>
      <c r="J208" s="45">
        <f>+'Combined Data with Group Avgs'!N258</f>
        <v>36339.968783225806</v>
      </c>
      <c r="K208" s="45"/>
      <c r="L208" s="45">
        <f>+'Combined Data with Group Avgs'!P258</f>
        <v>0</v>
      </c>
      <c r="M208" s="45"/>
      <c r="N208" s="45">
        <f>+'Combined Data with Group Avgs'!R258</f>
        <v>54092.98621249779</v>
      </c>
      <c r="O208" s="45"/>
      <c r="P208" s="32"/>
      <c r="Q208" s="32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</row>
    <row r="209" spans="1:256" ht="12.75">
      <c r="A209" s="32" t="s">
        <v>608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6"/>
      <c r="P209" s="32"/>
      <c r="Q209" s="32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</row>
    <row r="210" spans="1:256" ht="12.75">
      <c r="A210" s="32" t="s">
        <v>609</v>
      </c>
      <c r="B210" s="45">
        <f>+'Combined Data with Group Avgs'!F327</f>
        <v>62885.13140425</v>
      </c>
      <c r="C210" s="45"/>
      <c r="D210" s="45">
        <f>+'Combined Data with Group Avgs'!H327</f>
        <v>50628.2161154</v>
      </c>
      <c r="E210" s="45"/>
      <c r="F210" s="45">
        <f>+'Combined Data with Group Avgs'!J327</f>
        <v>44563.69626573427</v>
      </c>
      <c r="G210" s="45"/>
      <c r="H210" s="45">
        <f>+'Combined Data with Group Avgs'!L327</f>
        <v>24691.85422</v>
      </c>
      <c r="I210" s="45"/>
      <c r="J210" s="45">
        <f>+'Combined Data with Group Avgs'!N327</f>
        <v>35430.71512873564</v>
      </c>
      <c r="K210" s="45"/>
      <c r="L210" s="45">
        <f>+'Combined Data with Group Avgs'!P327</f>
        <v>0</v>
      </c>
      <c r="M210" s="45"/>
      <c r="N210" s="45">
        <f>+'Combined Data with Group Avgs'!R327</f>
        <v>50154.94719324325</v>
      </c>
      <c r="O210" s="45"/>
      <c r="P210" s="32"/>
      <c r="Q210" s="32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</row>
    <row r="211" spans="1:256" ht="12.75">
      <c r="A211" s="32" t="s">
        <v>610</v>
      </c>
      <c r="B211" s="45">
        <f>+'Combined Data with Group Avgs'!F400</f>
        <v>53562.627118644064</v>
      </c>
      <c r="C211" s="45"/>
      <c r="D211" s="45">
        <f>+'Combined Data with Group Avgs'!H400</f>
        <v>45904.32876712329</v>
      </c>
      <c r="E211" s="45"/>
      <c r="F211" s="45">
        <f>+'Combined Data with Group Avgs'!J400</f>
        <v>40556.73825503356</v>
      </c>
      <c r="G211" s="45"/>
      <c r="H211" s="45">
        <f>+'Combined Data with Group Avgs'!L400</f>
        <v>33539.854368932036</v>
      </c>
      <c r="I211" s="45"/>
      <c r="J211" s="45">
        <f>+'Combined Data with Group Avgs'!N400</f>
        <v>0</v>
      </c>
      <c r="K211" s="45"/>
      <c r="L211" s="45">
        <f>+'Combined Data with Group Avgs'!P400</f>
        <v>0</v>
      </c>
      <c r="M211" s="45"/>
      <c r="N211" s="45">
        <f>+'Combined Data with Group Avgs'!R400</f>
        <v>43270.8013544018</v>
      </c>
      <c r="O211" s="46"/>
      <c r="P211" s="32"/>
      <c r="Q211" s="32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</row>
    <row r="212" spans="1:256" ht="12.75">
      <c r="A212" s="32" t="s">
        <v>611</v>
      </c>
      <c r="B212" s="45">
        <f>+'Combined Data with Group Avgs'!F434</f>
        <v>57409.015974736845</v>
      </c>
      <c r="C212" s="45"/>
      <c r="D212" s="45">
        <f>+'Combined Data with Group Avgs'!H434</f>
        <v>47197.71258307692</v>
      </c>
      <c r="E212" s="45"/>
      <c r="F212" s="45">
        <f>+'Combined Data with Group Avgs'!J434</f>
        <v>37936.13147391813</v>
      </c>
      <c r="G212" s="45"/>
      <c r="H212" s="45">
        <f>+'Combined Data with Group Avgs'!L434</f>
        <v>31177.88</v>
      </c>
      <c r="I212" s="45"/>
      <c r="J212" s="45">
        <f>+'Combined Data with Group Avgs'!N434</f>
        <v>0</v>
      </c>
      <c r="K212" s="45"/>
      <c r="L212" s="45">
        <f>+'Combined Data with Group Avgs'!P434</f>
        <v>0</v>
      </c>
      <c r="M212" s="45"/>
      <c r="N212" s="45">
        <f>+'Combined Data with Group Avgs'!R434</f>
        <v>45661.54305671586</v>
      </c>
      <c r="O212" s="45"/>
      <c r="P212" s="32"/>
      <c r="Q212" s="32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</row>
    <row r="213" spans="1:256" ht="12.75">
      <c r="A213" s="32" t="s">
        <v>612</v>
      </c>
      <c r="B213" s="45">
        <f>+'Combined Data with Group Avgs'!F476</f>
        <v>57704.86041448649</v>
      </c>
      <c r="C213" s="45"/>
      <c r="D213" s="45">
        <f>+'Combined Data with Group Avgs'!H476</f>
        <v>44129.41373384616</v>
      </c>
      <c r="E213" s="45"/>
      <c r="F213" s="45">
        <f>+'Combined Data with Group Avgs'!J476</f>
        <v>38051.82408953975</v>
      </c>
      <c r="G213" s="45"/>
      <c r="H213" s="45">
        <f>+'Combined Data with Group Avgs'!L476</f>
        <v>29267.78892173913</v>
      </c>
      <c r="I213" s="45"/>
      <c r="J213" s="45">
        <f>+'Combined Data with Group Avgs'!N476</f>
        <v>0</v>
      </c>
      <c r="K213" s="45"/>
      <c r="L213" s="45">
        <f>+'Combined Data with Group Avgs'!P476</f>
        <v>0</v>
      </c>
      <c r="M213" s="45"/>
      <c r="N213" s="45">
        <f>+'Combined Data with Group Avgs'!R476</f>
        <v>47284.31712782514</v>
      </c>
      <c r="O213" s="45"/>
      <c r="P213" s="32"/>
      <c r="Q213" s="32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  <c r="IV213" s="33"/>
    </row>
    <row r="214" spans="1:256" ht="12.75">
      <c r="A214" s="32" t="s">
        <v>613</v>
      </c>
      <c r="B214" s="45">
        <f>+'Combined Data with Group Avgs'!F554</f>
        <v>54760.53490395722</v>
      </c>
      <c r="C214" s="45"/>
      <c r="D214" s="45">
        <f>+'Combined Data with Group Avgs'!H554</f>
        <v>47399.81990935484</v>
      </c>
      <c r="E214" s="45"/>
      <c r="F214" s="45">
        <f>+'Combined Data with Group Avgs'!J554</f>
        <v>40370.953689243026</v>
      </c>
      <c r="G214" s="45"/>
      <c r="H214" s="45">
        <f>+'Combined Data with Group Avgs'!L554</f>
        <v>31892.25608820144</v>
      </c>
      <c r="I214" s="45"/>
      <c r="J214" s="45">
        <f>+'Combined Data with Group Avgs'!N554</f>
        <v>29886.809523809523</v>
      </c>
      <c r="K214" s="45"/>
      <c r="L214" s="45">
        <f>+'Combined Data with Group Avgs'!P554</f>
        <v>0</v>
      </c>
      <c r="M214" s="45"/>
      <c r="N214" s="45">
        <f>+'Combined Data with Group Avgs'!R554</f>
        <v>42984.973973898304</v>
      </c>
      <c r="O214" s="45"/>
      <c r="P214" s="32"/>
      <c r="Q214" s="32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</row>
    <row r="215" spans="1:256" ht="12.75">
      <c r="A215" s="32" t="s">
        <v>614</v>
      </c>
      <c r="B215" s="45">
        <f>+'Combined Data with Group Avgs'!F645</f>
        <v>57050.40297433071</v>
      </c>
      <c r="C215" s="45"/>
      <c r="D215" s="45">
        <f>+'Combined Data with Group Avgs'!H645</f>
        <v>52619.927052615385</v>
      </c>
      <c r="E215" s="45"/>
      <c r="F215" s="45">
        <f>+'Combined Data with Group Avgs'!J645</f>
        <v>41800.710453480664</v>
      </c>
      <c r="G215" s="45"/>
      <c r="H215" s="45">
        <f>+'Combined Data with Group Avgs'!L645</f>
        <v>36080.79521238095</v>
      </c>
      <c r="I215" s="45"/>
      <c r="J215" s="45">
        <f>+'Combined Data with Group Avgs'!N645</f>
        <v>25361.99825</v>
      </c>
      <c r="K215" s="45"/>
      <c r="L215" s="45">
        <f>+'Combined Data with Group Avgs'!P645</f>
        <v>0</v>
      </c>
      <c r="M215" s="45"/>
      <c r="N215" s="45">
        <f>+'Combined Data with Group Avgs'!R645</f>
        <v>47489.51158686389</v>
      </c>
      <c r="O215" s="45"/>
      <c r="P215" s="32"/>
      <c r="Q215" s="32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</row>
    <row r="216" spans="1:256" ht="12.75">
      <c r="A216" s="40" t="s">
        <v>615</v>
      </c>
      <c r="B216" s="53"/>
      <c r="C216" s="54"/>
      <c r="D216" s="53"/>
      <c r="E216" s="54"/>
      <c r="F216" s="53"/>
      <c r="G216" s="54"/>
      <c r="H216" s="53"/>
      <c r="I216" s="54"/>
      <c r="J216" s="53"/>
      <c r="K216" s="54"/>
      <c r="L216" s="53"/>
      <c r="M216" s="54"/>
      <c r="N216" s="53"/>
      <c r="O216" s="34"/>
      <c r="P216" s="32"/>
      <c r="Q216" s="32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</row>
    <row r="217" spans="1:256" ht="12.75">
      <c r="A217" s="32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32"/>
      <c r="Q217" s="32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</row>
    <row r="218" spans="1:256" ht="51" customHeight="1">
      <c r="A218" s="307" t="s">
        <v>812</v>
      </c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9"/>
      <c r="O218" s="309"/>
      <c r="P218" s="32"/>
      <c r="Q218" s="32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  <c r="IV218" s="33"/>
    </row>
    <row r="219" spans="1:256" ht="18">
      <c r="A219" s="311" t="s">
        <v>845</v>
      </c>
      <c r="B219" s="311"/>
      <c r="C219" s="311"/>
      <c r="D219" s="311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2"/>
      <c r="Q219" s="32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</row>
    <row r="220" spans="1:256" ht="12.75">
      <c r="A220" s="84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2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</row>
    <row r="221" spans="1:256" ht="15.75">
      <c r="A221" s="310" t="s">
        <v>619</v>
      </c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2"/>
      <c r="Q221" s="32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  <c r="IU221" s="33"/>
      <c r="IV221" s="33"/>
    </row>
    <row r="222" spans="1:256" ht="15.75">
      <c r="A222" s="310" t="s">
        <v>631</v>
      </c>
      <c r="B222" s="310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2"/>
      <c r="Q222" s="32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  <c r="IU222" s="33"/>
      <c r="IV222" s="33"/>
    </row>
    <row r="223" spans="1:256" ht="15.75">
      <c r="A223" s="310" t="s">
        <v>580</v>
      </c>
      <c r="B223" s="310"/>
      <c r="C223" s="310"/>
      <c r="D223" s="310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2"/>
      <c r="Q223" s="32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  <c r="IU223" s="33"/>
      <c r="IV223" s="33"/>
    </row>
    <row r="224" spans="1:256" ht="15.75">
      <c r="A224" s="310" t="s">
        <v>703</v>
      </c>
      <c r="B224" s="310"/>
      <c r="C224" s="310"/>
      <c r="D224" s="310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2"/>
      <c r="Q224" s="32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</row>
    <row r="225" spans="1:256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2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</row>
    <row r="226" spans="1:256" ht="12.75">
      <c r="A226" s="48"/>
      <c r="B226" s="188" t="s">
        <v>620</v>
      </c>
      <c r="C226" s="189"/>
      <c r="D226" s="188" t="s">
        <v>621</v>
      </c>
      <c r="E226" s="189"/>
      <c r="F226" s="188" t="s">
        <v>622</v>
      </c>
      <c r="G226" s="189"/>
      <c r="H226" s="188" t="s">
        <v>623</v>
      </c>
      <c r="I226" s="189"/>
      <c r="J226" s="188" t="s">
        <v>624</v>
      </c>
      <c r="K226" s="189"/>
      <c r="L226" s="188" t="s">
        <v>625</v>
      </c>
      <c r="M226" s="189"/>
      <c r="N226" s="189" t="s">
        <v>626</v>
      </c>
      <c r="O226" s="189"/>
      <c r="P226" s="32"/>
      <c r="Q226" s="32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</row>
    <row r="227" spans="1:256" ht="12.75">
      <c r="A227" s="39"/>
      <c r="B227" s="185" t="s">
        <v>541</v>
      </c>
      <c r="C227" s="184" t="s">
        <v>587</v>
      </c>
      <c r="D227" s="185" t="s">
        <v>541</v>
      </c>
      <c r="E227" s="184" t="s">
        <v>587</v>
      </c>
      <c r="F227" s="185" t="s">
        <v>541</v>
      </c>
      <c r="G227" s="184" t="s">
        <v>587</v>
      </c>
      <c r="H227" s="185" t="s">
        <v>541</v>
      </c>
      <c r="I227" s="184" t="s">
        <v>587</v>
      </c>
      <c r="J227" s="185" t="s">
        <v>541</v>
      </c>
      <c r="K227" s="184" t="s">
        <v>587</v>
      </c>
      <c r="L227" s="185" t="s">
        <v>541</v>
      </c>
      <c r="M227" s="184" t="s">
        <v>587</v>
      </c>
      <c r="N227" s="185" t="s">
        <v>541</v>
      </c>
      <c r="O227" s="184" t="s">
        <v>587</v>
      </c>
      <c r="P227" s="191"/>
      <c r="Q227" s="191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90"/>
      <c r="BP227" s="190"/>
      <c r="BQ227" s="190"/>
      <c r="BR227" s="190"/>
      <c r="BS227" s="190"/>
      <c r="BT227" s="190"/>
      <c r="BU227" s="190"/>
      <c r="BV227" s="190"/>
      <c r="BW227" s="190"/>
      <c r="BX227" s="190"/>
      <c r="BY227" s="190"/>
      <c r="BZ227" s="190"/>
      <c r="CA227" s="190"/>
      <c r="CB227" s="190"/>
      <c r="CC227" s="190"/>
      <c r="CD227" s="190"/>
      <c r="CE227" s="190"/>
      <c r="CF227" s="190"/>
      <c r="CG227" s="190"/>
      <c r="CH227" s="190"/>
      <c r="CI227" s="190"/>
      <c r="CJ227" s="190"/>
      <c r="CK227" s="190"/>
      <c r="CL227" s="190"/>
      <c r="CM227" s="190"/>
      <c r="CN227" s="190"/>
      <c r="CO227" s="190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</row>
    <row r="228" spans="1:256" ht="12.75">
      <c r="A228" s="32" t="s">
        <v>600</v>
      </c>
      <c r="B228" s="50">
        <f>+'Group Summary'!D11</f>
        <v>56274.81998694957</v>
      </c>
      <c r="C228" s="50"/>
      <c r="D228" s="50">
        <f>+'Group Summary'!G11</f>
        <v>47090.76689639139</v>
      </c>
      <c r="E228" s="50"/>
      <c r="F228" s="50">
        <f>+'Group Summary'!J11</f>
        <v>39681.749322949414</v>
      </c>
      <c r="G228" s="50"/>
      <c r="H228" s="50">
        <f>+'Group Summary'!M11</f>
        <v>31285.17677593104</v>
      </c>
      <c r="I228" s="50"/>
      <c r="J228" s="50">
        <f>+'Group Summary'!P11</f>
        <v>31106.9185625</v>
      </c>
      <c r="K228" s="50"/>
      <c r="L228" s="50"/>
      <c r="M228" s="50"/>
      <c r="N228" s="50">
        <f>+'Group Summary'!V11</f>
        <v>44519.878918109585</v>
      </c>
      <c r="O228" s="50"/>
      <c r="P228" s="191"/>
      <c r="Q228" s="191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90"/>
      <c r="BP228" s="190"/>
      <c r="BQ228" s="190"/>
      <c r="BR228" s="190"/>
      <c r="BS228" s="190"/>
      <c r="BT228" s="190"/>
      <c r="BU228" s="190"/>
      <c r="BV228" s="190"/>
      <c r="BW228" s="190"/>
      <c r="BX228" s="190"/>
      <c r="BY228" s="190"/>
      <c r="BZ228" s="190"/>
      <c r="CA228" s="190"/>
      <c r="CB228" s="190"/>
      <c r="CC228" s="190"/>
      <c r="CD228" s="190"/>
      <c r="CE228" s="190"/>
      <c r="CF228" s="190"/>
      <c r="CG228" s="190"/>
      <c r="CH228" s="190"/>
      <c r="CI228" s="190"/>
      <c r="CJ228" s="190"/>
      <c r="CK228" s="190"/>
      <c r="CL228" s="190"/>
      <c r="CM228" s="190"/>
      <c r="CN228" s="190"/>
      <c r="CO228" s="190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  <c r="IU228" s="33"/>
      <c r="IV228" s="33"/>
    </row>
    <row r="229" spans="1:256" ht="12.75">
      <c r="A229" s="32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32"/>
      <c r="Q229" s="32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</row>
    <row r="230" spans="1:256" ht="12.75">
      <c r="A230" s="32" t="s">
        <v>601</v>
      </c>
      <c r="B230" s="45">
        <f>+'Combined Data with Group Avgs'!F26</f>
        <v>51637.48340210526</v>
      </c>
      <c r="C230" s="45"/>
      <c r="D230" s="45">
        <f>+'Combined Data with Group Avgs'!H26</f>
        <v>43894.77635878788</v>
      </c>
      <c r="E230" s="45"/>
      <c r="F230" s="45">
        <f>+'Combined Data with Group Avgs'!J26</f>
        <v>39621.79053650794</v>
      </c>
      <c r="G230" s="45"/>
      <c r="H230" s="45">
        <f>+'Combined Data with Group Avgs'!L26</f>
        <v>32903.22206095238</v>
      </c>
      <c r="I230" s="45"/>
      <c r="J230" s="45">
        <f>+'Combined Data with Group Avgs'!N26</f>
        <v>24296.733956666667</v>
      </c>
      <c r="K230" s="45"/>
      <c r="L230" s="45">
        <f>+'Combined Data with Group Avgs'!P26</f>
        <v>0</v>
      </c>
      <c r="M230" s="45"/>
      <c r="N230" s="45">
        <f>+'Combined Data with Group Avgs'!R26</f>
        <v>41840.70432232432</v>
      </c>
      <c r="O230" s="45"/>
      <c r="P230" s="43"/>
      <c r="Q230" s="4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</row>
    <row r="231" spans="1:256" ht="12.75">
      <c r="A231" s="32" t="s">
        <v>602</v>
      </c>
      <c r="B231" s="45">
        <f>+'Combined Data with Group Avgs'!F73</f>
        <v>51796.86256441177</v>
      </c>
      <c r="C231" s="45"/>
      <c r="D231" s="45">
        <f>+'Combined Data with Group Avgs'!H73</f>
        <v>44671.96077647059</v>
      </c>
      <c r="E231" s="45"/>
      <c r="F231" s="45">
        <f>+'Combined Data with Group Avgs'!J73</f>
        <v>37290.097882857146</v>
      </c>
      <c r="G231" s="45"/>
      <c r="H231" s="45">
        <f>+'Combined Data with Group Avgs'!L73</f>
        <v>30577.618036842105</v>
      </c>
      <c r="I231" s="45"/>
      <c r="J231" s="45">
        <f>+'Combined Data with Group Avgs'!N73</f>
        <v>0</v>
      </c>
      <c r="K231" s="45"/>
      <c r="L231" s="45">
        <f>+'Combined Data with Group Avgs'!P73</f>
        <v>0</v>
      </c>
      <c r="M231" s="45"/>
      <c r="N231" s="45">
        <f>+'Combined Data with Group Avgs'!R73</f>
        <v>42991.72864989011</v>
      </c>
      <c r="O231" s="45"/>
      <c r="P231" s="43"/>
      <c r="Q231" s="4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</row>
    <row r="232" spans="1:256" ht="12.75">
      <c r="A232" s="32" t="s">
        <v>603</v>
      </c>
      <c r="B232" s="45">
        <f>+'Combined Data with Group Avgs'!F112</f>
        <v>65617.92131702355</v>
      </c>
      <c r="C232" s="45"/>
      <c r="D232" s="45">
        <f>+'Combined Data with Group Avgs'!H112</f>
        <v>52093.674087429405</v>
      </c>
      <c r="E232" s="45"/>
      <c r="F232" s="45">
        <f>+'Combined Data with Group Avgs'!J112</f>
        <v>45331.235771510146</v>
      </c>
      <c r="G232" s="45"/>
      <c r="H232" s="45">
        <f>+'Combined Data with Group Avgs'!L112</f>
        <v>34574.08405854546</v>
      </c>
      <c r="I232" s="45"/>
      <c r="J232" s="45">
        <f>+'Combined Data with Group Avgs'!N112</f>
        <v>59544.57</v>
      </c>
      <c r="K232" s="45"/>
      <c r="L232" s="45">
        <f>+'Combined Data with Group Avgs'!P112</f>
        <v>0</v>
      </c>
      <c r="M232" s="45"/>
      <c r="N232" s="45">
        <f>+'Combined Data with Group Avgs'!R112</f>
        <v>48897.002607880306</v>
      </c>
      <c r="O232" s="45"/>
      <c r="P232" s="43"/>
      <c r="Q232" s="4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</row>
    <row r="233" spans="1:256" ht="12.75">
      <c r="A233" s="32" t="s">
        <v>604</v>
      </c>
      <c r="B233" s="45">
        <f>+'Combined Data with Group Avgs'!F161</f>
        <v>62418.80281690141</v>
      </c>
      <c r="C233" s="45"/>
      <c r="D233" s="45">
        <f>+'Combined Data with Group Avgs'!H161</f>
        <v>51856.69096209913</v>
      </c>
      <c r="E233" s="45"/>
      <c r="F233" s="45">
        <f>+'Combined Data with Group Avgs'!J161</f>
        <v>40972.50943396227</v>
      </c>
      <c r="G233" s="45"/>
      <c r="H233" s="45">
        <f>+'Combined Data with Group Avgs'!L161</f>
        <v>34181.48181818182</v>
      </c>
      <c r="I233" s="45"/>
      <c r="J233" s="45">
        <f>+'Combined Data with Group Avgs'!N161</f>
        <v>0</v>
      </c>
      <c r="K233" s="45"/>
      <c r="L233" s="45">
        <f>+'Combined Data with Group Avgs'!P161</f>
        <v>0</v>
      </c>
      <c r="M233" s="45"/>
      <c r="N233" s="45">
        <f>+'Combined Data with Group Avgs'!R161</f>
        <v>48273.94230418992</v>
      </c>
      <c r="O233" s="45"/>
      <c r="P233" s="43"/>
      <c r="Q233" s="4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</row>
    <row r="234" spans="1:256" ht="12.75">
      <c r="A234" s="32" t="s">
        <v>605</v>
      </c>
      <c r="B234" s="45">
        <f>+'Combined Data with Group Avgs'!F227</f>
        <v>62441.80454159292</v>
      </c>
      <c r="C234" s="45"/>
      <c r="D234" s="45">
        <f>+'Combined Data with Group Avgs'!H227</f>
        <v>47302.43485876106</v>
      </c>
      <c r="E234" s="45"/>
      <c r="F234" s="45">
        <f>+'Combined Data with Group Avgs'!J227</f>
        <v>39438.5098</v>
      </c>
      <c r="G234" s="45"/>
      <c r="H234" s="45">
        <f>+'Combined Data with Group Avgs'!L227</f>
        <v>27042</v>
      </c>
      <c r="I234" s="45"/>
      <c r="J234" s="45">
        <f>+'Combined Data with Group Avgs'!N227</f>
        <v>27012.944854761907</v>
      </c>
      <c r="K234" s="45"/>
      <c r="L234" s="45">
        <f>+'Combined Data with Group Avgs'!P227</f>
        <v>0</v>
      </c>
      <c r="M234" s="45"/>
      <c r="N234" s="45">
        <f>+'Combined Data with Group Avgs'!R227</f>
        <v>45516.33300517766</v>
      </c>
      <c r="O234" s="45"/>
      <c r="P234" s="43"/>
      <c r="Q234" s="4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</row>
    <row r="235" spans="1:256" ht="12.75">
      <c r="A235" s="32" t="s">
        <v>606</v>
      </c>
      <c r="B235" s="45">
        <f>+'Combined Data with Group Avgs'!F691</f>
        <v>52159.924776119406</v>
      </c>
      <c r="C235" s="45"/>
      <c r="D235" s="45">
        <f>+'Combined Data with Group Avgs'!H691</f>
        <v>42723.14795081967</v>
      </c>
      <c r="E235" s="45"/>
      <c r="F235" s="45">
        <f>+'Combined Data with Group Avgs'!J691</f>
        <v>37153.19607329843</v>
      </c>
      <c r="G235" s="45"/>
      <c r="H235" s="45">
        <f>+'Combined Data with Group Avgs'!L691</f>
        <v>28194.74101265823</v>
      </c>
      <c r="I235" s="45"/>
      <c r="J235" s="45">
        <f>+'Combined Data with Group Avgs'!N691</f>
        <v>0</v>
      </c>
      <c r="K235" s="45"/>
      <c r="L235" s="45">
        <f>+'Combined Data with Group Avgs'!P691</f>
        <v>0</v>
      </c>
      <c r="M235" s="45"/>
      <c r="N235" s="45">
        <f>+'Combined Data with Group Avgs'!R691</f>
        <v>40922.621596958175</v>
      </c>
      <c r="O235" s="45"/>
      <c r="P235" s="43"/>
      <c r="Q235" s="4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</row>
    <row r="236" spans="1:256" ht="12.75">
      <c r="A236" s="32" t="s">
        <v>607</v>
      </c>
      <c r="B236" s="45">
        <f>+'Combined Data with Group Avgs'!F259</f>
        <v>62682.356230769234</v>
      </c>
      <c r="C236" s="45"/>
      <c r="D236" s="45">
        <f>+'Combined Data with Group Avgs'!H259</f>
        <v>49273.09894896552</v>
      </c>
      <c r="E236" s="45"/>
      <c r="F236" s="45">
        <f>+'Combined Data with Group Avgs'!J259</f>
        <v>43365.9</v>
      </c>
      <c r="G236" s="45"/>
      <c r="H236" s="45">
        <f>+'Combined Data with Group Avgs'!L259</f>
        <v>19870.133333333335</v>
      </c>
      <c r="I236" s="45"/>
      <c r="J236" s="45">
        <f>+'Combined Data with Group Avgs'!N259</f>
        <v>0</v>
      </c>
      <c r="K236" s="45"/>
      <c r="L236" s="45">
        <f>+'Combined Data with Group Avgs'!P259</f>
        <v>0</v>
      </c>
      <c r="M236" s="45"/>
      <c r="N236" s="45">
        <f>+'Combined Data with Group Avgs'!R259</f>
        <v>46284.99210472727</v>
      </c>
      <c r="O236" s="45"/>
      <c r="P236" s="43"/>
      <c r="Q236" s="4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</row>
    <row r="237" spans="1:256" ht="12.75">
      <c r="A237" s="32" t="s">
        <v>608</v>
      </c>
      <c r="B237" s="45">
        <f>+'Combined Data with Group Avgs'!F294</f>
        <v>50436.92952774648</v>
      </c>
      <c r="C237" s="45"/>
      <c r="D237" s="45">
        <f>+'Combined Data with Group Avgs'!H294</f>
        <v>43476.64475775</v>
      </c>
      <c r="E237" s="45"/>
      <c r="F237" s="45">
        <f>+'Combined Data with Group Avgs'!J294</f>
        <v>39018.243754404764</v>
      </c>
      <c r="G237" s="45"/>
      <c r="H237" s="45">
        <f>+'Combined Data with Group Avgs'!L294</f>
        <v>31323.701844421048</v>
      </c>
      <c r="I237" s="45"/>
      <c r="J237" s="45">
        <f>+'Combined Data with Group Avgs'!N294</f>
        <v>0</v>
      </c>
      <c r="K237" s="45"/>
      <c r="L237" s="45">
        <f>+'Combined Data with Group Avgs'!P294</f>
        <v>0</v>
      </c>
      <c r="M237" s="45"/>
      <c r="N237" s="45">
        <f>+'Combined Data with Group Avgs'!R294</f>
        <v>41589.67463818556</v>
      </c>
      <c r="O237" s="45"/>
      <c r="P237" s="43"/>
      <c r="Q237" s="4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</row>
    <row r="238" spans="1:256" ht="12.75">
      <c r="A238" s="32" t="s">
        <v>609</v>
      </c>
      <c r="B238" s="45">
        <f>+'Combined Data with Group Avgs'!F328</f>
        <v>68262</v>
      </c>
      <c r="C238" s="45"/>
      <c r="D238" s="45">
        <f>+'Combined Data with Group Avgs'!H328</f>
        <v>51975.993625</v>
      </c>
      <c r="E238" s="45"/>
      <c r="F238" s="45">
        <f>+'Combined Data with Group Avgs'!J328</f>
        <v>41885.12477333333</v>
      </c>
      <c r="G238" s="45"/>
      <c r="H238" s="45">
        <f>+'Combined Data with Group Avgs'!L328</f>
        <v>33500</v>
      </c>
      <c r="I238" s="45"/>
      <c r="J238" s="45">
        <f>+'Combined Data with Group Avgs'!N328</f>
        <v>38163.915377777776</v>
      </c>
      <c r="K238" s="45"/>
      <c r="L238" s="45">
        <f>+'Combined Data with Group Avgs'!P328</f>
        <v>0</v>
      </c>
      <c r="M238" s="45"/>
      <c r="N238" s="45">
        <f>+'Combined Data with Group Avgs'!R328</f>
        <v>50943.701735724135</v>
      </c>
      <c r="O238" s="45"/>
      <c r="P238" s="43"/>
      <c r="Q238" s="4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</row>
    <row r="239" spans="1:256" ht="12.75">
      <c r="A239" s="32" t="s">
        <v>610</v>
      </c>
      <c r="B239" s="45">
        <f>+'Combined Data with Group Avgs'!F405</f>
        <v>51251.375</v>
      </c>
      <c r="C239" s="45"/>
      <c r="D239" s="45">
        <f>+'Combined Data with Group Avgs'!H405</f>
        <v>44249.504504504504</v>
      </c>
      <c r="E239" s="45"/>
      <c r="F239" s="45">
        <f>+'Combined Data with Group Avgs'!J405</f>
        <v>38609.83663366337</v>
      </c>
      <c r="G239" s="45"/>
      <c r="H239" s="45">
        <f>+'Combined Data with Group Avgs'!L405</f>
        <v>31092.603960396038</v>
      </c>
      <c r="I239" s="45"/>
      <c r="J239" s="45">
        <f>+'Combined Data with Group Avgs'!N405</f>
        <v>0</v>
      </c>
      <c r="K239" s="45"/>
      <c r="L239" s="45">
        <f>+'Combined Data with Group Avgs'!P405</f>
        <v>0</v>
      </c>
      <c r="M239" s="45"/>
      <c r="N239" s="45">
        <f>+'Combined Data with Group Avgs'!R405</f>
        <v>41201.12359550562</v>
      </c>
      <c r="O239" s="45"/>
      <c r="P239" s="43"/>
      <c r="Q239" s="4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</row>
    <row r="240" spans="1:256" ht="12.75">
      <c r="A240" s="32" t="s">
        <v>611</v>
      </c>
      <c r="B240" s="45">
        <f>+'Combined Data with Group Avgs'!F437</f>
        <v>54027.32833</v>
      </c>
      <c r="C240" s="45"/>
      <c r="D240" s="45">
        <f>+'Combined Data with Group Avgs'!H437</f>
        <v>46750.993377113395</v>
      </c>
      <c r="E240" s="45"/>
      <c r="F240" s="45">
        <f>+'Combined Data with Group Avgs'!J437</f>
        <v>39124.27401774193</v>
      </c>
      <c r="G240" s="45"/>
      <c r="H240" s="45">
        <f>+'Combined Data with Group Avgs'!L437</f>
        <v>30178.230031627907</v>
      </c>
      <c r="I240" s="45"/>
      <c r="J240" s="45">
        <f>+'Combined Data with Group Avgs'!N437</f>
        <v>0</v>
      </c>
      <c r="K240" s="45"/>
      <c r="L240" s="45">
        <f>+'Combined Data with Group Avgs'!P437</f>
        <v>0</v>
      </c>
      <c r="M240" s="45"/>
      <c r="N240" s="45">
        <f>+'Combined Data with Group Avgs'!R437</f>
        <v>44558.295388253966</v>
      </c>
      <c r="O240" s="45"/>
      <c r="P240" s="43"/>
      <c r="Q240" s="4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</row>
    <row r="241" spans="1:256" ht="12.75">
      <c r="A241" s="32" t="s">
        <v>612</v>
      </c>
      <c r="B241" s="45">
        <f>+'Combined Data with Group Avgs'!F477</f>
        <v>54646.24268882353</v>
      </c>
      <c r="C241" s="45"/>
      <c r="D241" s="45">
        <f>+'Combined Data with Group Avgs'!H477</f>
        <v>42143.12380857143</v>
      </c>
      <c r="E241" s="45"/>
      <c r="F241" s="45">
        <f>+'Combined Data with Group Avgs'!J477</f>
        <v>36067.63374188679</v>
      </c>
      <c r="G241" s="45"/>
      <c r="H241" s="45">
        <f>+'Combined Data with Group Avgs'!L477</f>
        <v>30954.554468333332</v>
      </c>
      <c r="I241" s="45"/>
      <c r="J241" s="45">
        <f>+'Combined Data with Group Avgs'!N477</f>
        <v>0</v>
      </c>
      <c r="K241" s="45"/>
      <c r="L241" s="45">
        <f>+'Combined Data with Group Avgs'!P477</f>
        <v>0</v>
      </c>
      <c r="M241" s="45"/>
      <c r="N241" s="45">
        <f>+'Combined Data with Group Avgs'!R477</f>
        <v>45146.59524754386</v>
      </c>
      <c r="O241" s="45"/>
      <c r="P241" s="43"/>
      <c r="Q241" s="4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</row>
    <row r="242" spans="1:256" ht="12.75">
      <c r="A242" s="32" t="s">
        <v>613</v>
      </c>
      <c r="B242" s="45">
        <f>+'Combined Data with Group Avgs'!F559</f>
        <v>55121.30909090909</v>
      </c>
      <c r="C242" s="45"/>
      <c r="D242" s="45">
        <f>+'Combined Data with Group Avgs'!H559</f>
        <v>45908.945232112674</v>
      </c>
      <c r="E242" s="45"/>
      <c r="F242" s="45">
        <f>+'Combined Data with Group Avgs'!J559</f>
        <v>41383.80421242718</v>
      </c>
      <c r="G242" s="45"/>
      <c r="H242" s="45">
        <f>+'Combined Data with Group Avgs'!L559</f>
        <v>35469.068146666665</v>
      </c>
      <c r="I242" s="45"/>
      <c r="J242" s="45">
        <f>+'Combined Data with Group Avgs'!N559</f>
        <v>34431.10738285714</v>
      </c>
      <c r="K242" s="45"/>
      <c r="L242" s="45">
        <f>+'Combined Data with Group Avgs'!P559</f>
        <v>0</v>
      </c>
      <c r="M242" s="45"/>
      <c r="N242" s="45">
        <f>+'Combined Data with Group Avgs'!R559</f>
        <v>43511.170384324316</v>
      </c>
      <c r="O242" s="45"/>
      <c r="P242" s="43"/>
      <c r="Q242" s="4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</row>
    <row r="243" spans="1:256" ht="12.75">
      <c r="A243" s="32" t="s">
        <v>614</v>
      </c>
      <c r="B243" s="45">
        <f>+'Combined Data with Group Avgs'!F646</f>
        <v>60371</v>
      </c>
      <c r="C243" s="45"/>
      <c r="D243" s="45">
        <f>+'Combined Data with Group Avgs'!H646</f>
        <v>48794</v>
      </c>
      <c r="E243" s="45"/>
      <c r="F243" s="45">
        <f>+'Combined Data with Group Avgs'!J646</f>
        <v>40696</v>
      </c>
      <c r="G243" s="45"/>
      <c r="H243" s="45">
        <f>+'Combined Data with Group Avgs'!L646</f>
        <v>31757</v>
      </c>
      <c r="I243" s="45"/>
      <c r="J243" s="45">
        <f>+'Combined Data with Group Avgs'!N646</f>
        <v>34000</v>
      </c>
      <c r="K243" s="45"/>
      <c r="L243" s="45">
        <f>+'Combined Data with Group Avgs'!P646</f>
        <v>0</v>
      </c>
      <c r="M243" s="45"/>
      <c r="N243" s="45">
        <f>+'Combined Data with Group Avgs'!R646</f>
        <v>47423.8164556962</v>
      </c>
      <c r="O243" s="45"/>
      <c r="P243" s="43"/>
      <c r="Q243" s="4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</row>
    <row r="244" spans="1:256" ht="12.75">
      <c r="A244" s="40" t="s">
        <v>615</v>
      </c>
      <c r="B244" s="53"/>
      <c r="C244" s="54"/>
      <c r="D244" s="53"/>
      <c r="E244" s="54"/>
      <c r="F244" s="53"/>
      <c r="G244" s="54"/>
      <c r="H244" s="53"/>
      <c r="I244" s="54"/>
      <c r="J244" s="53"/>
      <c r="K244" s="54"/>
      <c r="L244" s="53"/>
      <c r="M244" s="54"/>
      <c r="N244" s="53"/>
      <c r="O244" s="34"/>
      <c r="P244" s="43"/>
      <c r="Q244" s="4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</row>
    <row r="245" spans="1:256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</row>
    <row r="246" spans="1:256" ht="48" customHeight="1">
      <c r="A246" s="307" t="s">
        <v>812</v>
      </c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9"/>
      <c r="O246" s="309"/>
      <c r="P246" s="32"/>
      <c r="Q246" s="32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</row>
    <row r="247" spans="1:256" ht="18">
      <c r="A247" s="311" t="s">
        <v>846</v>
      </c>
      <c r="B247" s="311"/>
      <c r="C247" s="311"/>
      <c r="D247" s="311"/>
      <c r="E247" s="31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2"/>
      <c r="Q247" s="32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</row>
    <row r="248" spans="1:256" ht="12.75">
      <c r="A248" s="84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2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  <c r="IV248" s="33"/>
    </row>
    <row r="249" spans="1:256" ht="15.75">
      <c r="A249" s="310" t="s">
        <v>619</v>
      </c>
      <c r="B249" s="310"/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  <c r="O249" s="310"/>
      <c r="P249" s="32"/>
      <c r="Q249" s="32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</row>
    <row r="250" spans="1:256" ht="15.75">
      <c r="A250" s="310" t="s">
        <v>632</v>
      </c>
      <c r="B250" s="310"/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  <c r="O250" s="310"/>
      <c r="P250" s="32"/>
      <c r="Q250" s="32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</row>
    <row r="251" spans="1:256" ht="15.75">
      <c r="A251" s="310" t="s">
        <v>580</v>
      </c>
      <c r="B251" s="310"/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  <c r="O251" s="310"/>
      <c r="P251" s="32"/>
      <c r="Q251" s="32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</row>
    <row r="252" spans="1:256" ht="15.75">
      <c r="A252" s="310" t="s">
        <v>703</v>
      </c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2"/>
      <c r="Q252" s="32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</row>
    <row r="253" spans="1:256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</row>
    <row r="254" spans="1:256" ht="12.75">
      <c r="A254" s="48"/>
      <c r="B254" s="192" t="s">
        <v>620</v>
      </c>
      <c r="C254" s="173"/>
      <c r="D254" s="192" t="s">
        <v>621</v>
      </c>
      <c r="E254" s="173"/>
      <c r="F254" s="192" t="s">
        <v>622</v>
      </c>
      <c r="G254" s="173"/>
      <c r="H254" s="192" t="s">
        <v>623</v>
      </c>
      <c r="I254" s="173"/>
      <c r="J254" s="192" t="s">
        <v>624</v>
      </c>
      <c r="K254" s="173"/>
      <c r="L254" s="192" t="s">
        <v>625</v>
      </c>
      <c r="M254" s="173"/>
      <c r="N254" s="173" t="s">
        <v>626</v>
      </c>
      <c r="O254" s="173"/>
      <c r="P254" s="32"/>
      <c r="Q254" s="32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</row>
    <row r="255" spans="1:256" ht="12.75">
      <c r="A255" s="39"/>
      <c r="B255" s="185" t="s">
        <v>541</v>
      </c>
      <c r="C255" s="184" t="s">
        <v>587</v>
      </c>
      <c r="D255" s="185" t="s">
        <v>541</v>
      </c>
      <c r="E255" s="184" t="s">
        <v>587</v>
      </c>
      <c r="F255" s="185" t="s">
        <v>541</v>
      </c>
      <c r="G255" s="184" t="s">
        <v>587</v>
      </c>
      <c r="H255" s="185" t="s">
        <v>541</v>
      </c>
      <c r="I255" s="184" t="s">
        <v>587</v>
      </c>
      <c r="J255" s="185" t="s">
        <v>541</v>
      </c>
      <c r="K255" s="184" t="s">
        <v>587</v>
      </c>
      <c r="L255" s="185" t="s">
        <v>541</v>
      </c>
      <c r="M255" s="184" t="s">
        <v>587</v>
      </c>
      <c r="N255" s="185" t="s">
        <v>541</v>
      </c>
      <c r="O255" s="184" t="s">
        <v>587</v>
      </c>
      <c r="P255" s="32"/>
      <c r="Q255" s="32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</row>
    <row r="256" spans="1:256" ht="12.75">
      <c r="A256" s="32" t="s">
        <v>600</v>
      </c>
      <c r="B256" s="50">
        <f>+'Group Summary'!D12</f>
        <v>55958.62664188716</v>
      </c>
      <c r="C256" s="50"/>
      <c r="D256" s="50">
        <f>+'Group Summary'!G12</f>
        <v>45631.3861803223</v>
      </c>
      <c r="E256" s="50"/>
      <c r="F256" s="50">
        <f>+'Group Summary'!J12</f>
        <v>39021.6988958043</v>
      </c>
      <c r="G256" s="50"/>
      <c r="H256" s="50">
        <f>+'Group Summary'!M12</f>
        <v>32004.181385454547</v>
      </c>
      <c r="I256" s="50"/>
      <c r="J256" s="50">
        <f>+'Group Summary'!P12</f>
        <v>34852.89760585635</v>
      </c>
      <c r="K256" s="50"/>
      <c r="L256" s="50"/>
      <c r="M256" s="50"/>
      <c r="N256" s="50">
        <f>+'Group Summary'!V12</f>
        <v>44542.03217150301</v>
      </c>
      <c r="O256" s="50"/>
      <c r="P256" s="32"/>
      <c r="Q256" s="32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</row>
    <row r="257" spans="1:256" ht="12.75">
      <c r="A257" s="32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32"/>
      <c r="Q257" s="32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  <c r="IU257" s="33"/>
      <c r="IV257" s="33"/>
    </row>
    <row r="258" spans="1:256" ht="12.75">
      <c r="A258" s="32" t="s">
        <v>601</v>
      </c>
      <c r="B258" s="45">
        <f>+'Combined Data with Group Avgs'!F27</f>
        <v>63553.87989052632</v>
      </c>
      <c r="C258" s="45"/>
      <c r="D258" s="45">
        <f>+'Combined Data with Group Avgs'!H27</f>
        <v>53314</v>
      </c>
      <c r="E258" s="45"/>
      <c r="F258" s="45">
        <f>+'Combined Data with Group Avgs'!J27</f>
        <v>45463.073011891895</v>
      </c>
      <c r="G258" s="45"/>
      <c r="H258" s="45">
        <f>+'Combined Data with Group Avgs'!L27</f>
        <v>39853.5478</v>
      </c>
      <c r="I258" s="45"/>
      <c r="J258" s="45">
        <f>+'Combined Data with Group Avgs'!N27</f>
        <v>0</v>
      </c>
      <c r="K258" s="45"/>
      <c r="L258" s="45">
        <f>+'Combined Data with Group Avgs'!P27</f>
        <v>0</v>
      </c>
      <c r="M258" s="45"/>
      <c r="N258" s="45">
        <f>+'Combined Data with Group Avgs'!R27</f>
        <v>51543.76704883116</v>
      </c>
      <c r="O258" s="45"/>
      <c r="P258" s="32"/>
      <c r="Q258" s="32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  <c r="IU258" s="33"/>
      <c r="IV258" s="33"/>
    </row>
    <row r="259" spans="1:256" ht="12.75">
      <c r="A259" s="32" t="s">
        <v>602</v>
      </c>
      <c r="B259" s="45">
        <f>+'Combined Data with Group Avgs'!F76</f>
        <v>48631.5402378125</v>
      </c>
      <c r="C259" s="45"/>
      <c r="D259" s="45">
        <f>+'Combined Data with Group Avgs'!H76</f>
        <v>41849.05435254237</v>
      </c>
      <c r="E259" s="45"/>
      <c r="F259" s="45">
        <f>+'Combined Data with Group Avgs'!J76</f>
        <v>37238.38905082353</v>
      </c>
      <c r="G259" s="45"/>
      <c r="H259" s="45">
        <f>+'Combined Data with Group Avgs'!L76</f>
        <v>29643.720249873415</v>
      </c>
      <c r="I259" s="45"/>
      <c r="J259" s="45">
        <f>+'Combined Data with Group Avgs'!N76</f>
        <v>26561.9644</v>
      </c>
      <c r="K259" s="45"/>
      <c r="L259" s="45">
        <f>+'Combined Data with Group Avgs'!P76</f>
        <v>0</v>
      </c>
      <c r="M259" s="45"/>
      <c r="N259" s="45">
        <f>+'Combined Data with Group Avgs'!R76</f>
        <v>38552.78089923875</v>
      </c>
      <c r="O259" s="45"/>
      <c r="P259" s="32"/>
      <c r="Q259" s="32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  <c r="IT259" s="33"/>
      <c r="IU259" s="33"/>
      <c r="IV259" s="33"/>
    </row>
    <row r="260" spans="1:256" ht="12.75">
      <c r="A260" s="32" t="s">
        <v>603</v>
      </c>
      <c r="B260" s="45"/>
      <c r="C260" s="45"/>
      <c r="D260" s="45"/>
      <c r="E260" s="45"/>
      <c r="F260" s="45"/>
      <c r="G260" s="45"/>
      <c r="H260" s="45"/>
      <c r="I260" s="45"/>
      <c r="J260" s="45"/>
      <c r="K260" s="46"/>
      <c r="L260" s="45"/>
      <c r="M260" s="45"/>
      <c r="N260" s="45"/>
      <c r="O260" s="46"/>
      <c r="P260" s="32"/>
      <c r="Q260" s="32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  <c r="IS260" s="33"/>
      <c r="IT260" s="33"/>
      <c r="IU260" s="33"/>
      <c r="IV260" s="33"/>
    </row>
    <row r="261" spans="1:256" ht="12.75">
      <c r="A261" s="32" t="s">
        <v>604</v>
      </c>
      <c r="B261" s="45">
        <f>+'Combined Data with Group Avgs'!F165</f>
        <v>61067.3275862069</v>
      </c>
      <c r="C261" s="45"/>
      <c r="D261" s="45">
        <f>+'Combined Data with Group Avgs'!H165</f>
        <v>48541.763358778626</v>
      </c>
      <c r="E261" s="45"/>
      <c r="F261" s="45">
        <f>+'Combined Data with Group Avgs'!J165</f>
        <v>41861.92195121951</v>
      </c>
      <c r="G261" s="45"/>
      <c r="H261" s="45">
        <f>+'Combined Data with Group Avgs'!L165</f>
        <v>37564.48717948718</v>
      </c>
      <c r="I261" s="45"/>
      <c r="J261" s="45">
        <f>+'Combined Data with Group Avgs'!N165</f>
        <v>0</v>
      </c>
      <c r="K261" s="45"/>
      <c r="L261" s="45">
        <f>+'Combined Data with Group Avgs'!P165</f>
        <v>0</v>
      </c>
      <c r="M261" s="45"/>
      <c r="N261" s="45">
        <f>+'Combined Data with Group Avgs'!R165</f>
        <v>48982.85746108014</v>
      </c>
      <c r="O261" s="45"/>
      <c r="P261" s="32"/>
      <c r="Q261" s="32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  <c r="IS261" s="33"/>
      <c r="IT261" s="33"/>
      <c r="IU261" s="33"/>
      <c r="IV261" s="33"/>
    </row>
    <row r="262" spans="1:256" ht="12.75">
      <c r="A262" s="32" t="s">
        <v>605</v>
      </c>
      <c r="B262" s="45">
        <f>+'Combined Data with Group Avgs'!F229</f>
        <v>53816.361215</v>
      </c>
      <c r="C262" s="45"/>
      <c r="D262" s="45">
        <f>+'Combined Data with Group Avgs'!H229</f>
        <v>43696.49511135135</v>
      </c>
      <c r="E262" s="45"/>
      <c r="F262" s="45">
        <f>+'Combined Data with Group Avgs'!J229</f>
        <v>39880.609539545454</v>
      </c>
      <c r="G262" s="45"/>
      <c r="H262" s="45">
        <f>+'Combined Data with Group Avgs'!L229</f>
        <v>31332</v>
      </c>
      <c r="I262" s="45"/>
      <c r="J262" s="45">
        <f>+'Combined Data with Group Avgs'!N229</f>
        <v>26088.880259999998</v>
      </c>
      <c r="K262" s="45"/>
      <c r="L262" s="45">
        <f>+'Combined Data with Group Avgs'!P229</f>
        <v>0</v>
      </c>
      <c r="M262" s="45"/>
      <c r="N262" s="45">
        <f>+'Combined Data with Group Avgs'!R229</f>
        <v>43547.27279232</v>
      </c>
      <c r="O262" s="45"/>
      <c r="P262" s="32"/>
      <c r="Q262" s="32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</row>
    <row r="263" spans="1:256" ht="12.75">
      <c r="A263" s="32" t="s">
        <v>606</v>
      </c>
      <c r="B263" s="45"/>
      <c r="C263" s="45"/>
      <c r="D263" s="45"/>
      <c r="E263" s="45"/>
      <c r="F263" s="45"/>
      <c r="G263" s="45"/>
      <c r="H263" s="45"/>
      <c r="I263" s="45"/>
      <c r="J263" s="45"/>
      <c r="K263" s="46"/>
      <c r="L263" s="45"/>
      <c r="M263" s="46"/>
      <c r="N263" s="45"/>
      <c r="O263" s="46"/>
      <c r="P263" s="32"/>
      <c r="Q263" s="32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  <c r="IT263" s="33"/>
      <c r="IU263" s="33"/>
      <c r="IV263" s="33"/>
    </row>
    <row r="264" spans="1:256" ht="12.75">
      <c r="A264" s="32" t="s">
        <v>607</v>
      </c>
      <c r="B264" s="45">
        <f>+'Combined Data with Group Avgs'!F261</f>
        <v>69966.69696969698</v>
      </c>
      <c r="C264" s="45"/>
      <c r="D264" s="45">
        <f>+'Combined Data with Group Avgs'!H261</f>
        <v>54667.93548387097</v>
      </c>
      <c r="E264" s="45"/>
      <c r="F264" s="45">
        <f>+'Combined Data with Group Avgs'!J261</f>
        <v>40266.77272727273</v>
      </c>
      <c r="G264" s="45"/>
      <c r="H264" s="45">
        <f>+'Combined Data with Group Avgs'!L261</f>
        <v>35800</v>
      </c>
      <c r="I264" s="45"/>
      <c r="J264" s="45">
        <f>+'Combined Data with Group Avgs'!N261</f>
        <v>0</v>
      </c>
      <c r="K264" s="45"/>
      <c r="L264" s="45">
        <f>+'Combined Data with Group Avgs'!P261</f>
        <v>0</v>
      </c>
      <c r="M264" s="45"/>
      <c r="N264" s="45">
        <f>+'Combined Data with Group Avgs'!R261</f>
        <v>52997.7027027027</v>
      </c>
      <c r="O264" s="45"/>
      <c r="P264" s="32"/>
      <c r="Q264" s="32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  <c r="HP264" s="33"/>
      <c r="HQ264" s="33"/>
      <c r="HR264" s="33"/>
      <c r="HS264" s="33"/>
      <c r="HT264" s="33"/>
      <c r="HU264" s="33"/>
      <c r="HV264" s="33"/>
      <c r="HW264" s="33"/>
      <c r="HX264" s="33"/>
      <c r="HY264" s="33"/>
      <c r="HZ264" s="33"/>
      <c r="IA264" s="33"/>
      <c r="IB264" s="33"/>
      <c r="IC264" s="33"/>
      <c r="ID264" s="33"/>
      <c r="IE264" s="33"/>
      <c r="IF264" s="33"/>
      <c r="IG264" s="33"/>
      <c r="IH264" s="33"/>
      <c r="II264" s="33"/>
      <c r="IJ264" s="33"/>
      <c r="IK264" s="33"/>
      <c r="IL264" s="33"/>
      <c r="IM264" s="33"/>
      <c r="IN264" s="33"/>
      <c r="IO264" s="33"/>
      <c r="IP264" s="33"/>
      <c r="IQ264" s="33"/>
      <c r="IR264" s="33"/>
      <c r="IS264" s="33"/>
      <c r="IT264" s="33"/>
      <c r="IU264" s="33"/>
      <c r="IV264" s="33"/>
    </row>
    <row r="265" spans="1:256" ht="12.75">
      <c r="A265" s="32" t="s">
        <v>608</v>
      </c>
      <c r="B265" s="45">
        <f>+'Combined Data with Group Avgs'!F295</f>
        <v>48177</v>
      </c>
      <c r="C265" s="45"/>
      <c r="D265" s="45">
        <f>+'Combined Data with Group Avgs'!H295</f>
        <v>41413</v>
      </c>
      <c r="E265" s="45"/>
      <c r="F265" s="45">
        <f>+'Combined Data with Group Avgs'!J295</f>
        <v>34982.88027214286</v>
      </c>
      <c r="G265" s="45"/>
      <c r="H265" s="45">
        <f>+'Combined Data with Group Avgs'!L295</f>
        <v>30973.97962736842</v>
      </c>
      <c r="I265" s="45"/>
      <c r="J265" s="45">
        <f>+'Combined Data with Group Avgs'!N295</f>
        <v>0</v>
      </c>
      <c r="K265" s="45"/>
      <c r="L265" s="45">
        <f>+'Combined Data with Group Avgs'!P295</f>
        <v>0</v>
      </c>
      <c r="M265" s="45"/>
      <c r="N265" s="45">
        <f>+'Combined Data with Group Avgs'!R295</f>
        <v>37504.708256</v>
      </c>
      <c r="O265" s="45"/>
      <c r="P265" s="32"/>
      <c r="Q265" s="32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  <c r="IT265" s="33"/>
      <c r="IU265" s="33"/>
      <c r="IV265" s="33"/>
    </row>
    <row r="266" spans="1:256" ht="12.75">
      <c r="A266" s="32" t="s">
        <v>609</v>
      </c>
      <c r="B266" s="45">
        <f>+'Combined Data with Group Avgs'!F333</f>
        <v>59849.45721816794</v>
      </c>
      <c r="C266" s="45"/>
      <c r="D266" s="45">
        <f>+'Combined Data with Group Avgs'!H333</f>
        <v>49650.808069734514</v>
      </c>
      <c r="E266" s="45"/>
      <c r="F266" s="45">
        <f>+'Combined Data with Group Avgs'!J333</f>
        <v>40029.75266653846</v>
      </c>
      <c r="G266" s="45"/>
      <c r="H266" s="45">
        <f>+'Combined Data with Group Avgs'!L333</f>
        <v>36465</v>
      </c>
      <c r="I266" s="45"/>
      <c r="J266" s="45">
        <f>+'Combined Data with Group Avgs'!N333</f>
        <v>39753.26760848484</v>
      </c>
      <c r="K266" s="45"/>
      <c r="L266" s="45">
        <f>+'Combined Data with Group Avgs'!P333</f>
        <v>0</v>
      </c>
      <c r="M266" s="45"/>
      <c r="N266" s="45">
        <f>+'Combined Data with Group Avgs'!R333</f>
        <v>48647.74916336493</v>
      </c>
      <c r="O266" s="45"/>
      <c r="P266" s="32"/>
      <c r="Q266" s="32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</row>
    <row r="267" spans="1:256" ht="12.75">
      <c r="A267" s="32" t="s">
        <v>610</v>
      </c>
      <c r="B267" s="45">
        <f>+'Combined Data with Group Avgs'!F409</f>
        <v>47018.04761904762</v>
      </c>
      <c r="C267" s="45"/>
      <c r="D267" s="45">
        <f>+'Combined Data with Group Avgs'!H409</f>
        <v>41427.979166666664</v>
      </c>
      <c r="E267" s="45"/>
      <c r="F267" s="45">
        <f>+'Combined Data with Group Avgs'!J409</f>
        <v>36725.62295081967</v>
      </c>
      <c r="G267" s="45"/>
      <c r="H267" s="45">
        <f>+'Combined Data with Group Avgs'!L409</f>
        <v>32316.979166666668</v>
      </c>
      <c r="I267" s="45"/>
      <c r="J267" s="45">
        <f>+'Combined Data with Group Avgs'!N409</f>
        <v>0</v>
      </c>
      <c r="K267" s="45"/>
      <c r="L267" s="45">
        <f>+'Combined Data with Group Avgs'!P409</f>
        <v>0</v>
      </c>
      <c r="M267" s="45"/>
      <c r="N267" s="45">
        <f>+'Combined Data with Group Avgs'!R409</f>
        <v>38019.10112359551</v>
      </c>
      <c r="O267" s="45"/>
      <c r="P267" s="32"/>
      <c r="Q267" s="32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</row>
    <row r="268" spans="1:256" ht="12.75">
      <c r="A268" s="32" t="s">
        <v>611</v>
      </c>
      <c r="B268" s="45">
        <f>+'Combined Data with Group Avgs'!F442</f>
        <v>55369.39418024096</v>
      </c>
      <c r="C268" s="45"/>
      <c r="D268" s="45">
        <f>+'Combined Data with Group Avgs'!H442</f>
        <v>45087.77947940829</v>
      </c>
      <c r="E268" s="45"/>
      <c r="F268" s="45">
        <f>+'Combined Data with Group Avgs'!J442</f>
        <v>38665.6335542446</v>
      </c>
      <c r="G268" s="45"/>
      <c r="H268" s="45">
        <f>+'Combined Data with Group Avgs'!L442</f>
        <v>31326.191277866666</v>
      </c>
      <c r="I268" s="45"/>
      <c r="J268" s="45">
        <f>+'Combined Data with Group Avgs'!N442</f>
        <v>27345.08373777778</v>
      </c>
      <c r="K268" s="45"/>
      <c r="L268" s="45">
        <f>+'Combined Data with Group Avgs'!P442</f>
        <v>0</v>
      </c>
      <c r="M268" s="45"/>
      <c r="N268" s="45">
        <f>+'Combined Data with Group Avgs'!R442</f>
        <v>44410.83750799283</v>
      </c>
      <c r="O268" s="45"/>
      <c r="P268" s="32"/>
      <c r="Q268" s="32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</row>
    <row r="269" spans="1:256" ht="12.75">
      <c r="A269" s="32" t="s">
        <v>612</v>
      </c>
      <c r="P269" s="32"/>
      <c r="Q269" s="32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</row>
    <row r="270" spans="1:256" ht="12.75">
      <c r="A270" s="32" t="s">
        <v>613</v>
      </c>
      <c r="B270" s="45">
        <f>+'Combined Data with Group Avgs'!F562</f>
        <v>56986.95525771429</v>
      </c>
      <c r="C270" s="45"/>
      <c r="D270" s="45">
        <f>+'Combined Data with Group Avgs'!H562</f>
        <v>46495.24789805555</v>
      </c>
      <c r="E270" s="45"/>
      <c r="F270" s="45">
        <f>+'Combined Data with Group Avgs'!J562</f>
        <v>39150.68806158731</v>
      </c>
      <c r="G270" s="45"/>
      <c r="H270" s="45">
        <f>+'Combined Data with Group Avgs'!L562</f>
        <v>34736</v>
      </c>
      <c r="I270" s="45"/>
      <c r="J270" s="45">
        <f>+'Combined Data with Group Avgs'!N562</f>
        <v>32369.0167415873</v>
      </c>
      <c r="K270" s="45"/>
      <c r="L270" s="45">
        <f>+'Combined Data with Group Avgs'!P562</f>
        <v>0</v>
      </c>
      <c r="M270" s="45"/>
      <c r="N270" s="45">
        <f>+'Combined Data with Group Avgs'!R562</f>
        <v>42076.8145827615</v>
      </c>
      <c r="O270" s="45"/>
      <c r="P270" s="32"/>
      <c r="Q270" s="32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</row>
    <row r="271" spans="1:256" ht="12.75">
      <c r="A271" s="32" t="s">
        <v>614</v>
      </c>
      <c r="B271" s="45">
        <f>+'Combined Data with Group Avgs'!F651</f>
        <v>61426.401985970144</v>
      </c>
      <c r="C271" s="45"/>
      <c r="D271" s="45">
        <f>+'Combined Data with Group Avgs'!H651</f>
        <v>49687.04281866667</v>
      </c>
      <c r="E271" s="45"/>
      <c r="F271" s="45">
        <f>+'Combined Data with Group Avgs'!J651</f>
        <v>41484.382608695654</v>
      </c>
      <c r="G271" s="45"/>
      <c r="H271" s="45">
        <f>+'Combined Data with Group Avgs'!L651</f>
        <v>33258.217391304344</v>
      </c>
      <c r="I271" s="45"/>
      <c r="J271" s="45">
        <f>+'Combined Data with Group Avgs'!N651</f>
        <v>33736.66545454546</v>
      </c>
      <c r="K271" s="45"/>
      <c r="L271" s="45">
        <f>+'Combined Data with Group Avgs'!P651</f>
        <v>0</v>
      </c>
      <c r="M271" s="45"/>
      <c r="N271" s="45">
        <f>+'Combined Data with Group Avgs'!R651</f>
        <v>49447.90493806763</v>
      </c>
      <c r="O271" s="45"/>
      <c r="P271" s="32"/>
      <c r="Q271" s="32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</row>
    <row r="272" spans="1:256" ht="12.75">
      <c r="A272" s="94" t="s">
        <v>615</v>
      </c>
      <c r="B272" s="53">
        <f>+'Combined Data with Group Avgs'!F667</f>
        <v>50118.874830232555</v>
      </c>
      <c r="C272" s="53"/>
      <c r="D272" s="53">
        <f>+'Combined Data with Group Avgs'!H667</f>
        <v>41846.31949405941</v>
      </c>
      <c r="E272" s="53"/>
      <c r="F272" s="53">
        <f>+'Combined Data with Group Avgs'!J667</f>
        <v>36088.831199051376</v>
      </c>
      <c r="G272" s="53"/>
      <c r="H272" s="53">
        <f>+'Combined Data with Group Avgs'!L667</f>
        <v>31116.374453402062</v>
      </c>
      <c r="I272" s="53"/>
      <c r="J272" s="53">
        <f>+'Combined Data with Group Avgs'!N667</f>
        <v>33823.57328857143</v>
      </c>
      <c r="K272" s="53"/>
      <c r="L272" s="53">
        <f>+'Combined Data with Group Avgs'!P667</f>
        <v>0</v>
      </c>
      <c r="M272" s="53"/>
      <c r="N272" s="53">
        <f>+'Combined Data with Group Avgs'!R667</f>
        <v>41332.32124787027</v>
      </c>
      <c r="O272" s="53"/>
      <c r="P272" s="32"/>
      <c r="Q272" s="32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</row>
    <row r="273" spans="1:256" ht="12.75">
      <c r="A273" s="32"/>
      <c r="B273" s="45"/>
      <c r="C273" s="45"/>
      <c r="D273" s="45"/>
      <c r="E273" s="45"/>
      <c r="F273" s="45"/>
      <c r="G273" s="45"/>
      <c r="H273" s="45"/>
      <c r="I273" s="45"/>
      <c r="J273" s="45"/>
      <c r="K273" s="46"/>
      <c r="L273" s="45"/>
      <c r="M273" s="45"/>
      <c r="N273" s="45"/>
      <c r="O273" s="46"/>
      <c r="P273" s="32"/>
      <c r="Q273" s="32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</row>
    <row r="274" spans="1:256" ht="54" customHeight="1">
      <c r="A274" s="307" t="s">
        <v>812</v>
      </c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9"/>
      <c r="O274" s="309"/>
      <c r="P274" s="32"/>
      <c r="Q274" s="32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  <c r="IU274" s="33"/>
      <c r="IV274" s="33"/>
    </row>
    <row r="275" spans="1:256" ht="18">
      <c r="A275" s="311" t="s">
        <v>847</v>
      </c>
      <c r="B275" s="311"/>
      <c r="C275" s="311"/>
      <c r="D275" s="311"/>
      <c r="E275" s="31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2"/>
      <c r="Q275" s="32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</row>
    <row r="276" spans="1:256" ht="2.25" customHeight="1">
      <c r="A276" s="84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2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</row>
    <row r="277" spans="1:256" ht="14.25" customHeight="1">
      <c r="A277" s="84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2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</row>
    <row r="278" spans="1:256" ht="15.75">
      <c r="A278" s="310" t="s">
        <v>619</v>
      </c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2"/>
      <c r="Q278" s="32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</row>
    <row r="279" spans="1:256" ht="15.75">
      <c r="A279" s="310" t="s">
        <v>633</v>
      </c>
      <c r="B279" s="310"/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2"/>
      <c r="Q279" s="32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  <c r="IV279" s="33"/>
    </row>
    <row r="280" spans="1:256" ht="15.75">
      <c r="A280" s="310" t="s">
        <v>580</v>
      </c>
      <c r="B280" s="310"/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  <c r="O280" s="310"/>
      <c r="P280" s="32"/>
      <c r="Q280" s="32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</row>
    <row r="281" spans="1:256" ht="15.75">
      <c r="A281" s="310" t="s">
        <v>703</v>
      </c>
      <c r="B281" s="310"/>
      <c r="C281" s="310"/>
      <c r="D281" s="310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  <c r="O281" s="310"/>
      <c r="P281" s="32"/>
      <c r="Q281" s="32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</row>
    <row r="282" spans="1:256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</row>
    <row r="283" spans="1:256" ht="12.75">
      <c r="A283" s="48"/>
      <c r="B283" s="188" t="s">
        <v>620</v>
      </c>
      <c r="C283" s="189"/>
      <c r="D283" s="188" t="s">
        <v>621</v>
      </c>
      <c r="E283" s="189"/>
      <c r="F283" s="188" t="s">
        <v>622</v>
      </c>
      <c r="G283" s="189"/>
      <c r="H283" s="188" t="s">
        <v>623</v>
      </c>
      <c r="I283" s="189"/>
      <c r="J283" s="188" t="s">
        <v>624</v>
      </c>
      <c r="K283" s="189"/>
      <c r="L283" s="188" t="s">
        <v>625</v>
      </c>
      <c r="M283" s="189"/>
      <c r="N283" s="189" t="s">
        <v>626</v>
      </c>
      <c r="O283" s="189"/>
      <c r="P283" s="32"/>
      <c r="Q283" s="32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</row>
    <row r="284" spans="1:256" ht="12.75">
      <c r="A284" s="39"/>
      <c r="B284" s="185" t="s">
        <v>541</v>
      </c>
      <c r="C284" s="184" t="s">
        <v>587</v>
      </c>
      <c r="D284" s="185" t="s">
        <v>541</v>
      </c>
      <c r="E284" s="184" t="s">
        <v>587</v>
      </c>
      <c r="F284" s="185" t="s">
        <v>541</v>
      </c>
      <c r="G284" s="184" t="s">
        <v>587</v>
      </c>
      <c r="H284" s="185" t="s">
        <v>541</v>
      </c>
      <c r="I284" s="184" t="s">
        <v>587</v>
      </c>
      <c r="J284" s="185" t="s">
        <v>541</v>
      </c>
      <c r="K284" s="184" t="s">
        <v>587</v>
      </c>
      <c r="L284" s="185" t="s">
        <v>541</v>
      </c>
      <c r="M284" s="184" t="s">
        <v>587</v>
      </c>
      <c r="N284" s="185" t="s">
        <v>541</v>
      </c>
      <c r="O284" s="184" t="s">
        <v>587</v>
      </c>
      <c r="P284" s="32"/>
      <c r="Q284" s="32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</row>
    <row r="285" spans="1:256" ht="12.75">
      <c r="A285" s="32" t="s">
        <v>600</v>
      </c>
      <c r="B285" s="50">
        <f>+'Group Summary'!D14</f>
        <v>52272.489397616024</v>
      </c>
      <c r="C285" s="50"/>
      <c r="D285" s="50">
        <f>+'Group Summary'!G14</f>
        <v>42234.148817163965</v>
      </c>
      <c r="E285" s="50"/>
      <c r="F285" s="50">
        <f>+'Group Summary'!J14</f>
        <v>36946.97944544175</v>
      </c>
      <c r="G285" s="50"/>
      <c r="H285" s="50">
        <f>+'Group Summary'!M14</f>
        <v>32144.00316109846</v>
      </c>
      <c r="I285" s="50"/>
      <c r="J285" s="50">
        <f>+'Group Summary'!P14</f>
        <v>34463.04204181009</v>
      </c>
      <c r="K285" s="50"/>
      <c r="L285" s="50">
        <f>+'Group Summary'!S14</f>
        <v>38233.79000447464</v>
      </c>
      <c r="M285" s="50"/>
      <c r="N285" s="50">
        <f>+'Group Summary'!V14</f>
        <v>38793.44908222492</v>
      </c>
      <c r="O285" s="35"/>
      <c r="P285" s="32"/>
      <c r="Q285" s="32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</row>
    <row r="286" spans="1:256" ht="12.75">
      <c r="A286" s="32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36"/>
      <c r="P286" s="32"/>
      <c r="Q286" s="32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</row>
    <row r="287" spans="1:256" ht="12.75">
      <c r="A287" s="32" t="s">
        <v>601</v>
      </c>
      <c r="B287" s="45">
        <f>+'Combined Data with Group Avgs'!F52</f>
        <v>0</v>
      </c>
      <c r="C287" s="45"/>
      <c r="D287" s="45">
        <f>+'Combined Data with Group Avgs'!H52</f>
        <v>0</v>
      </c>
      <c r="E287" s="45"/>
      <c r="F287" s="45">
        <f>+'Combined Data with Group Avgs'!J52</f>
        <v>0</v>
      </c>
      <c r="G287" s="45"/>
      <c r="H287" s="45">
        <f>+'Combined Data with Group Avgs'!L52</f>
        <v>0</v>
      </c>
      <c r="I287" s="45"/>
      <c r="J287" s="45">
        <f>+'Combined Data with Group Avgs'!N52</f>
        <v>0</v>
      </c>
      <c r="K287" s="45"/>
      <c r="L287" s="45">
        <f>+'Combined Data with Group Avgs'!P52</f>
        <v>42608.25170337282</v>
      </c>
      <c r="M287" s="45"/>
      <c r="N287" s="45">
        <f>+'Combined Data with Group Avgs'!R52</f>
        <v>42608.25170337282</v>
      </c>
      <c r="O287" s="45"/>
      <c r="P287" s="32"/>
      <c r="Q287" s="32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</row>
    <row r="288" spans="1:256" ht="12.75">
      <c r="A288" s="32" t="s">
        <v>602</v>
      </c>
      <c r="B288" s="45">
        <f>+'Combined Data with Group Avgs'!F99</f>
        <v>0</v>
      </c>
      <c r="C288" s="45"/>
      <c r="D288" s="45">
        <f>+'Combined Data with Group Avgs'!H99</f>
        <v>0</v>
      </c>
      <c r="E288" s="45"/>
      <c r="F288" s="45">
        <f>+'Combined Data with Group Avgs'!J99</f>
        <v>0</v>
      </c>
      <c r="G288" s="45"/>
      <c r="H288" s="45">
        <f>+'Combined Data with Group Avgs'!L99</f>
        <v>0</v>
      </c>
      <c r="I288" s="45"/>
      <c r="J288" s="45">
        <f>+'Combined Data with Group Avgs'!N99</f>
        <v>0</v>
      </c>
      <c r="K288" s="45"/>
      <c r="L288" s="45">
        <f>+'Combined Data with Group Avgs'!P99</f>
        <v>34276.18861713733</v>
      </c>
      <c r="M288" s="45"/>
      <c r="N288" s="45">
        <f>+'Combined Data with Group Avgs'!R99</f>
        <v>34276.18861713733</v>
      </c>
      <c r="O288" s="45"/>
      <c r="P288" s="32"/>
      <c r="Q288" s="32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</row>
    <row r="289" spans="1:256" ht="12.75">
      <c r="A289" s="32" t="s">
        <v>603</v>
      </c>
      <c r="B289" s="45">
        <f>+'Combined Data with Group Avgs'!F142</f>
        <v>0</v>
      </c>
      <c r="C289" s="45"/>
      <c r="D289" s="45">
        <f>+'Combined Data with Group Avgs'!H142</f>
        <v>0</v>
      </c>
      <c r="E289" s="45"/>
      <c r="F289" s="45">
        <f>+'Combined Data with Group Avgs'!J142</f>
        <v>0</v>
      </c>
      <c r="G289" s="45"/>
      <c r="H289" s="45">
        <f>+'Combined Data with Group Avgs'!L142</f>
        <v>0</v>
      </c>
      <c r="I289" s="45"/>
      <c r="J289" s="45">
        <f>+'Combined Data with Group Avgs'!N142</f>
        <v>0</v>
      </c>
      <c r="K289" s="45"/>
      <c r="L289" s="45">
        <f>+'Combined Data with Group Avgs'!P142</f>
        <v>40114.17182730048</v>
      </c>
      <c r="M289" s="45"/>
      <c r="N289" s="45">
        <f>+'Combined Data with Group Avgs'!R142</f>
        <v>40114.17182730048</v>
      </c>
      <c r="O289" s="45"/>
      <c r="P289" s="32"/>
      <c r="Q289" s="32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  <c r="IV289" s="33"/>
    </row>
    <row r="290" spans="1:256" ht="12.75">
      <c r="A290" s="32" t="s">
        <v>604</v>
      </c>
      <c r="B290" s="45">
        <f>+'Combined Data with Group Avgs'!F181</f>
        <v>54625.270718232045</v>
      </c>
      <c r="C290" s="45"/>
      <c r="D290" s="45">
        <f>+'Combined Data with Group Avgs'!H181</f>
        <v>46392.31511254019</v>
      </c>
      <c r="E290" s="45"/>
      <c r="F290" s="45">
        <f>+'Combined Data with Group Avgs'!J181</f>
        <v>39381.35849056604</v>
      </c>
      <c r="G290" s="45"/>
      <c r="H290" s="45">
        <f>+'Combined Data with Group Avgs'!L181</f>
        <v>32854.22527472527</v>
      </c>
      <c r="I290" s="45"/>
      <c r="J290" s="45">
        <f>+'Combined Data with Group Avgs'!N181</f>
        <v>0</v>
      </c>
      <c r="K290" s="45"/>
      <c r="L290" s="45">
        <f>+'Combined Data with Group Avgs'!P181</f>
        <v>0</v>
      </c>
      <c r="M290" s="45"/>
      <c r="N290" s="45">
        <f>+'Combined Data with Group Avgs'!R181</f>
        <v>42140.96129615392</v>
      </c>
      <c r="O290" s="45"/>
      <c r="P290" s="32"/>
      <c r="Q290" s="32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  <c r="IL290" s="33"/>
      <c r="IM290" s="33"/>
      <c r="IN290" s="33"/>
      <c r="IO290" s="33"/>
      <c r="IP290" s="33"/>
      <c r="IQ290" s="33"/>
      <c r="IR290" s="33"/>
      <c r="IS290" s="33"/>
      <c r="IT290" s="33"/>
      <c r="IU290" s="33"/>
      <c r="IV290" s="33"/>
    </row>
    <row r="291" spans="1:256" ht="12.75">
      <c r="A291" s="32" t="s">
        <v>605</v>
      </c>
      <c r="B291" s="45">
        <f>+'Group Summary'!D68</f>
        <v>49817.65330082949</v>
      </c>
      <c r="D291" s="204">
        <f>+'Group Summary'!G68</f>
        <v>38802.917163311824</v>
      </c>
      <c r="F291" s="204">
        <f>+'Group Summary'!J68</f>
        <v>35536.45623447761</v>
      </c>
      <c r="H291" s="204">
        <f>+'Group Summary'!M68</f>
        <v>31021.83530085562</v>
      </c>
      <c r="N291" s="306">
        <v>39298.85900687936</v>
      </c>
      <c r="P291" s="32"/>
      <c r="Q291" s="32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3"/>
      <c r="HT291" s="33"/>
      <c r="HU291" s="33"/>
      <c r="HV291" s="33"/>
      <c r="HW291" s="33"/>
      <c r="HX291" s="33"/>
      <c r="HY291" s="33"/>
      <c r="HZ291" s="33"/>
      <c r="IA291" s="33"/>
      <c r="IB291" s="33"/>
      <c r="IC291" s="33"/>
      <c r="ID291" s="33"/>
      <c r="IE291" s="33"/>
      <c r="IF291" s="33"/>
      <c r="IG291" s="33"/>
      <c r="IH291" s="33"/>
      <c r="II291" s="33"/>
      <c r="IJ291" s="33"/>
      <c r="IK291" s="33"/>
      <c r="IL291" s="33"/>
      <c r="IM291" s="33"/>
      <c r="IN291" s="33"/>
      <c r="IO291" s="33"/>
      <c r="IP291" s="33"/>
      <c r="IQ291" s="33"/>
      <c r="IR291" s="33"/>
      <c r="IS291" s="33"/>
      <c r="IT291" s="33"/>
      <c r="IU291" s="33"/>
      <c r="IV291" s="33"/>
    </row>
    <row r="292" spans="1:256" ht="12.75">
      <c r="A292" s="32" t="s">
        <v>606</v>
      </c>
      <c r="B292" s="45">
        <f>+'Combined Data with Group Avgs'!F700</f>
        <v>45713.82634920634</v>
      </c>
      <c r="C292" s="45"/>
      <c r="D292" s="45">
        <f>+'Combined Data with Group Avgs'!H700</f>
        <v>39151.631226993864</v>
      </c>
      <c r="E292" s="45"/>
      <c r="F292" s="45">
        <f>+'Combined Data with Group Avgs'!J700</f>
        <v>33313.28568807339</v>
      </c>
      <c r="G292" s="45"/>
      <c r="H292" s="45">
        <f>+'Combined Data with Group Avgs'!L700</f>
        <v>27055.026482213438</v>
      </c>
      <c r="I292" s="45"/>
      <c r="J292" s="45">
        <f>+'Combined Data with Group Avgs'!N700</f>
        <v>0</v>
      </c>
      <c r="K292" s="45"/>
      <c r="L292" s="45">
        <f>+'Combined Data with Group Avgs'!P700</f>
        <v>0</v>
      </c>
      <c r="M292" s="45"/>
      <c r="N292" s="204">
        <f>+'Group Summary'!V79</f>
        <v>33527.84064562411</v>
      </c>
      <c r="O292" s="45"/>
      <c r="P292" s="32"/>
      <c r="Q292" s="32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  <c r="IV292" s="33"/>
    </row>
    <row r="293" spans="1:256" ht="12.75">
      <c r="A293" s="32" t="s">
        <v>607</v>
      </c>
      <c r="B293" s="45">
        <f>+'Combined Data with Group Avgs'!F283</f>
        <v>57649.878189894735</v>
      </c>
      <c r="C293" s="45"/>
      <c r="D293" s="45">
        <f>+'Combined Data with Group Avgs'!H283</f>
        <v>47163.121278785045</v>
      </c>
      <c r="E293" s="45"/>
      <c r="F293" s="45">
        <f>+'Combined Data with Group Avgs'!J283</f>
        <v>39457.964583858695</v>
      </c>
      <c r="G293" s="45"/>
      <c r="H293" s="45">
        <f>+'Combined Data with Group Avgs'!L283</f>
        <v>33969.083235959595</v>
      </c>
      <c r="I293" s="45"/>
      <c r="J293" s="45">
        <f>+'Combined Data with Group Avgs'!N283</f>
        <v>33149.67007</v>
      </c>
      <c r="K293" s="45"/>
      <c r="L293" s="45">
        <f>+'Combined Data with Group Avgs'!P283</f>
        <v>0</v>
      </c>
      <c r="M293" s="45"/>
      <c r="N293" s="45">
        <f>+'Combined Data with Group Avgs'!R283</f>
        <v>48917.85001994892</v>
      </c>
      <c r="O293" s="45"/>
      <c r="P293" s="32"/>
      <c r="Q293" s="32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</row>
    <row r="294" spans="1:256" ht="12.75">
      <c r="A294" s="32" t="s">
        <v>608</v>
      </c>
      <c r="B294" s="45">
        <f>+'Combined Data with Group Avgs'!F312</f>
        <v>0</v>
      </c>
      <c r="C294" s="45"/>
      <c r="D294" s="45">
        <f>+'Combined Data with Group Avgs'!H312</f>
        <v>0</v>
      </c>
      <c r="E294" s="45"/>
      <c r="F294" s="45">
        <f>+'Combined Data with Group Avgs'!J312</f>
        <v>0</v>
      </c>
      <c r="G294" s="45"/>
      <c r="H294" s="45">
        <f>+'Combined Data with Group Avgs'!L312</f>
        <v>0</v>
      </c>
      <c r="I294" s="45"/>
      <c r="J294" s="45">
        <f>+'Combined Data with Group Avgs'!N312</f>
        <v>0</v>
      </c>
      <c r="K294" s="45"/>
      <c r="L294" s="45">
        <f>+'Combined Data with Group Avgs'!P312</f>
        <v>37853.6931639475</v>
      </c>
      <c r="M294" s="45"/>
      <c r="N294" s="45">
        <f>+'Combined Data with Group Avgs'!R312</f>
        <v>37853.6931639475</v>
      </c>
      <c r="O294" s="45"/>
      <c r="P294" s="32"/>
      <c r="Q294" s="32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</row>
    <row r="295" spans="1:256" ht="12.75">
      <c r="A295" s="32" t="s">
        <v>609</v>
      </c>
      <c r="B295" s="45">
        <f>+'Combined Data with Group Avgs'!F392</f>
        <v>0</v>
      </c>
      <c r="C295" s="45"/>
      <c r="D295" s="45">
        <f>+'Combined Data with Group Avgs'!H392</f>
        <v>0</v>
      </c>
      <c r="E295" s="45"/>
      <c r="F295" s="45">
        <f>+'Combined Data with Group Avgs'!J392</f>
        <v>0</v>
      </c>
      <c r="G295" s="45"/>
      <c r="H295" s="45">
        <f>+'Combined Data with Group Avgs'!L392</f>
        <v>0</v>
      </c>
      <c r="I295" s="45"/>
      <c r="J295" s="45">
        <f>+'Combined Data with Group Avgs'!N392</f>
        <v>0</v>
      </c>
      <c r="K295" s="45"/>
      <c r="L295" s="45">
        <f>+'Combined Data with Group Avgs'!P392</f>
        <v>33026.734348964535</v>
      </c>
      <c r="M295" s="45"/>
      <c r="N295" s="45">
        <f>+'Combined Data with Group Avgs'!R392</f>
        <v>33026.734348964535</v>
      </c>
      <c r="O295" s="45"/>
      <c r="P295" s="32"/>
      <c r="Q295" s="32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  <c r="IU295" s="33"/>
      <c r="IV295" s="33"/>
    </row>
    <row r="296" spans="1:256" ht="12.75">
      <c r="A296" s="32" t="s">
        <v>610</v>
      </c>
      <c r="B296" s="45">
        <f>+'Combined Data with Group Avgs'!F425</f>
        <v>43408.674687499995</v>
      </c>
      <c r="C296" s="45"/>
      <c r="D296" s="45">
        <f>+'Combined Data with Group Avgs'!H425</f>
        <v>38832.77707692308</v>
      </c>
      <c r="E296" s="45"/>
      <c r="F296" s="45">
        <f>+'Combined Data with Group Avgs'!J425</f>
        <v>33755.31912173913</v>
      </c>
      <c r="G296" s="45"/>
      <c r="H296" s="45">
        <f>+'Combined Data with Group Avgs'!L425</f>
        <v>31243.00576</v>
      </c>
      <c r="I296" s="45"/>
      <c r="J296" s="45">
        <f>+'Combined Data with Group Avgs'!N425</f>
        <v>0</v>
      </c>
      <c r="K296" s="45"/>
      <c r="L296" s="45">
        <f>+'Combined Data with Group Avgs'!P425</f>
        <v>37700.46290491118</v>
      </c>
      <c r="M296" s="45"/>
      <c r="N296" s="45">
        <f>+'Combined Data with Group Avgs'!R425</f>
        <v>37569.023531425766</v>
      </c>
      <c r="O296" s="45"/>
      <c r="P296" s="32"/>
      <c r="Q296" s="32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  <c r="HP296" s="33"/>
      <c r="HQ296" s="33"/>
      <c r="HR296" s="33"/>
      <c r="HS296" s="33"/>
      <c r="HT296" s="33"/>
      <c r="HU296" s="33"/>
      <c r="HV296" s="33"/>
      <c r="HW296" s="33"/>
      <c r="HX296" s="33"/>
      <c r="HY296" s="33"/>
      <c r="HZ296" s="33"/>
      <c r="IA296" s="33"/>
      <c r="IB296" s="33"/>
      <c r="IC296" s="33"/>
      <c r="ID296" s="33"/>
      <c r="IE296" s="33"/>
      <c r="IF296" s="33"/>
      <c r="IG296" s="33"/>
      <c r="IH296" s="33"/>
      <c r="II296" s="33"/>
      <c r="IJ296" s="33"/>
      <c r="IK296" s="33"/>
      <c r="IL296" s="33"/>
      <c r="IM296" s="33"/>
      <c r="IN296" s="33"/>
      <c r="IO296" s="33"/>
      <c r="IP296" s="33"/>
      <c r="IQ296" s="33"/>
      <c r="IR296" s="33"/>
      <c r="IS296" s="33"/>
      <c r="IT296" s="33"/>
      <c r="IU296" s="33"/>
      <c r="IV296" s="33"/>
    </row>
    <row r="297" spans="1:256" ht="12.75">
      <c r="A297" s="32" t="s">
        <v>611</v>
      </c>
      <c r="B297" s="45">
        <f>+'Combined Data with Group Avgs'!F464</f>
        <v>49901.26255020408</v>
      </c>
      <c r="C297" s="45"/>
      <c r="D297" s="45">
        <f>+'Combined Data with Group Avgs'!H464</f>
        <v>40303.90550742857</v>
      </c>
      <c r="E297" s="45"/>
      <c r="F297" s="45">
        <f>+'Combined Data with Group Avgs'!J464</f>
        <v>35883.78553</v>
      </c>
      <c r="G297" s="45"/>
      <c r="H297" s="45">
        <f>+'Combined Data with Group Avgs'!L464</f>
        <v>34352.01859275556</v>
      </c>
      <c r="I297" s="45"/>
      <c r="J297" s="45">
        <f>+'Combined Data with Group Avgs'!N464</f>
        <v>34629.23561838415</v>
      </c>
      <c r="K297" s="45"/>
      <c r="L297" s="45">
        <f>+'Combined Data with Group Avgs'!P464</f>
        <v>0</v>
      </c>
      <c r="M297" s="45"/>
      <c r="N297" s="45">
        <f>+'Combined Data with Group Avgs'!R464</f>
        <v>35065.48564291216</v>
      </c>
      <c r="O297" s="45"/>
      <c r="P297" s="32"/>
      <c r="Q297" s="32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  <c r="IU297" s="33"/>
      <c r="IV297" s="33"/>
    </row>
    <row r="298" spans="1:256" ht="12.75">
      <c r="A298" s="32" t="s">
        <v>612</v>
      </c>
      <c r="B298" s="45">
        <f>+'Combined Data with Group Avgs'!F493</f>
        <v>47530.43065712643</v>
      </c>
      <c r="C298" s="45"/>
      <c r="D298" s="45">
        <f>+'Combined Data with Group Avgs'!H493</f>
        <v>39485.51095184573</v>
      </c>
      <c r="E298" s="45"/>
      <c r="F298" s="45">
        <f>+'Combined Data with Group Avgs'!J493</f>
        <v>31837.04425182058</v>
      </c>
      <c r="G298" s="45"/>
      <c r="H298" s="45">
        <f>+'Combined Data with Group Avgs'!L493</f>
        <v>28557.79028876405</v>
      </c>
      <c r="I298" s="45"/>
      <c r="J298" s="45">
        <f>+'Combined Data with Group Avgs'!N493</f>
        <v>0</v>
      </c>
      <c r="K298" s="45"/>
      <c r="L298" s="45">
        <f>+'Combined Data with Group Avgs'!P493</f>
        <v>0</v>
      </c>
      <c r="M298" s="45"/>
      <c r="N298" s="45">
        <f>+'Combined Data with Group Avgs'!R493</f>
        <v>36189.35107010398</v>
      </c>
      <c r="O298" s="45"/>
      <c r="P298" s="32"/>
      <c r="Q298" s="32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</row>
    <row r="299" spans="1:256" ht="12.75">
      <c r="A299" s="32" t="s">
        <v>613</v>
      </c>
      <c r="B299" s="45">
        <f>+'Combined Data with Group Avgs'!F631</f>
        <v>0</v>
      </c>
      <c r="C299" s="45"/>
      <c r="D299" s="45">
        <f>+'Combined Data with Group Avgs'!H631</f>
        <v>0</v>
      </c>
      <c r="E299" s="45"/>
      <c r="F299" s="45">
        <f>+'Combined Data with Group Avgs'!J631</f>
        <v>0</v>
      </c>
      <c r="G299" s="45"/>
      <c r="H299" s="45">
        <f>+'Combined Data with Group Avgs'!L631</f>
        <v>0</v>
      </c>
      <c r="I299" s="45"/>
      <c r="J299" s="45">
        <f>+'Combined Data with Group Avgs'!N631</f>
        <v>0</v>
      </c>
      <c r="K299" s="45"/>
      <c r="L299" s="45">
        <f>+'Combined Data with Group Avgs'!P631</f>
        <v>39748.47495429616</v>
      </c>
      <c r="M299" s="45"/>
      <c r="N299" s="45">
        <f>+'Combined Data with Group Avgs'!R631</f>
        <v>39748.47495429616</v>
      </c>
      <c r="O299" s="45"/>
      <c r="P299" s="32"/>
      <c r="Q299" s="32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</row>
    <row r="300" spans="1:256" ht="12.75">
      <c r="A300" s="32" t="s">
        <v>614</v>
      </c>
      <c r="B300" s="45">
        <f>+'Combined Data with Group Avgs'!F654</f>
        <v>49154.81126756152</v>
      </c>
      <c r="C300" s="45"/>
      <c r="D300" s="45">
        <f>+'Combined Data with Group Avgs'!H654</f>
        <v>43876.83219588785</v>
      </c>
      <c r="E300" s="45"/>
      <c r="F300" s="45">
        <f>+'Combined Data with Group Avgs'!J654</f>
        <v>38740.374482310464</v>
      </c>
      <c r="G300" s="45"/>
      <c r="H300" s="45">
        <f>+'Combined Data with Group Avgs'!L654</f>
        <v>33836.25767132744</v>
      </c>
      <c r="I300" s="45"/>
      <c r="J300" s="45">
        <f>+'Combined Data with Group Avgs'!N654</f>
        <v>29686.875050000002</v>
      </c>
      <c r="K300" s="45"/>
      <c r="L300" s="45">
        <f>+'Combined Data with Group Avgs'!P654</f>
        <v>0</v>
      </c>
      <c r="M300" s="45"/>
      <c r="N300" s="45">
        <f>+'Combined Data with Group Avgs'!R654</f>
        <v>42388.916276525924</v>
      </c>
      <c r="O300" s="45"/>
      <c r="P300" s="32"/>
      <c r="Q300" s="32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  <c r="HP300" s="33"/>
      <c r="HQ300" s="33"/>
      <c r="HR300" s="33"/>
      <c r="HS300" s="33"/>
      <c r="HT300" s="33"/>
      <c r="HU300" s="33"/>
      <c r="HV300" s="33"/>
      <c r="HW300" s="33"/>
      <c r="HX300" s="33"/>
      <c r="HY300" s="33"/>
      <c r="HZ300" s="33"/>
      <c r="IA300" s="33"/>
      <c r="IB300" s="33"/>
      <c r="IC300" s="33"/>
      <c r="ID300" s="33"/>
      <c r="IE300" s="33"/>
      <c r="IF300" s="33"/>
      <c r="IG300" s="33"/>
      <c r="IH300" s="33"/>
      <c r="II300" s="33"/>
      <c r="IJ300" s="33"/>
      <c r="IK300" s="33"/>
      <c r="IL300" s="33"/>
      <c r="IM300" s="33"/>
      <c r="IN300" s="33"/>
      <c r="IO300" s="33"/>
      <c r="IP300" s="33"/>
      <c r="IQ300" s="33"/>
      <c r="IR300" s="33"/>
      <c r="IS300" s="33"/>
      <c r="IT300" s="33"/>
      <c r="IU300" s="33"/>
      <c r="IV300" s="33"/>
    </row>
    <row r="301" spans="1:256" ht="12.75">
      <c r="A301" s="40" t="s">
        <v>615</v>
      </c>
      <c r="B301" s="53">
        <f>+'Combined Data with Group Avgs'!F672</f>
        <v>45206.17654260869</v>
      </c>
      <c r="C301" s="53"/>
      <c r="D301" s="53">
        <f>+'Combined Data with Group Avgs'!H672</f>
        <v>37960.72278915254</v>
      </c>
      <c r="E301" s="53"/>
      <c r="F301" s="53">
        <f>+'Combined Data with Group Avgs'!J672</f>
        <v>32836.65957446808</v>
      </c>
      <c r="G301" s="53"/>
      <c r="H301" s="53">
        <f>+'Combined Data with Group Avgs'!L672</f>
        <v>28289.91304347826</v>
      </c>
      <c r="I301" s="53"/>
      <c r="J301" s="53">
        <f>+'Combined Data with Group Avgs'!N672</f>
        <v>25304</v>
      </c>
      <c r="K301" s="53"/>
      <c r="L301" s="53">
        <f>+'Combined Data with Group Avgs'!P672</f>
        <v>0</v>
      </c>
      <c r="M301" s="53"/>
      <c r="N301" s="53">
        <f>+'Combined Data with Group Avgs'!R672</f>
        <v>38292.9951795671</v>
      </c>
      <c r="O301" s="53"/>
      <c r="P301" s="32"/>
      <c r="Q301" s="32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  <c r="IU301" s="33"/>
      <c r="IV301" s="33"/>
    </row>
    <row r="302" spans="1:256" ht="12.75">
      <c r="A302" s="32"/>
      <c r="B302" s="45"/>
      <c r="C302" s="45"/>
      <c r="D302" s="45"/>
      <c r="E302" s="45"/>
      <c r="F302" s="45"/>
      <c r="G302" s="45"/>
      <c r="H302" s="45"/>
      <c r="I302" s="45"/>
      <c r="J302" s="45"/>
      <c r="K302" s="46"/>
      <c r="L302" s="45"/>
      <c r="M302" s="45"/>
      <c r="N302" s="45"/>
      <c r="O302" s="36"/>
      <c r="P302" s="32"/>
      <c r="Q302" s="32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33"/>
      <c r="IA302" s="33"/>
      <c r="IB302" s="33"/>
      <c r="IC302" s="33"/>
      <c r="ID302" s="33"/>
      <c r="IE302" s="33"/>
      <c r="IF302" s="33"/>
      <c r="IG302" s="33"/>
      <c r="IH302" s="33"/>
      <c r="II302" s="33"/>
      <c r="IJ302" s="33"/>
      <c r="IK302" s="33"/>
      <c r="IL302" s="33"/>
      <c r="IM302" s="33"/>
      <c r="IN302" s="33"/>
      <c r="IO302" s="33"/>
      <c r="IP302" s="33"/>
      <c r="IQ302" s="33"/>
      <c r="IR302" s="33"/>
      <c r="IS302" s="33"/>
      <c r="IT302" s="33"/>
      <c r="IU302" s="33"/>
      <c r="IV302" s="33"/>
    </row>
    <row r="303" spans="1:256" ht="48.75" customHeight="1">
      <c r="A303" s="307" t="s">
        <v>812</v>
      </c>
      <c r="B303" s="308"/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9"/>
      <c r="O303" s="309"/>
      <c r="P303" s="32"/>
      <c r="Q303" s="32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</row>
    <row r="304" spans="1:256" ht="18">
      <c r="A304" s="311" t="s">
        <v>848</v>
      </c>
      <c r="B304" s="311"/>
      <c r="C304" s="311"/>
      <c r="D304" s="311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2"/>
      <c r="Q304" s="32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</row>
    <row r="305" spans="1:256" ht="12.75">
      <c r="A305" s="84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2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</row>
    <row r="306" spans="1:256" ht="15.75">
      <c r="A306" s="310" t="s">
        <v>619</v>
      </c>
      <c r="B306" s="310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  <c r="O306" s="310"/>
      <c r="P306" s="32"/>
      <c r="Q306" s="32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  <c r="IV306" s="33"/>
    </row>
    <row r="307" spans="1:256" ht="15.75">
      <c r="A307" s="310" t="s">
        <v>634</v>
      </c>
      <c r="B307" s="310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  <c r="O307" s="310"/>
      <c r="P307" s="32"/>
      <c r="Q307" s="32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</row>
    <row r="308" spans="1:256" ht="15.75">
      <c r="A308" s="310" t="s">
        <v>580</v>
      </c>
      <c r="B308" s="310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  <c r="O308" s="310"/>
      <c r="P308" s="32"/>
      <c r="Q308" s="32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</row>
    <row r="309" spans="1:256" ht="15.75">
      <c r="A309" s="310" t="s">
        <v>703</v>
      </c>
      <c r="B309" s="310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  <c r="O309" s="310"/>
      <c r="P309" s="32"/>
      <c r="Q309" s="32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</row>
    <row r="310" spans="1:256" ht="12.75">
      <c r="A310" s="32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2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</row>
    <row r="311" spans="1:256" ht="12.75">
      <c r="A311" s="48"/>
      <c r="B311" s="188" t="s">
        <v>620</v>
      </c>
      <c r="C311" s="189"/>
      <c r="D311" s="188" t="s">
        <v>621</v>
      </c>
      <c r="E311" s="189"/>
      <c r="F311" s="188" t="s">
        <v>622</v>
      </c>
      <c r="G311" s="189"/>
      <c r="H311" s="188" t="s">
        <v>623</v>
      </c>
      <c r="I311" s="189"/>
      <c r="J311" s="188" t="s">
        <v>624</v>
      </c>
      <c r="K311" s="189"/>
      <c r="L311" s="188" t="s">
        <v>625</v>
      </c>
      <c r="M311" s="189"/>
      <c r="N311" s="189" t="s">
        <v>626</v>
      </c>
      <c r="O311" s="189"/>
      <c r="P311" s="32"/>
      <c r="Q311" s="32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  <c r="IV311" s="33"/>
    </row>
    <row r="312" spans="1:256" ht="12.75">
      <c r="A312" s="38"/>
      <c r="B312" s="185" t="s">
        <v>541</v>
      </c>
      <c r="C312" s="184" t="s">
        <v>587</v>
      </c>
      <c r="D312" s="185" t="s">
        <v>541</v>
      </c>
      <c r="E312" s="184" t="s">
        <v>587</v>
      </c>
      <c r="F312" s="185" t="s">
        <v>541</v>
      </c>
      <c r="G312" s="184" t="s">
        <v>587</v>
      </c>
      <c r="H312" s="185" t="s">
        <v>541</v>
      </c>
      <c r="I312" s="184" t="s">
        <v>587</v>
      </c>
      <c r="J312" s="185" t="s">
        <v>541</v>
      </c>
      <c r="K312" s="184" t="s">
        <v>587</v>
      </c>
      <c r="L312" s="185" t="s">
        <v>541</v>
      </c>
      <c r="M312" s="184" t="s">
        <v>587</v>
      </c>
      <c r="N312" s="185" t="s">
        <v>541</v>
      </c>
      <c r="O312" s="184" t="s">
        <v>587</v>
      </c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  <c r="IQ312" s="31"/>
      <c r="IR312" s="31"/>
      <c r="IS312" s="31"/>
      <c r="IT312" s="31"/>
      <c r="IU312" s="31"/>
      <c r="IV312" s="31"/>
    </row>
    <row r="313" spans="1:256" ht="12.75">
      <c r="A313" s="32" t="s">
        <v>600</v>
      </c>
      <c r="B313" s="50" t="e">
        <f>+'Group Summary'!D15</f>
        <v>#DIV/0!</v>
      </c>
      <c r="C313" s="50"/>
      <c r="D313" s="50" t="e">
        <f>+'Group Summary'!G15</f>
        <v>#DIV/0!</v>
      </c>
      <c r="E313" s="50"/>
      <c r="F313" s="50" t="e">
        <f>+'Group Summary'!J15</f>
        <v>#DIV/0!</v>
      </c>
      <c r="G313" s="50"/>
      <c r="H313" s="50" t="e">
        <f>+'Group Summary'!M15</f>
        <v>#DIV/0!</v>
      </c>
      <c r="I313" s="50"/>
      <c r="J313" s="50" t="e">
        <f>+'Group Summary'!P15</f>
        <v>#DIV/0!</v>
      </c>
      <c r="K313" s="50"/>
      <c r="L313" s="50">
        <f>+'Group Summary'!S15</f>
        <v>39191.78006906013</v>
      </c>
      <c r="M313" s="50"/>
      <c r="N313" s="50">
        <f>+'Group Summary'!V15</f>
        <v>39191.78006906013</v>
      </c>
      <c r="O313" s="35"/>
      <c r="P313" s="32"/>
      <c r="Q313" s="32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  <c r="IV313" s="33"/>
    </row>
    <row r="314" spans="1:256" ht="12.75">
      <c r="A314" s="32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36"/>
      <c r="P314" s="32"/>
      <c r="Q314" s="32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</row>
    <row r="315" spans="1:256" ht="12.75">
      <c r="A315" s="32" t="s">
        <v>601</v>
      </c>
      <c r="B315" s="45">
        <f>+'Combined Data with Group Avgs'!F63</f>
        <v>0</v>
      </c>
      <c r="C315" s="45"/>
      <c r="D315" s="45">
        <f>+'Combined Data with Group Avgs'!H63</f>
        <v>0</v>
      </c>
      <c r="E315" s="45"/>
      <c r="F315" s="45">
        <f>+'Combined Data with Group Avgs'!J63</f>
        <v>0</v>
      </c>
      <c r="G315" s="45"/>
      <c r="H315" s="45">
        <f>+'Combined Data with Group Avgs'!L63</f>
        <v>0</v>
      </c>
      <c r="I315" s="45"/>
      <c r="J315" s="45">
        <f>+'Combined Data with Group Avgs'!N63</f>
        <v>0</v>
      </c>
      <c r="K315" s="45"/>
      <c r="L315" s="45">
        <f>+'Combined Data with Group Avgs'!P63</f>
        <v>45629.43716875</v>
      </c>
      <c r="M315" s="45"/>
      <c r="N315" s="45">
        <f>+'Combined Data with Group Avgs'!R63</f>
        <v>45629.43716875</v>
      </c>
      <c r="O315" s="45"/>
      <c r="P315" s="32"/>
      <c r="Q315" s="32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</row>
    <row r="316" spans="1:256" ht="12.75">
      <c r="A316" s="32" t="s">
        <v>602</v>
      </c>
      <c r="B316" s="45"/>
      <c r="C316" s="45"/>
      <c r="D316" s="45"/>
      <c r="E316" s="45"/>
      <c r="F316" s="45"/>
      <c r="G316" s="45"/>
      <c r="H316" s="45"/>
      <c r="I316" s="45"/>
      <c r="J316" s="45"/>
      <c r="K316" s="46"/>
      <c r="L316" s="45"/>
      <c r="M316" s="45"/>
      <c r="N316" s="45"/>
      <c r="O316" s="36"/>
      <c r="P316" s="32"/>
      <c r="Q316" s="32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</row>
    <row r="317" spans="1:256" ht="12.75">
      <c r="A317" s="32" t="s">
        <v>603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6"/>
      <c r="L317" s="45"/>
      <c r="M317" s="45"/>
      <c r="N317" s="45"/>
      <c r="O317" s="36"/>
      <c r="P317" s="32"/>
      <c r="Q317" s="32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</row>
    <row r="318" spans="1:256" ht="12.75">
      <c r="A318" s="32" t="s">
        <v>604</v>
      </c>
      <c r="B318" s="45">
        <f>+'Combined Data with Group Avgs'!F216</f>
        <v>0</v>
      </c>
      <c r="C318" s="45"/>
      <c r="D318" s="45">
        <f>+'Combined Data with Group Avgs'!H216</f>
        <v>0</v>
      </c>
      <c r="E318" s="45"/>
      <c r="F318" s="45">
        <f>+'Combined Data with Group Avgs'!J216</f>
        <v>0</v>
      </c>
      <c r="G318" s="45"/>
      <c r="H318" s="45">
        <f>+'Combined Data with Group Avgs'!L216</f>
        <v>0</v>
      </c>
      <c r="I318" s="45"/>
      <c r="J318" s="45">
        <f>+'Combined Data with Group Avgs'!N216</f>
        <v>0</v>
      </c>
      <c r="K318" s="45"/>
      <c r="L318" s="45">
        <f>+'Combined Data with Group Avgs'!P216</f>
        <v>40179.449234217274</v>
      </c>
      <c r="M318" s="45"/>
      <c r="N318" s="45">
        <f>+'Combined Data with Group Avgs'!R216</f>
        <v>40179.449234217274</v>
      </c>
      <c r="O318" s="45"/>
      <c r="P318" s="32"/>
      <c r="Q318" s="32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</row>
    <row r="319" spans="1:256" ht="12.75">
      <c r="A319" s="32" t="s">
        <v>605</v>
      </c>
      <c r="B319" s="45"/>
      <c r="C319" s="45"/>
      <c r="D319" s="45"/>
      <c r="E319" s="45"/>
      <c r="F319" s="45"/>
      <c r="G319" s="45"/>
      <c r="H319" s="45"/>
      <c r="I319" s="45"/>
      <c r="J319" s="45"/>
      <c r="K319" s="46"/>
      <c r="L319" s="45"/>
      <c r="M319" s="46"/>
      <c r="N319" s="45"/>
      <c r="O319" s="36"/>
      <c r="P319" s="32"/>
      <c r="Q319" s="32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</row>
    <row r="320" spans="1:256" ht="12.75">
      <c r="A320" s="32" t="s">
        <v>606</v>
      </c>
      <c r="B320" s="45"/>
      <c r="C320" s="45"/>
      <c r="D320" s="45"/>
      <c r="E320" s="45"/>
      <c r="F320" s="45"/>
      <c r="G320" s="45"/>
      <c r="H320" s="45"/>
      <c r="I320" s="45"/>
      <c r="J320" s="45"/>
      <c r="K320" s="46"/>
      <c r="L320" s="45"/>
      <c r="M320" s="46"/>
      <c r="N320" s="45"/>
      <c r="O320" s="36"/>
      <c r="P320" s="32"/>
      <c r="Q320" s="32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</row>
    <row r="321" spans="1:256" ht="12.75">
      <c r="A321" s="32" t="s">
        <v>607</v>
      </c>
      <c r="B321" s="45"/>
      <c r="C321" s="45"/>
      <c r="D321" s="45"/>
      <c r="E321" s="45"/>
      <c r="F321" s="45"/>
      <c r="G321" s="45"/>
      <c r="H321" s="45"/>
      <c r="I321" s="45"/>
      <c r="J321" s="45"/>
      <c r="K321" s="46"/>
      <c r="L321" s="45"/>
      <c r="M321" s="45"/>
      <c r="N321" s="45"/>
      <c r="O321" s="36"/>
      <c r="P321" s="32"/>
      <c r="Q321" s="32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</row>
    <row r="322" spans="1:256" ht="12.75">
      <c r="A322" s="32" t="s">
        <v>608</v>
      </c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36"/>
      <c r="P322" s="32"/>
      <c r="Q322" s="32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  <c r="IV322" s="33"/>
    </row>
    <row r="323" spans="1:256" ht="12.75">
      <c r="A323" s="32" t="s">
        <v>609</v>
      </c>
      <c r="B323" s="45"/>
      <c r="C323" s="45"/>
      <c r="D323" s="45"/>
      <c r="E323" s="45"/>
      <c r="F323" s="45"/>
      <c r="G323" s="45"/>
      <c r="H323" s="45"/>
      <c r="I323" s="45"/>
      <c r="J323" s="45"/>
      <c r="K323" s="46"/>
      <c r="L323" s="45"/>
      <c r="M323" s="45"/>
      <c r="N323" s="45"/>
      <c r="O323" s="36"/>
      <c r="P323" s="32"/>
      <c r="Q323" s="32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  <c r="IV323" s="33"/>
    </row>
    <row r="324" spans="1:256" ht="12.75">
      <c r="A324" s="32" t="s">
        <v>610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6"/>
      <c r="L324" s="45"/>
      <c r="M324" s="45"/>
      <c r="N324" s="45"/>
      <c r="O324" s="36"/>
      <c r="P324" s="32"/>
      <c r="Q324" s="32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  <c r="IV324" s="33"/>
    </row>
    <row r="325" spans="1:256" ht="12.75">
      <c r="A325" s="32" t="s">
        <v>611</v>
      </c>
      <c r="B325" s="45"/>
      <c r="C325" s="45"/>
      <c r="D325" s="45"/>
      <c r="E325" s="45"/>
      <c r="F325" s="45"/>
      <c r="G325" s="45"/>
      <c r="H325" s="45"/>
      <c r="I325" s="45"/>
      <c r="J325" s="45"/>
      <c r="K325" s="46"/>
      <c r="L325" s="45"/>
      <c r="M325" s="45"/>
      <c r="N325" s="45"/>
      <c r="O325" s="36"/>
      <c r="P325" s="32"/>
      <c r="Q325" s="32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</row>
    <row r="326" spans="1:256" ht="12.75">
      <c r="A326" s="32" t="s">
        <v>612</v>
      </c>
      <c r="B326" s="45">
        <f>+'Combined Data with Group Avgs'!F521</f>
        <v>0</v>
      </c>
      <c r="C326" s="45"/>
      <c r="D326" s="45">
        <f>+'Combined Data with Group Avgs'!H521</f>
        <v>0</v>
      </c>
      <c r="E326" s="45"/>
      <c r="F326" s="45">
        <f>+'Combined Data with Group Avgs'!J521</f>
        <v>0</v>
      </c>
      <c r="G326" s="45"/>
      <c r="H326" s="45">
        <f>+'Combined Data with Group Avgs'!L521</f>
        <v>0</v>
      </c>
      <c r="I326" s="45"/>
      <c r="J326" s="45">
        <f>+'Combined Data with Group Avgs'!N521</f>
        <v>0</v>
      </c>
      <c r="K326" s="45"/>
      <c r="L326" s="45">
        <f>+'Combined Data with Group Avgs'!P521</f>
        <v>30640.25571991534</v>
      </c>
      <c r="M326" s="45"/>
      <c r="N326" s="45">
        <f>+'Combined Data with Group Avgs'!R521</f>
        <v>30640.25571991534</v>
      </c>
      <c r="O326" s="45"/>
      <c r="P326" s="32"/>
      <c r="Q326" s="32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  <c r="IV326" s="33"/>
    </row>
    <row r="327" spans="1:256" ht="12.75">
      <c r="A327" s="32" t="s">
        <v>613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6"/>
      <c r="L327" s="45"/>
      <c r="M327" s="46"/>
      <c r="N327" s="45"/>
      <c r="O327" s="36"/>
      <c r="P327" s="32"/>
      <c r="Q327" s="32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  <c r="IV327" s="33"/>
    </row>
    <row r="328" spans="1:256" ht="12.75">
      <c r="A328" s="32" t="s">
        <v>614</v>
      </c>
      <c r="B328" s="45"/>
      <c r="C328" s="45"/>
      <c r="D328" s="45"/>
      <c r="E328" s="45"/>
      <c r="F328" s="45"/>
      <c r="G328" s="45"/>
      <c r="H328" s="45"/>
      <c r="I328" s="45"/>
      <c r="J328" s="45"/>
      <c r="K328" s="46"/>
      <c r="L328" s="45"/>
      <c r="M328" s="45"/>
      <c r="N328" s="45"/>
      <c r="O328" s="36"/>
      <c r="P328" s="32"/>
      <c r="Q328" s="32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</row>
    <row r="329" spans="1:256" ht="12.75">
      <c r="A329" s="40" t="s">
        <v>615</v>
      </c>
      <c r="B329" s="53"/>
      <c r="C329" s="54"/>
      <c r="D329" s="53"/>
      <c r="E329" s="54"/>
      <c r="F329" s="53"/>
      <c r="G329" s="54"/>
      <c r="H329" s="53"/>
      <c r="I329" s="54"/>
      <c r="J329" s="53"/>
      <c r="K329" s="54"/>
      <c r="L329" s="53"/>
      <c r="M329" s="54"/>
      <c r="N329" s="53"/>
      <c r="O329" s="34"/>
      <c r="P329" s="32"/>
      <c r="Q329" s="32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  <c r="IV329" s="33"/>
    </row>
    <row r="330" spans="1:256" ht="12.75">
      <c r="A330" s="32"/>
      <c r="B330" s="45"/>
      <c r="C330" s="45"/>
      <c r="D330" s="45"/>
      <c r="E330" s="45"/>
      <c r="F330" s="45"/>
      <c r="G330" s="45"/>
      <c r="H330" s="45"/>
      <c r="I330" s="45"/>
      <c r="J330" s="45"/>
      <c r="K330" s="46"/>
      <c r="L330" s="45"/>
      <c r="M330" s="45"/>
      <c r="N330" s="45"/>
      <c r="O330" s="36"/>
      <c r="P330" s="32"/>
      <c r="Q330" s="32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  <c r="IV330" s="33"/>
    </row>
    <row r="331" spans="1:256" ht="40.5" customHeight="1">
      <c r="A331" s="307" t="s">
        <v>812</v>
      </c>
      <c r="B331" s="308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9"/>
      <c r="O331" s="309"/>
      <c r="P331" s="32"/>
      <c r="Q331" s="32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</row>
    <row r="332" spans="1:256" ht="12.75">
      <c r="A332" s="32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2"/>
      <c r="N332" s="42"/>
      <c r="O332" s="36"/>
      <c r="P332" s="32"/>
      <c r="Q332" s="32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</row>
    <row r="333" spans="1:256" ht="12.75">
      <c r="A333" s="32" t="s">
        <v>635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2"/>
      <c r="N333" s="42"/>
      <c r="O333" s="36"/>
      <c r="P333" s="32"/>
      <c r="Q333" s="32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</row>
    <row r="334" spans="1:256" ht="12.75">
      <c r="A334" s="32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36"/>
      <c r="N334" s="36"/>
      <c r="O334" s="36"/>
      <c r="P334" s="32"/>
      <c r="Q334" s="32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  <c r="IU334" s="33"/>
      <c r="IV334" s="33"/>
    </row>
    <row r="335" spans="1:256" ht="12.75">
      <c r="A335" s="32"/>
      <c r="B335" s="45"/>
      <c r="C335" s="45"/>
      <c r="D335" s="45"/>
      <c r="E335" s="45"/>
      <c r="F335" s="45"/>
      <c r="G335" s="45"/>
      <c r="H335" s="45"/>
      <c r="I335" s="45"/>
      <c r="J335" s="45"/>
      <c r="K335" s="46"/>
      <c r="L335" s="45"/>
      <c r="M335" s="45"/>
      <c r="N335" s="45"/>
      <c r="O335" s="36"/>
      <c r="P335" s="32"/>
      <c r="Q335" s="32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  <c r="HP335" s="33"/>
      <c r="HQ335" s="33"/>
      <c r="HR335" s="33"/>
      <c r="HS335" s="33"/>
      <c r="HT335" s="33"/>
      <c r="HU335" s="33"/>
      <c r="HV335" s="33"/>
      <c r="HW335" s="33"/>
      <c r="HX335" s="33"/>
      <c r="HY335" s="33"/>
      <c r="HZ335" s="33"/>
      <c r="IA335" s="33"/>
      <c r="IB335" s="33"/>
      <c r="IC335" s="33"/>
      <c r="ID335" s="33"/>
      <c r="IE335" s="33"/>
      <c r="IF335" s="33"/>
      <c r="IG335" s="33"/>
      <c r="IH335" s="33"/>
      <c r="II335" s="33"/>
      <c r="IJ335" s="33"/>
      <c r="IK335" s="33"/>
      <c r="IL335" s="33"/>
      <c r="IM335" s="33"/>
      <c r="IN335" s="33"/>
      <c r="IO335" s="33"/>
      <c r="IP335" s="33"/>
      <c r="IQ335" s="33"/>
      <c r="IR335" s="33"/>
      <c r="IS335" s="33"/>
      <c r="IT335" s="33"/>
      <c r="IU335" s="33"/>
      <c r="IV335" s="33"/>
    </row>
    <row r="336" spans="1:256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  <c r="IQ336" s="33"/>
      <c r="IR336" s="33"/>
      <c r="IS336" s="33"/>
      <c r="IT336" s="33"/>
      <c r="IU336" s="33"/>
      <c r="IV336" s="33"/>
    </row>
    <row r="337" spans="1:256" ht="12.75">
      <c r="A337" s="32"/>
      <c r="B337" s="45"/>
      <c r="C337" s="45"/>
      <c r="D337" s="45"/>
      <c r="E337" s="45"/>
      <c r="F337" s="45"/>
      <c r="G337" s="45"/>
      <c r="H337" s="45"/>
      <c r="I337" s="45"/>
      <c r="J337" s="45"/>
      <c r="K337" s="46"/>
      <c r="L337" s="45"/>
      <c r="M337" s="45"/>
      <c r="N337" s="45"/>
      <c r="O337" s="36"/>
      <c r="P337" s="32"/>
      <c r="Q337" s="32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  <c r="HP337" s="33"/>
      <c r="HQ337" s="33"/>
      <c r="HR337" s="33"/>
      <c r="HS337" s="33"/>
      <c r="HT337" s="33"/>
      <c r="HU337" s="33"/>
      <c r="HV337" s="33"/>
      <c r="HW337" s="33"/>
      <c r="HX337" s="33"/>
      <c r="HY337" s="33"/>
      <c r="HZ337" s="33"/>
      <c r="IA337" s="33"/>
      <c r="IB337" s="33"/>
      <c r="IC337" s="33"/>
      <c r="ID337" s="33"/>
      <c r="IE337" s="33"/>
      <c r="IF337" s="33"/>
      <c r="IG337" s="33"/>
      <c r="IH337" s="33"/>
      <c r="II337" s="33"/>
      <c r="IJ337" s="33"/>
      <c r="IK337" s="33"/>
      <c r="IL337" s="33"/>
      <c r="IM337" s="33"/>
      <c r="IN337" s="33"/>
      <c r="IO337" s="33"/>
      <c r="IP337" s="33"/>
      <c r="IQ337" s="33"/>
      <c r="IR337" s="33"/>
      <c r="IS337" s="33"/>
      <c r="IT337" s="33"/>
      <c r="IU337" s="33"/>
      <c r="IV337" s="33"/>
    </row>
    <row r="338" spans="1:256" ht="12.75">
      <c r="A338" s="32"/>
      <c r="B338" s="45"/>
      <c r="C338" s="45"/>
      <c r="D338" s="45"/>
      <c r="E338" s="45"/>
      <c r="F338" s="45"/>
      <c r="G338" s="45"/>
      <c r="H338" s="45"/>
      <c r="I338" s="45"/>
      <c r="J338" s="45"/>
      <c r="K338" s="46"/>
      <c r="L338" s="45"/>
      <c r="M338" s="45"/>
      <c r="N338" s="45"/>
      <c r="O338" s="36"/>
      <c r="P338" s="32"/>
      <c r="Q338" s="32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  <c r="HP338" s="33"/>
      <c r="HQ338" s="33"/>
      <c r="HR338" s="33"/>
      <c r="HS338" s="33"/>
      <c r="HT338" s="33"/>
      <c r="HU338" s="33"/>
      <c r="HV338" s="33"/>
      <c r="HW338" s="33"/>
      <c r="HX338" s="33"/>
      <c r="HY338" s="33"/>
      <c r="HZ338" s="33"/>
      <c r="IA338" s="33"/>
      <c r="IB338" s="33"/>
      <c r="IC338" s="33"/>
      <c r="ID338" s="33"/>
      <c r="IE338" s="33"/>
      <c r="IF338" s="33"/>
      <c r="IG338" s="33"/>
      <c r="IH338" s="33"/>
      <c r="II338" s="33"/>
      <c r="IJ338" s="33"/>
      <c r="IK338" s="33"/>
      <c r="IL338" s="33"/>
      <c r="IM338" s="33"/>
      <c r="IN338" s="33"/>
      <c r="IO338" s="33"/>
      <c r="IP338" s="33"/>
      <c r="IQ338" s="33"/>
      <c r="IR338" s="33"/>
      <c r="IS338" s="33"/>
      <c r="IT338" s="33"/>
      <c r="IU338" s="33"/>
      <c r="IV338" s="33"/>
    </row>
    <row r="339" spans="1:256" ht="12.75">
      <c r="A339" s="32"/>
      <c r="B339" s="45"/>
      <c r="C339" s="45"/>
      <c r="D339" s="45"/>
      <c r="E339" s="45"/>
      <c r="F339" s="45"/>
      <c r="G339" s="45"/>
      <c r="H339" s="45"/>
      <c r="I339" s="45"/>
      <c r="J339" s="45"/>
      <c r="K339" s="46"/>
      <c r="L339" s="45"/>
      <c r="M339" s="45"/>
      <c r="N339" s="45"/>
      <c r="O339" s="36"/>
      <c r="P339" s="32"/>
      <c r="Q339" s="32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  <c r="HP339" s="33"/>
      <c r="HQ339" s="33"/>
      <c r="HR339" s="33"/>
      <c r="HS339" s="33"/>
      <c r="HT339" s="33"/>
      <c r="HU339" s="33"/>
      <c r="HV339" s="33"/>
      <c r="HW339" s="33"/>
      <c r="HX339" s="33"/>
      <c r="HY339" s="33"/>
      <c r="HZ339" s="33"/>
      <c r="IA339" s="33"/>
      <c r="IB339" s="33"/>
      <c r="IC339" s="33"/>
      <c r="ID339" s="33"/>
      <c r="IE339" s="33"/>
      <c r="IF339" s="33"/>
      <c r="IG339" s="33"/>
      <c r="IH339" s="33"/>
      <c r="II339" s="33"/>
      <c r="IJ339" s="33"/>
      <c r="IK339" s="33"/>
      <c r="IL339" s="33"/>
      <c r="IM339" s="33"/>
      <c r="IN339" s="33"/>
      <c r="IO339" s="33"/>
      <c r="IP339" s="33"/>
      <c r="IQ339" s="33"/>
      <c r="IR339" s="33"/>
      <c r="IS339" s="33"/>
      <c r="IT339" s="33"/>
      <c r="IU339" s="33"/>
      <c r="IV339" s="33"/>
    </row>
    <row r="340" spans="1:256" ht="12.75">
      <c r="A340" s="32"/>
      <c r="B340" s="45"/>
      <c r="C340" s="45"/>
      <c r="D340" s="45"/>
      <c r="E340" s="45"/>
      <c r="F340" s="45"/>
      <c r="G340" s="45"/>
      <c r="H340" s="45"/>
      <c r="I340" s="45"/>
      <c r="J340" s="45"/>
      <c r="K340" s="46"/>
      <c r="L340" s="45"/>
      <c r="M340" s="45"/>
      <c r="N340" s="45"/>
      <c r="O340" s="36"/>
      <c r="P340" s="32"/>
      <c r="Q340" s="32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  <c r="IV340" s="33"/>
    </row>
    <row r="341" spans="1:256" ht="12.75">
      <c r="A341" s="33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36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  <c r="IV341" s="33"/>
    </row>
    <row r="342" spans="1:256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  <c r="IV342" s="33"/>
    </row>
  </sheetData>
  <mergeCells count="63">
    <mergeCell ref="A308:O308"/>
    <mergeCell ref="A309:O309"/>
    <mergeCell ref="A280:O280"/>
    <mergeCell ref="A281:O281"/>
    <mergeCell ref="A304:O304"/>
    <mergeCell ref="A306:O306"/>
    <mergeCell ref="A223:O223"/>
    <mergeCell ref="A224:O224"/>
    <mergeCell ref="A247:O247"/>
    <mergeCell ref="A249:O249"/>
    <mergeCell ref="A246:O246"/>
    <mergeCell ref="A196:O196"/>
    <mergeCell ref="A219:O219"/>
    <mergeCell ref="A221:O221"/>
    <mergeCell ref="A222:O222"/>
    <mergeCell ref="A191:O191"/>
    <mergeCell ref="A193:O193"/>
    <mergeCell ref="A194:O194"/>
    <mergeCell ref="A195:O195"/>
    <mergeCell ref="A165:O165"/>
    <mergeCell ref="A166:O166"/>
    <mergeCell ref="A167:O167"/>
    <mergeCell ref="A168:O168"/>
    <mergeCell ref="A109:O109"/>
    <mergeCell ref="A110:O110"/>
    <mergeCell ref="A111:O111"/>
    <mergeCell ref="A112:O112"/>
    <mergeCell ref="A82:O82"/>
    <mergeCell ref="A83:O83"/>
    <mergeCell ref="A84:O84"/>
    <mergeCell ref="A107:O107"/>
    <mergeCell ref="A106:O106"/>
    <mergeCell ref="A55:H55"/>
    <mergeCell ref="A56:H56"/>
    <mergeCell ref="A79:O79"/>
    <mergeCell ref="A81:O81"/>
    <mergeCell ref="A78:H78"/>
    <mergeCell ref="A1:O1"/>
    <mergeCell ref="A51:H51"/>
    <mergeCell ref="A53:H53"/>
    <mergeCell ref="A54:H54"/>
    <mergeCell ref="A22:O22"/>
    <mergeCell ref="A50:M50"/>
    <mergeCell ref="A134:O134"/>
    <mergeCell ref="A162:O162"/>
    <mergeCell ref="A190:O190"/>
    <mergeCell ref="A218:O218"/>
    <mergeCell ref="A135:O135"/>
    <mergeCell ref="A137:O137"/>
    <mergeCell ref="A138:O138"/>
    <mergeCell ref="A139:O139"/>
    <mergeCell ref="A140:O140"/>
    <mergeCell ref="A163:O163"/>
    <mergeCell ref="A274:O274"/>
    <mergeCell ref="A303:O303"/>
    <mergeCell ref="A331:O331"/>
    <mergeCell ref="A250:O250"/>
    <mergeCell ref="A251:O251"/>
    <mergeCell ref="A252:O252"/>
    <mergeCell ref="A275:O275"/>
    <mergeCell ref="A278:O278"/>
    <mergeCell ref="A279:O279"/>
    <mergeCell ref="A307:O307"/>
  </mergeCells>
  <printOptions horizontalCentered="1"/>
  <pageMargins left="0.51" right="0.5" top="1" bottom="0.5" header="0.75" footer="0.5"/>
  <pageSetup horizontalDpi="600" verticalDpi="600" orientation="landscape" r:id="rId1"/>
  <headerFooter alignWithMargins="0">
    <oddHeader>&amp;R&amp;"Arial,Regular"SREB-State Data Exchange&amp;"Courier,Regular"
</oddHeader>
    <oddFooter>&amp;C79&amp;R&amp;"Arial,Regular"February 2000</oddFooter>
  </headerFooter>
  <rowBreaks count="11" manualBreakCount="11">
    <brk id="22" max="255" man="1"/>
    <brk id="50" max="255" man="1"/>
    <brk id="78" max="255" man="1"/>
    <brk id="106" max="255" man="1"/>
    <brk id="134" max="255" man="1"/>
    <brk id="162" max="255" man="1"/>
    <brk id="190" max="255" man="1"/>
    <brk id="218" max="255" man="1"/>
    <brk id="246" max="255" man="1"/>
    <brk id="274" max="255" man="1"/>
    <brk id="303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showGridLines="0" showZeros="0" view="pageBreakPreview" zoomScale="75" zoomScaleNormal="75" zoomScaleSheetLayoutView="75" workbookViewId="0" topLeftCell="A49">
      <selection activeCell="A49" sqref="A49"/>
    </sheetView>
  </sheetViews>
  <sheetFormatPr defaultColWidth="9.140625" defaultRowHeight="12"/>
  <cols>
    <col min="1" max="1" width="6.421875" style="0" customWidth="1"/>
    <col min="2" max="2" width="15.00390625" style="0" customWidth="1"/>
    <col min="3" max="3" width="8.421875" style="0" customWidth="1"/>
    <col min="4" max="4" width="7.7109375" style="0" customWidth="1"/>
    <col min="5" max="5" width="9.421875" style="0" customWidth="1"/>
    <col min="6" max="6" width="6.8515625" style="0" customWidth="1"/>
    <col min="7" max="7" width="8.421875" style="0" customWidth="1"/>
    <col min="8" max="8" width="9.421875" style="0" customWidth="1"/>
    <col min="9" max="9" width="12.140625" style="0" customWidth="1"/>
    <col min="10" max="10" width="9.8515625" style="0" customWidth="1"/>
    <col min="11" max="12" width="8.421875" style="0" customWidth="1"/>
    <col min="13" max="13" width="5.8515625" style="0" customWidth="1"/>
    <col min="14" max="14" width="7.421875" style="0" customWidth="1"/>
    <col min="15" max="15" width="8.7109375" style="0" customWidth="1"/>
    <col min="16" max="16" width="6.8515625" style="0" customWidth="1"/>
    <col min="17" max="17" width="5.57421875" style="0" customWidth="1"/>
  </cols>
  <sheetData>
    <row r="1" spans="1:17" ht="18">
      <c r="A1" s="316" t="s">
        <v>830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148"/>
    </row>
    <row r="2" spans="1:17" ht="18">
      <c r="A2" s="316" t="s">
        <v>831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148"/>
    </row>
    <row r="3" spans="1:17" s="256" customFormat="1" ht="18.75">
      <c r="A3" s="318" t="s">
        <v>832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60"/>
    </row>
    <row r="4" spans="1:17" ht="15">
      <c r="A4" s="232"/>
      <c r="B4" s="231"/>
      <c r="Q4" s="148"/>
    </row>
    <row r="5" spans="1:17" ht="15">
      <c r="A5" s="234"/>
      <c r="B5" s="235"/>
      <c r="C5" s="313" t="s">
        <v>545</v>
      </c>
      <c r="D5" s="314"/>
      <c r="E5" s="314"/>
      <c r="F5" s="314"/>
      <c r="G5" s="314"/>
      <c r="H5" s="314"/>
      <c r="I5" s="314"/>
      <c r="J5" s="315" t="s">
        <v>834</v>
      </c>
      <c r="K5" s="314"/>
      <c r="L5" s="314"/>
      <c r="M5" s="314"/>
      <c r="N5" s="314"/>
      <c r="O5" s="314"/>
      <c r="P5" s="314"/>
      <c r="Q5" s="148"/>
    </row>
    <row r="6" spans="1:17" ht="66" customHeight="1">
      <c r="A6" s="233"/>
      <c r="B6" s="233"/>
      <c r="C6" s="257" t="s">
        <v>835</v>
      </c>
      <c r="D6" s="257" t="s">
        <v>836</v>
      </c>
      <c r="E6" s="257" t="s">
        <v>837</v>
      </c>
      <c r="F6" s="257" t="s">
        <v>838</v>
      </c>
      <c r="G6" s="257" t="str">
        <f>+'Group Summary'!O3</f>
        <v>Other</v>
      </c>
      <c r="H6" s="257" t="s">
        <v>708</v>
      </c>
      <c r="I6" s="258" t="str">
        <f>+'Group Summary'!U3</f>
        <v>All Ranks</v>
      </c>
      <c r="J6" s="259" t="s">
        <v>835</v>
      </c>
      <c r="K6" s="259" t="s">
        <v>836</v>
      </c>
      <c r="L6" s="259" t="s">
        <v>837</v>
      </c>
      <c r="M6" s="259" t="s">
        <v>838</v>
      </c>
      <c r="N6" s="259" t="str">
        <f>+'Group Summary'!O3</f>
        <v>Other</v>
      </c>
      <c r="O6" s="257" t="s">
        <v>708</v>
      </c>
      <c r="P6" s="259" t="str">
        <f>+'Group Summary'!U3</f>
        <v>All Ranks</v>
      </c>
      <c r="Q6" s="261" t="s">
        <v>839</v>
      </c>
    </row>
    <row r="7" spans="1:17" ht="13.5" customHeight="1">
      <c r="A7" s="262" t="str">
        <f>+'Group Summary'!A6</f>
        <v>SREB</v>
      </c>
      <c r="B7" s="262" t="str">
        <f>+'Group Summary'!B7</f>
        <v>Four-Year 1</v>
      </c>
      <c r="C7" s="263">
        <f>+C16+C25+C34+C43+C52+C61+C70+C79+C88+C97+C106+C115+C124+C133+C142</f>
        <v>11557</v>
      </c>
      <c r="D7" s="263">
        <f aca="true" t="shared" si="0" ref="D7:I7">+D16+D25+D34+D43+D52+D61+D70+D79+D88+D97+D106+D115+D124+D133+D142</f>
        <v>8455</v>
      </c>
      <c r="E7" s="263">
        <f t="shared" si="0"/>
        <v>6088</v>
      </c>
      <c r="F7" s="263">
        <f t="shared" si="0"/>
        <v>1299</v>
      </c>
      <c r="G7" s="263">
        <f t="shared" si="0"/>
        <v>1483</v>
      </c>
      <c r="H7" s="263">
        <f t="shared" si="0"/>
        <v>0</v>
      </c>
      <c r="I7" s="264">
        <f t="shared" si="0"/>
        <v>28882</v>
      </c>
      <c r="J7" s="265">
        <f>+C7/$I7</f>
        <v>0.4001454192922928</v>
      </c>
      <c r="K7" s="265">
        <f aca="true" t="shared" si="1" ref="K7:P7">+D7/$I7</f>
        <v>0.29274288484176997</v>
      </c>
      <c r="L7" s="265">
        <f t="shared" si="1"/>
        <v>0.2107887265424832</v>
      </c>
      <c r="M7" s="265">
        <f t="shared" si="1"/>
        <v>0.044976109687694756</v>
      </c>
      <c r="N7" s="265">
        <f t="shared" si="1"/>
        <v>0.051346859635759294</v>
      </c>
      <c r="O7" s="265">
        <f t="shared" si="1"/>
        <v>0</v>
      </c>
      <c r="P7" s="265">
        <f t="shared" si="1"/>
        <v>1</v>
      </c>
      <c r="Q7" s="266">
        <f aca="true" t="shared" si="2" ref="Q7:Q13">SUM(J7:O7)</f>
        <v>1</v>
      </c>
    </row>
    <row r="8" spans="1:17" ht="13.5" customHeight="1">
      <c r="A8" s="262"/>
      <c r="B8" s="262" t="str">
        <f>+'Group Summary'!B8</f>
        <v>Four-Year 2</v>
      </c>
      <c r="C8" s="263">
        <f aca="true" t="shared" si="3" ref="C8:I14">+C17+C26+C35+C44+C53+C62+C71+C80+C89+C98+C107+C116+C125+C134+C143</f>
        <v>4100</v>
      </c>
      <c r="D8" s="263">
        <f t="shared" si="3"/>
        <v>3888</v>
      </c>
      <c r="E8" s="263">
        <f t="shared" si="3"/>
        <v>3140</v>
      </c>
      <c r="F8" s="263">
        <f t="shared" si="3"/>
        <v>980</v>
      </c>
      <c r="G8" s="263">
        <f t="shared" si="3"/>
        <v>512</v>
      </c>
      <c r="H8" s="263">
        <f t="shared" si="3"/>
        <v>0</v>
      </c>
      <c r="I8" s="267">
        <f t="shared" si="3"/>
        <v>12620</v>
      </c>
      <c r="J8" s="265">
        <f aca="true" t="shared" si="4" ref="J8:J15">+C8/$I8</f>
        <v>0.3248811410459588</v>
      </c>
      <c r="K8" s="265">
        <f aca="true" t="shared" si="5" ref="K8:K15">+D8/$I8</f>
        <v>0.3080824088748019</v>
      </c>
      <c r="L8" s="265">
        <f aca="true" t="shared" si="6" ref="L8:L15">+E8/$I8</f>
        <v>0.24881141045958796</v>
      </c>
      <c r="M8" s="265">
        <f aca="true" t="shared" si="7" ref="M8:M15">+F8/$I8</f>
        <v>0.07765451664025357</v>
      </c>
      <c r="N8" s="265">
        <f aca="true" t="shared" si="8" ref="N8:N15">+G8/$I8</f>
        <v>0.04057052297939778</v>
      </c>
      <c r="O8" s="265">
        <f aca="true" t="shared" si="9" ref="O8:O15">+H8/$I8</f>
        <v>0</v>
      </c>
      <c r="P8" s="265">
        <f aca="true" t="shared" si="10" ref="P8:P15">+I8/$I8</f>
        <v>1</v>
      </c>
      <c r="Q8" s="266">
        <f t="shared" si="2"/>
        <v>1</v>
      </c>
    </row>
    <row r="9" spans="1:17" ht="13.5" customHeight="1">
      <c r="A9" s="262"/>
      <c r="B9" s="262" t="str">
        <f>+'Group Summary'!B9</f>
        <v>Four-Year 3</v>
      </c>
      <c r="C9" s="263">
        <f t="shared" si="3"/>
        <v>5352</v>
      </c>
      <c r="D9" s="263">
        <f t="shared" si="3"/>
        <v>5081</v>
      </c>
      <c r="E9" s="263">
        <f t="shared" si="3"/>
        <v>5451</v>
      </c>
      <c r="F9" s="263">
        <f t="shared" si="3"/>
        <v>1660</v>
      </c>
      <c r="G9" s="263">
        <f t="shared" si="3"/>
        <v>1097</v>
      </c>
      <c r="H9" s="263">
        <f t="shared" si="3"/>
        <v>0</v>
      </c>
      <c r="I9" s="267">
        <f t="shared" si="3"/>
        <v>18641</v>
      </c>
      <c r="J9" s="265">
        <f t="shared" si="4"/>
        <v>0.2871090606727107</v>
      </c>
      <c r="K9" s="265">
        <f t="shared" si="5"/>
        <v>0.27257121399066575</v>
      </c>
      <c r="L9" s="265">
        <f t="shared" si="6"/>
        <v>0.29241993455286736</v>
      </c>
      <c r="M9" s="265">
        <f t="shared" si="7"/>
        <v>0.08905101657636393</v>
      </c>
      <c r="N9" s="265">
        <f t="shared" si="8"/>
        <v>0.058848774207392304</v>
      </c>
      <c r="O9" s="265">
        <f t="shared" si="9"/>
        <v>0</v>
      </c>
      <c r="P9" s="265">
        <f t="shared" si="10"/>
        <v>1</v>
      </c>
      <c r="Q9" s="266">
        <f t="shared" si="2"/>
        <v>1</v>
      </c>
    </row>
    <row r="10" spans="1:17" ht="13.5" customHeight="1">
      <c r="A10" s="262"/>
      <c r="B10" s="262" t="str">
        <f>+'Group Summary'!B10</f>
        <v>Four-Year 4</v>
      </c>
      <c r="C10" s="263">
        <f t="shared" si="3"/>
        <v>2168</v>
      </c>
      <c r="D10" s="263">
        <f t="shared" si="3"/>
        <v>2149</v>
      </c>
      <c r="E10" s="263">
        <f t="shared" si="3"/>
        <v>2776</v>
      </c>
      <c r="F10" s="263">
        <f t="shared" si="3"/>
        <v>972</v>
      </c>
      <c r="G10" s="263">
        <f t="shared" si="3"/>
        <v>315</v>
      </c>
      <c r="H10" s="263">
        <f t="shared" si="3"/>
        <v>0</v>
      </c>
      <c r="I10" s="267">
        <f t="shared" si="3"/>
        <v>8380</v>
      </c>
      <c r="J10" s="265">
        <f t="shared" si="4"/>
        <v>0.2587112171837709</v>
      </c>
      <c r="K10" s="265">
        <f t="shared" si="5"/>
        <v>0.2564439140811456</v>
      </c>
      <c r="L10" s="265">
        <f t="shared" si="6"/>
        <v>0.33126491646778045</v>
      </c>
      <c r="M10" s="265">
        <f t="shared" si="7"/>
        <v>0.11599045346062052</v>
      </c>
      <c r="N10" s="265">
        <f t="shared" si="8"/>
        <v>0.03758949880668258</v>
      </c>
      <c r="O10" s="265">
        <f t="shared" si="9"/>
        <v>0</v>
      </c>
      <c r="P10" s="265">
        <f t="shared" si="10"/>
        <v>1</v>
      </c>
      <c r="Q10" s="268">
        <f t="shared" si="2"/>
        <v>1</v>
      </c>
    </row>
    <row r="11" spans="1:17" ht="13.5" customHeight="1">
      <c r="A11" s="262"/>
      <c r="B11" s="262" t="str">
        <f>+'Group Summary'!B11</f>
        <v>Four-Year 5</v>
      </c>
      <c r="C11" s="263">
        <f t="shared" si="3"/>
        <v>1400</v>
      </c>
      <c r="D11" s="263">
        <f t="shared" si="3"/>
        <v>1371</v>
      </c>
      <c r="E11" s="263">
        <f t="shared" si="3"/>
        <v>1795</v>
      </c>
      <c r="F11" s="263">
        <f t="shared" si="3"/>
        <v>638</v>
      </c>
      <c r="G11" s="263">
        <f t="shared" si="3"/>
        <v>168</v>
      </c>
      <c r="H11" s="263">
        <f t="shared" si="3"/>
        <v>0</v>
      </c>
      <c r="I11" s="267">
        <f t="shared" si="3"/>
        <v>5372</v>
      </c>
      <c r="J11" s="265">
        <f t="shared" si="4"/>
        <v>0.2606105733432614</v>
      </c>
      <c r="K11" s="265">
        <f t="shared" si="5"/>
        <v>0.25521221146686524</v>
      </c>
      <c r="L11" s="265">
        <f t="shared" si="6"/>
        <v>0.3341399851079672</v>
      </c>
      <c r="M11" s="265">
        <f t="shared" si="7"/>
        <v>0.11876396128071481</v>
      </c>
      <c r="N11" s="265">
        <f t="shared" si="8"/>
        <v>0.03127326880119136</v>
      </c>
      <c r="O11" s="265">
        <f t="shared" si="9"/>
        <v>0</v>
      </c>
      <c r="P11" s="265">
        <f t="shared" si="10"/>
        <v>1</v>
      </c>
      <c r="Q11" s="266">
        <f t="shared" si="2"/>
        <v>1</v>
      </c>
    </row>
    <row r="12" spans="1:17" ht="13.5" customHeight="1">
      <c r="A12" s="262"/>
      <c r="B12" s="262" t="str">
        <f>+'Group Summary'!B12</f>
        <v>Four-Year 6</v>
      </c>
      <c r="C12" s="263">
        <f t="shared" si="3"/>
        <v>1028</v>
      </c>
      <c r="D12" s="263">
        <f t="shared" si="3"/>
        <v>1117</v>
      </c>
      <c r="E12" s="263">
        <f t="shared" si="3"/>
        <v>1206</v>
      </c>
      <c r="F12" s="263">
        <f t="shared" si="3"/>
        <v>407</v>
      </c>
      <c r="G12" s="263">
        <f t="shared" si="3"/>
        <v>181</v>
      </c>
      <c r="H12" s="263">
        <f t="shared" si="3"/>
        <v>0</v>
      </c>
      <c r="I12" s="267">
        <f t="shared" si="3"/>
        <v>3939</v>
      </c>
      <c r="J12" s="265">
        <f t="shared" si="4"/>
        <v>0.260979944148261</v>
      </c>
      <c r="K12" s="265">
        <f t="shared" si="5"/>
        <v>0.28357451129728356</v>
      </c>
      <c r="L12" s="265">
        <f t="shared" si="6"/>
        <v>0.30616907844630614</v>
      </c>
      <c r="M12" s="265">
        <f t="shared" si="7"/>
        <v>0.10332571718710333</v>
      </c>
      <c r="N12" s="265">
        <f t="shared" si="8"/>
        <v>0.04595074892104595</v>
      </c>
      <c r="O12" s="265">
        <f t="shared" si="9"/>
        <v>0</v>
      </c>
      <c r="P12" s="265">
        <f t="shared" si="10"/>
        <v>1</v>
      </c>
      <c r="Q12" s="266">
        <f t="shared" si="2"/>
        <v>1</v>
      </c>
    </row>
    <row r="13" spans="1:17" s="255" customFormat="1" ht="21.75" customHeight="1">
      <c r="A13" s="269"/>
      <c r="B13" s="270" t="str">
        <f>+'Group Summary'!B13</f>
        <v>All Four-Year</v>
      </c>
      <c r="C13" s="263">
        <f t="shared" si="3"/>
        <v>25605.02</v>
      </c>
      <c r="D13" s="263">
        <f t="shared" si="3"/>
        <v>22060.61</v>
      </c>
      <c r="E13" s="263">
        <f t="shared" si="3"/>
        <v>20455.309999999998</v>
      </c>
      <c r="F13" s="263">
        <f t="shared" si="3"/>
        <v>5955.26</v>
      </c>
      <c r="G13" s="263">
        <f t="shared" si="3"/>
        <v>3758</v>
      </c>
      <c r="H13" s="263">
        <f t="shared" si="3"/>
        <v>0</v>
      </c>
      <c r="I13" s="267">
        <f t="shared" si="3"/>
        <v>77834.2</v>
      </c>
      <c r="J13" s="265">
        <f t="shared" si="4"/>
        <v>0.328968756664808</v>
      </c>
      <c r="K13" s="265">
        <f t="shared" si="5"/>
        <v>0.2834308054813951</v>
      </c>
      <c r="L13" s="265">
        <f t="shared" si="6"/>
        <v>0.26280619573400893</v>
      </c>
      <c r="M13" s="265">
        <f t="shared" si="7"/>
        <v>0.07651212449026264</v>
      </c>
      <c r="N13" s="265">
        <f t="shared" si="8"/>
        <v>0.04828211762952533</v>
      </c>
      <c r="O13" s="265">
        <f t="shared" si="9"/>
        <v>0</v>
      </c>
      <c r="P13" s="265">
        <f t="shared" si="10"/>
        <v>1</v>
      </c>
      <c r="Q13" s="266">
        <f t="shared" si="2"/>
        <v>0.9999999999999999</v>
      </c>
    </row>
    <row r="14" spans="1:17" ht="13.5" customHeight="1">
      <c r="A14" s="262"/>
      <c r="B14" s="262" t="str">
        <f>+'Group Summary'!B14</f>
        <v>Two-Year 1</v>
      </c>
      <c r="C14" s="263">
        <f t="shared" si="3"/>
        <v>1896</v>
      </c>
      <c r="D14" s="263">
        <f t="shared" si="3"/>
        <v>2842</v>
      </c>
      <c r="E14" s="263">
        <f t="shared" si="3"/>
        <v>2275</v>
      </c>
      <c r="F14" s="263">
        <f t="shared" si="3"/>
        <v>2066</v>
      </c>
      <c r="G14" s="263">
        <f t="shared" si="3"/>
        <v>674</v>
      </c>
      <c r="H14" s="263">
        <f t="shared" si="3"/>
        <v>22657.9</v>
      </c>
      <c r="I14" s="267">
        <f t="shared" si="3"/>
        <v>32586.9</v>
      </c>
      <c r="J14" s="265">
        <f t="shared" si="4"/>
        <v>0.0581828894433039</v>
      </c>
      <c r="K14" s="265">
        <f t="shared" si="5"/>
        <v>0.087212959809003</v>
      </c>
      <c r="L14" s="265">
        <f t="shared" si="6"/>
        <v>0.0698133298963694</v>
      </c>
      <c r="M14" s="265">
        <f t="shared" si="7"/>
        <v>0.06339970969929634</v>
      </c>
      <c r="N14" s="265">
        <f t="shared" si="8"/>
        <v>0.020683157956111198</v>
      </c>
      <c r="O14" s="265">
        <f t="shared" si="9"/>
        <v>0.6953070098720652</v>
      </c>
      <c r="P14" s="265">
        <f t="shared" si="10"/>
        <v>1</v>
      </c>
      <c r="Q14" s="266">
        <f>SUM(J14:O14)</f>
        <v>0.994599056676149</v>
      </c>
    </row>
    <row r="15" spans="1:17" ht="13.5" customHeight="1">
      <c r="A15" s="271"/>
      <c r="B15" s="272" t="str">
        <f>+'Group Summary'!B15</f>
        <v>Two-Year 2</v>
      </c>
      <c r="C15" s="273">
        <f>+'Group Summary'!C15</f>
        <v>0</v>
      </c>
      <c r="D15" s="273">
        <f>+'Group Summary'!F15</f>
        <v>0</v>
      </c>
      <c r="E15" s="273">
        <f>+'Group Summary'!I15</f>
        <v>0</v>
      </c>
      <c r="F15" s="273">
        <f>+'Group Summary'!L15</f>
        <v>0</v>
      </c>
      <c r="G15" s="273">
        <f>+'Group Summary'!O15</f>
        <v>0</v>
      </c>
      <c r="H15" s="273">
        <f>+'Group Summary'!R15</f>
        <v>2379</v>
      </c>
      <c r="I15" s="274">
        <f>+'Group Summary'!U15</f>
        <v>2379</v>
      </c>
      <c r="J15" s="275">
        <f t="shared" si="4"/>
        <v>0</v>
      </c>
      <c r="K15" s="275">
        <f t="shared" si="5"/>
        <v>0</v>
      </c>
      <c r="L15" s="275">
        <f t="shared" si="6"/>
        <v>0</v>
      </c>
      <c r="M15" s="275">
        <f t="shared" si="7"/>
        <v>0</v>
      </c>
      <c r="N15" s="275">
        <f t="shared" si="8"/>
        <v>0</v>
      </c>
      <c r="O15" s="275">
        <f t="shared" si="9"/>
        <v>1</v>
      </c>
      <c r="P15" s="275">
        <f t="shared" si="10"/>
        <v>1</v>
      </c>
      <c r="Q15" s="266">
        <f aca="true" t="shared" si="11" ref="Q15:Q78">SUM(J15:O15)</f>
        <v>1</v>
      </c>
    </row>
    <row r="16" spans="1:17" ht="13.5" customHeight="1">
      <c r="A16" s="262" t="str">
        <f>+'Group Summary'!A16</f>
        <v>AL</v>
      </c>
      <c r="B16" s="262" t="str">
        <f>+'Group Summary'!B17</f>
        <v>Four-Year 1</v>
      </c>
      <c r="C16" s="276">
        <f>+'Group Summary'!C17</f>
        <v>827</v>
      </c>
      <c r="D16" s="276">
        <f>+'Group Summary'!F17</f>
        <v>811</v>
      </c>
      <c r="E16" s="276">
        <f>+'Group Summary'!I17</f>
        <v>486</v>
      </c>
      <c r="F16" s="276">
        <f>+'Group Summary'!L17</f>
        <v>219</v>
      </c>
      <c r="G16" s="276">
        <f>+'Group Summary'!O17</f>
        <v>36</v>
      </c>
      <c r="H16" s="276">
        <f>+'Group Summary'!R17</f>
        <v>0</v>
      </c>
      <c r="I16" s="277">
        <f>+'Group Summary'!U17</f>
        <v>2379</v>
      </c>
      <c r="J16" s="265">
        <f aca="true" t="shared" si="12" ref="J16:J79">+C16/$I16</f>
        <v>0.34762505254308534</v>
      </c>
      <c r="K16" s="265">
        <f aca="true" t="shared" si="13" ref="K16:K79">+D16/$I16</f>
        <v>0.34089953762084907</v>
      </c>
      <c r="L16" s="265">
        <f aca="true" t="shared" si="14" ref="L16:L79">+E16/$I16</f>
        <v>0.2042875157629256</v>
      </c>
      <c r="M16" s="265">
        <f aca="true" t="shared" si="15" ref="M16:M79">+F16/$I16</f>
        <v>0.09205548549810845</v>
      </c>
      <c r="N16" s="265">
        <f aca="true" t="shared" si="16" ref="N16:N79">+G16/$I16</f>
        <v>0.015132408575031526</v>
      </c>
      <c r="O16" s="265">
        <f aca="true" t="shared" si="17" ref="O16:O79">+H16/$I16</f>
        <v>0</v>
      </c>
      <c r="P16" s="265">
        <f aca="true" t="shared" si="18" ref="P16:P79">+I16/$I16</f>
        <v>1</v>
      </c>
      <c r="Q16" s="266">
        <f t="shared" si="11"/>
        <v>1</v>
      </c>
    </row>
    <row r="17" spans="1:17" ht="13.5" customHeight="1">
      <c r="A17" s="262"/>
      <c r="B17" s="262" t="str">
        <f>+'Group Summary'!B18</f>
        <v>Four-Year 2</v>
      </c>
      <c r="C17" s="276">
        <f>+'Group Summary'!C18</f>
        <v>78</v>
      </c>
      <c r="D17" s="276">
        <f>+'Group Summary'!F18</f>
        <v>86</v>
      </c>
      <c r="E17" s="276">
        <f>+'Group Summary'!I18</f>
        <v>73</v>
      </c>
      <c r="F17" s="276">
        <f>+'Group Summary'!L18</f>
        <v>12</v>
      </c>
      <c r="G17" s="276">
        <f>+'Group Summary'!O18</f>
        <v>21</v>
      </c>
      <c r="H17" s="276">
        <f>+'Group Summary'!R18</f>
        <v>0</v>
      </c>
      <c r="I17" s="277">
        <f>+'Group Summary'!U18</f>
        <v>270</v>
      </c>
      <c r="J17" s="265">
        <f t="shared" si="12"/>
        <v>0.28888888888888886</v>
      </c>
      <c r="K17" s="265">
        <f t="shared" si="13"/>
        <v>0.31851851851851853</v>
      </c>
      <c r="L17" s="265">
        <f t="shared" si="14"/>
        <v>0.27037037037037037</v>
      </c>
      <c r="M17" s="265">
        <f t="shared" si="15"/>
        <v>0.044444444444444446</v>
      </c>
      <c r="N17" s="265">
        <f t="shared" si="16"/>
        <v>0.07777777777777778</v>
      </c>
      <c r="O17" s="265">
        <f t="shared" si="17"/>
        <v>0</v>
      </c>
      <c r="P17" s="265">
        <f t="shared" si="18"/>
        <v>1</v>
      </c>
      <c r="Q17" s="266">
        <f t="shared" si="11"/>
        <v>1</v>
      </c>
    </row>
    <row r="18" spans="1:17" ht="13.5" customHeight="1">
      <c r="A18" s="262"/>
      <c r="B18" s="262" t="str">
        <f>+'Group Summary'!B19</f>
        <v>Four-Year 3</v>
      </c>
      <c r="C18" s="276">
        <f>+'Group Summary'!C19</f>
        <v>250</v>
      </c>
      <c r="D18" s="276">
        <f>+'Group Summary'!F19</f>
        <v>225</v>
      </c>
      <c r="E18" s="276">
        <f>+'Group Summary'!I19</f>
        <v>316</v>
      </c>
      <c r="F18" s="276">
        <f>+'Group Summary'!L19</f>
        <v>142</v>
      </c>
      <c r="G18" s="276">
        <f>+'Group Summary'!O19</f>
        <v>1</v>
      </c>
      <c r="H18" s="276">
        <f>+'Group Summary'!R19</f>
        <v>0</v>
      </c>
      <c r="I18" s="277">
        <f>+'Group Summary'!U19</f>
        <v>934</v>
      </c>
      <c r="J18" s="265">
        <f t="shared" si="12"/>
        <v>0.2676659528907923</v>
      </c>
      <c r="K18" s="265">
        <f t="shared" si="13"/>
        <v>0.24089935760171305</v>
      </c>
      <c r="L18" s="265">
        <f t="shared" si="14"/>
        <v>0.33832976445396146</v>
      </c>
      <c r="M18" s="265">
        <f t="shared" si="15"/>
        <v>0.15203426124197003</v>
      </c>
      <c r="N18" s="265">
        <f t="shared" si="16"/>
        <v>0.0010706638115631692</v>
      </c>
      <c r="O18" s="265">
        <f t="shared" si="17"/>
        <v>0</v>
      </c>
      <c r="P18" s="265">
        <f t="shared" si="18"/>
        <v>1</v>
      </c>
      <c r="Q18" s="266">
        <f t="shared" si="11"/>
        <v>1</v>
      </c>
    </row>
    <row r="19" spans="1:17" ht="13.5" customHeight="1">
      <c r="A19" s="262"/>
      <c r="B19" s="262" t="str">
        <f>+'Group Summary'!B20</f>
        <v>Four-Year 4</v>
      </c>
      <c r="C19" s="276">
        <f>+'Group Summary'!C20</f>
        <v>170</v>
      </c>
      <c r="D19" s="276">
        <f>+'Group Summary'!F20</f>
        <v>197</v>
      </c>
      <c r="E19" s="276">
        <f>+'Group Summary'!I20</f>
        <v>262</v>
      </c>
      <c r="F19" s="276">
        <f>+'Group Summary'!L20</f>
        <v>81</v>
      </c>
      <c r="G19" s="276">
        <f>+'Group Summary'!O20</f>
        <v>4</v>
      </c>
      <c r="H19" s="276">
        <f>+'Group Summary'!R20</f>
        <v>0</v>
      </c>
      <c r="I19" s="277">
        <f>+'Group Summary'!U20</f>
        <v>714</v>
      </c>
      <c r="J19" s="265">
        <f t="shared" si="12"/>
        <v>0.23809523809523808</v>
      </c>
      <c r="K19" s="265">
        <f t="shared" si="13"/>
        <v>0.2759103641456583</v>
      </c>
      <c r="L19" s="265">
        <f t="shared" si="14"/>
        <v>0.36694677871148457</v>
      </c>
      <c r="M19" s="265">
        <f t="shared" si="15"/>
        <v>0.1134453781512605</v>
      </c>
      <c r="N19" s="265">
        <f t="shared" si="16"/>
        <v>0.0056022408963585435</v>
      </c>
      <c r="O19" s="265">
        <f t="shared" si="17"/>
        <v>0</v>
      </c>
      <c r="P19" s="265">
        <f t="shared" si="18"/>
        <v>1</v>
      </c>
      <c r="Q19" s="266">
        <f t="shared" si="11"/>
        <v>1</v>
      </c>
    </row>
    <row r="20" spans="1:17" ht="13.5" customHeight="1">
      <c r="A20" s="262"/>
      <c r="B20" s="262" t="str">
        <f>+'Group Summary'!B21</f>
        <v>Four-Year 5</v>
      </c>
      <c r="C20" s="276">
        <f>+'Group Summary'!C21</f>
        <v>76</v>
      </c>
      <c r="D20" s="276">
        <f>+'Group Summary'!F21</f>
        <v>99</v>
      </c>
      <c r="E20" s="276">
        <f>+'Group Summary'!I21</f>
        <v>126</v>
      </c>
      <c r="F20" s="276">
        <f>+'Group Summary'!L21</f>
        <v>63</v>
      </c>
      <c r="G20" s="276">
        <f>+'Group Summary'!O21</f>
        <v>6</v>
      </c>
      <c r="H20" s="276">
        <f>+'Group Summary'!R21</f>
        <v>0</v>
      </c>
      <c r="I20" s="277">
        <f>+'Group Summary'!U21</f>
        <v>370</v>
      </c>
      <c r="J20" s="265">
        <f t="shared" si="12"/>
        <v>0.20540540540540542</v>
      </c>
      <c r="K20" s="265">
        <f t="shared" si="13"/>
        <v>0.26756756756756755</v>
      </c>
      <c r="L20" s="265">
        <f t="shared" si="14"/>
        <v>0.34054054054054056</v>
      </c>
      <c r="M20" s="265">
        <f t="shared" si="15"/>
        <v>0.17027027027027028</v>
      </c>
      <c r="N20" s="265">
        <f t="shared" si="16"/>
        <v>0.016216216216216217</v>
      </c>
      <c r="O20" s="265">
        <f t="shared" si="17"/>
        <v>0</v>
      </c>
      <c r="P20" s="265">
        <f t="shared" si="18"/>
        <v>1</v>
      </c>
      <c r="Q20" s="266">
        <f t="shared" si="11"/>
        <v>1</v>
      </c>
    </row>
    <row r="21" spans="1:17" ht="13.5" customHeight="1">
      <c r="A21" s="262"/>
      <c r="B21" s="262" t="str">
        <f>+'Group Summary'!B22</f>
        <v>Four-Year 6</v>
      </c>
      <c r="C21" s="276">
        <f>+'Group Summary'!C22</f>
        <v>19</v>
      </c>
      <c r="D21" s="276">
        <f>+'Group Summary'!F22</f>
        <v>18</v>
      </c>
      <c r="E21" s="276">
        <f>+'Group Summary'!I22</f>
        <v>37</v>
      </c>
      <c r="F21" s="276">
        <f>+'Group Summary'!L22</f>
        <v>3</v>
      </c>
      <c r="G21" s="276">
        <f>+'Group Summary'!O22</f>
        <v>0</v>
      </c>
      <c r="H21" s="276">
        <f>+'Group Summary'!R22</f>
        <v>0</v>
      </c>
      <c r="I21" s="277">
        <f>+'Group Summary'!U22</f>
        <v>77</v>
      </c>
      <c r="J21" s="265">
        <f t="shared" si="12"/>
        <v>0.24675324675324675</v>
      </c>
      <c r="K21" s="265">
        <f t="shared" si="13"/>
        <v>0.23376623376623376</v>
      </c>
      <c r="L21" s="265">
        <f t="shared" si="14"/>
        <v>0.4805194805194805</v>
      </c>
      <c r="M21" s="265">
        <f t="shared" si="15"/>
        <v>0.03896103896103896</v>
      </c>
      <c r="N21" s="265">
        <f t="shared" si="16"/>
        <v>0</v>
      </c>
      <c r="O21" s="265">
        <f t="shared" si="17"/>
        <v>0</v>
      </c>
      <c r="P21" s="265">
        <f t="shared" si="18"/>
        <v>1</v>
      </c>
      <c r="Q21" s="266">
        <f t="shared" si="11"/>
        <v>1</v>
      </c>
    </row>
    <row r="22" spans="1:17" s="254" customFormat="1" ht="23.25" customHeight="1">
      <c r="A22" s="262"/>
      <c r="B22" s="278" t="str">
        <f>+'Group Summary'!B23</f>
        <v>All Four-Year</v>
      </c>
      <c r="C22" s="279">
        <f>+'Group Summary'!C23</f>
        <v>1420</v>
      </c>
      <c r="D22" s="279">
        <f>+'Group Summary'!F23</f>
        <v>1436</v>
      </c>
      <c r="E22" s="279">
        <f>+'Group Summary'!I23</f>
        <v>1300</v>
      </c>
      <c r="F22" s="279">
        <f>+'Group Summary'!L23</f>
        <v>520</v>
      </c>
      <c r="G22" s="279">
        <f>+'Group Summary'!O23</f>
        <v>68</v>
      </c>
      <c r="H22" s="279">
        <f>+'Group Summary'!R23</f>
        <v>0</v>
      </c>
      <c r="I22" s="280">
        <f>+'Group Summary'!U23</f>
        <v>4744</v>
      </c>
      <c r="J22" s="265">
        <f t="shared" si="12"/>
        <v>0.29932546374367625</v>
      </c>
      <c r="K22" s="265">
        <f t="shared" si="13"/>
        <v>0.30269814502529513</v>
      </c>
      <c r="L22" s="265">
        <f t="shared" si="14"/>
        <v>0.2740303541315346</v>
      </c>
      <c r="M22" s="265">
        <f t="shared" si="15"/>
        <v>0.10961214165261383</v>
      </c>
      <c r="N22" s="265">
        <f t="shared" si="16"/>
        <v>0.01433389544688027</v>
      </c>
      <c r="O22" s="265">
        <f t="shared" si="17"/>
        <v>0</v>
      </c>
      <c r="P22" s="265">
        <f t="shared" si="18"/>
        <v>1</v>
      </c>
      <c r="Q22" s="266">
        <f t="shared" si="11"/>
        <v>1</v>
      </c>
    </row>
    <row r="23" spans="1:17" ht="13.5" customHeight="1">
      <c r="A23" s="281"/>
      <c r="B23" s="262" t="str">
        <f>+'Group Summary'!B24</f>
        <v>Two-Year 1</v>
      </c>
      <c r="C23" s="276">
        <f>+'Group Summary'!C24</f>
        <v>0</v>
      </c>
      <c r="D23" s="276">
        <f>+'Group Summary'!F24</f>
        <v>0</v>
      </c>
      <c r="E23" s="276">
        <f>+'Group Summary'!I24</f>
        <v>0</v>
      </c>
      <c r="F23" s="276">
        <f>+'Group Summary'!L24</f>
        <v>0</v>
      </c>
      <c r="G23" s="276">
        <f>+'Group Summary'!O24</f>
        <v>0</v>
      </c>
      <c r="H23" s="276">
        <f>+'Group Summary'!R24</f>
        <v>1435</v>
      </c>
      <c r="I23" s="277">
        <f>+'Group Summary'!U24</f>
        <v>1435</v>
      </c>
      <c r="J23" s="265">
        <f t="shared" si="12"/>
        <v>0</v>
      </c>
      <c r="K23" s="265">
        <f t="shared" si="13"/>
        <v>0</v>
      </c>
      <c r="L23" s="265">
        <f t="shared" si="14"/>
        <v>0</v>
      </c>
      <c r="M23" s="265">
        <f t="shared" si="15"/>
        <v>0</v>
      </c>
      <c r="N23" s="265">
        <f t="shared" si="16"/>
        <v>0</v>
      </c>
      <c r="O23" s="265">
        <f t="shared" si="17"/>
        <v>1</v>
      </c>
      <c r="P23" s="265">
        <f t="shared" si="18"/>
        <v>1</v>
      </c>
      <c r="Q23" s="266">
        <f t="shared" si="11"/>
        <v>1</v>
      </c>
    </row>
    <row r="24" spans="1:17" ht="13.5" customHeight="1">
      <c r="A24" s="272"/>
      <c r="B24" s="272" t="str">
        <f>+'Group Summary'!B25</f>
        <v>Two-Year 2</v>
      </c>
      <c r="C24" s="282">
        <f>+'Group Summary'!C25</f>
        <v>0</v>
      </c>
      <c r="D24" s="282">
        <f>+'Group Summary'!F25</f>
        <v>0</v>
      </c>
      <c r="E24" s="282">
        <f>+'Group Summary'!I25</f>
        <v>0</v>
      </c>
      <c r="F24" s="282">
        <f>+'Group Summary'!L25</f>
        <v>0</v>
      </c>
      <c r="G24" s="282">
        <f>+'Group Summary'!O25</f>
        <v>0</v>
      </c>
      <c r="H24" s="282">
        <f>+'Group Summary'!R25</f>
        <v>304</v>
      </c>
      <c r="I24" s="283">
        <f>+'Group Summary'!U25</f>
        <v>304</v>
      </c>
      <c r="J24" s="275">
        <f t="shared" si="12"/>
        <v>0</v>
      </c>
      <c r="K24" s="275">
        <f t="shared" si="13"/>
        <v>0</v>
      </c>
      <c r="L24" s="275">
        <f t="shared" si="14"/>
        <v>0</v>
      </c>
      <c r="M24" s="275">
        <f t="shared" si="15"/>
        <v>0</v>
      </c>
      <c r="N24" s="275">
        <f t="shared" si="16"/>
        <v>0</v>
      </c>
      <c r="O24" s="275">
        <f t="shared" si="17"/>
        <v>1</v>
      </c>
      <c r="P24" s="275">
        <f t="shared" si="18"/>
        <v>1</v>
      </c>
      <c r="Q24" s="266">
        <f t="shared" si="11"/>
        <v>1</v>
      </c>
    </row>
    <row r="25" spans="1:17" ht="13.5" customHeight="1">
      <c r="A25" s="262" t="str">
        <f>+'Group Summary'!A27</f>
        <v>AR</v>
      </c>
      <c r="B25" s="262" t="str">
        <f>+'Group Summary'!B28</f>
        <v>Four-Year 1</v>
      </c>
      <c r="C25" s="276">
        <f>+'Group Summary'!C28</f>
        <v>295</v>
      </c>
      <c r="D25" s="276">
        <f>+'Group Summary'!F28</f>
        <v>209</v>
      </c>
      <c r="E25" s="276">
        <f>+'Group Summary'!I28</f>
        <v>217</v>
      </c>
      <c r="F25" s="276">
        <f>+'Group Summary'!L28</f>
        <v>67</v>
      </c>
      <c r="G25" s="276">
        <f>+'Group Summary'!O28</f>
        <v>22</v>
      </c>
      <c r="H25" s="276">
        <f>+'Group Summary'!R28</f>
        <v>0</v>
      </c>
      <c r="I25" s="277">
        <f>+'Group Summary'!U28</f>
        <v>810</v>
      </c>
      <c r="J25" s="265">
        <f t="shared" si="12"/>
        <v>0.36419753086419754</v>
      </c>
      <c r="K25" s="265">
        <f t="shared" si="13"/>
        <v>0.2580246913580247</v>
      </c>
      <c r="L25" s="265">
        <f t="shared" si="14"/>
        <v>0.2679012345679012</v>
      </c>
      <c r="M25" s="265">
        <f t="shared" si="15"/>
        <v>0.08271604938271605</v>
      </c>
      <c r="N25" s="265">
        <f t="shared" si="16"/>
        <v>0.027160493827160494</v>
      </c>
      <c r="O25" s="265">
        <f t="shared" si="17"/>
        <v>0</v>
      </c>
      <c r="P25" s="265">
        <f t="shared" si="18"/>
        <v>1</v>
      </c>
      <c r="Q25" s="266">
        <f t="shared" si="11"/>
        <v>1</v>
      </c>
    </row>
    <row r="26" spans="1:17" ht="13.5" customHeight="1">
      <c r="A26" s="262"/>
      <c r="B26" s="262" t="str">
        <f>+'Group Summary'!B29</f>
        <v>Four-Year 2</v>
      </c>
      <c r="C26" s="284">
        <f>+'Group Summary'!C29</f>
        <v>0</v>
      </c>
      <c r="D26" s="284">
        <f>+'Group Summary'!F29</f>
        <v>0</v>
      </c>
      <c r="E26" s="284">
        <f>+'Group Summary'!I29</f>
        <v>0</v>
      </c>
      <c r="F26" s="284">
        <f>+'Group Summary'!L29</f>
        <v>0</v>
      </c>
      <c r="G26" s="284">
        <f>+'Group Summary'!O29</f>
        <v>0</v>
      </c>
      <c r="H26" s="284">
        <f>+'Group Summary'!R29</f>
        <v>0</v>
      </c>
      <c r="I26" s="285">
        <f>+'Group Summary'!U29</f>
        <v>0</v>
      </c>
      <c r="J26" s="265"/>
      <c r="K26" s="265"/>
      <c r="L26" s="265"/>
      <c r="M26" s="265"/>
      <c r="N26" s="265"/>
      <c r="O26" s="265"/>
      <c r="P26" s="265"/>
      <c r="Q26" s="266">
        <f t="shared" si="11"/>
        <v>0</v>
      </c>
    </row>
    <row r="27" spans="1:17" ht="13.5" customHeight="1">
      <c r="A27" s="262"/>
      <c r="B27" s="262" t="str">
        <f>+'Group Summary'!B30</f>
        <v>Four-Year 3</v>
      </c>
      <c r="C27" s="276">
        <f>+'Group Summary'!C30</f>
        <v>312</v>
      </c>
      <c r="D27" s="276">
        <f>+'Group Summary'!F30</f>
        <v>286</v>
      </c>
      <c r="E27" s="276">
        <f>+'Group Summary'!I30</f>
        <v>313</v>
      </c>
      <c r="F27" s="276">
        <f>+'Group Summary'!L30</f>
        <v>235</v>
      </c>
      <c r="G27" s="276">
        <f>+'Group Summary'!O30</f>
        <v>13</v>
      </c>
      <c r="H27" s="276">
        <f>+'Group Summary'!R30</f>
        <v>0</v>
      </c>
      <c r="I27" s="277">
        <f>+'Group Summary'!U30</f>
        <v>1159</v>
      </c>
      <c r="J27" s="265">
        <f t="shared" si="12"/>
        <v>0.26919758412424505</v>
      </c>
      <c r="K27" s="265">
        <f t="shared" si="13"/>
        <v>0.24676445211389128</v>
      </c>
      <c r="L27" s="265">
        <f t="shared" si="14"/>
        <v>0.270060396893874</v>
      </c>
      <c r="M27" s="265">
        <f t="shared" si="15"/>
        <v>0.20276100086281276</v>
      </c>
      <c r="N27" s="265">
        <f t="shared" si="16"/>
        <v>0.011216566005176877</v>
      </c>
      <c r="O27" s="265">
        <f t="shared" si="17"/>
        <v>0</v>
      </c>
      <c r="P27" s="265">
        <f t="shared" si="18"/>
        <v>1</v>
      </c>
      <c r="Q27" s="266">
        <f t="shared" si="11"/>
        <v>0.9999999999999999</v>
      </c>
    </row>
    <row r="28" spans="1:17" ht="13.5" customHeight="1">
      <c r="A28" s="262"/>
      <c r="B28" s="262" t="str">
        <f>+'Group Summary'!B31</f>
        <v>Four-Year 4</v>
      </c>
      <c r="C28" s="284">
        <f>+'Group Summary'!C31</f>
        <v>0</v>
      </c>
      <c r="D28" s="284">
        <f>+'Group Summary'!F31</f>
        <v>0</v>
      </c>
      <c r="E28" s="284">
        <f>+'Group Summary'!I31</f>
        <v>0</v>
      </c>
      <c r="F28" s="284">
        <f>+'Group Summary'!L31</f>
        <v>0</v>
      </c>
      <c r="G28" s="284">
        <f>+'Group Summary'!O31</f>
        <v>0</v>
      </c>
      <c r="H28" s="284">
        <f>+'Group Summary'!R31</f>
        <v>0</v>
      </c>
      <c r="I28" s="285">
        <f>+'Group Summary'!U31</f>
        <v>0</v>
      </c>
      <c r="J28" s="265"/>
      <c r="K28" s="265"/>
      <c r="L28" s="265"/>
      <c r="M28" s="265"/>
      <c r="N28" s="265"/>
      <c r="O28" s="265"/>
      <c r="P28" s="265"/>
      <c r="Q28" s="266">
        <f t="shared" si="11"/>
        <v>0</v>
      </c>
    </row>
    <row r="29" spans="1:17" ht="13.5" customHeight="1">
      <c r="A29" s="262"/>
      <c r="B29" s="262" t="str">
        <f>+'Group Summary'!B32</f>
        <v>Four-Year 5</v>
      </c>
      <c r="C29" s="276">
        <f>+'Group Summary'!C32</f>
        <v>136</v>
      </c>
      <c r="D29" s="276">
        <f>+'Group Summary'!F32</f>
        <v>136</v>
      </c>
      <c r="E29" s="276">
        <f>+'Group Summary'!I32</f>
        <v>126</v>
      </c>
      <c r="F29" s="276">
        <f>+'Group Summary'!L32</f>
        <v>57</v>
      </c>
      <c r="G29" s="276">
        <f>+'Group Summary'!O32</f>
        <v>0</v>
      </c>
      <c r="H29" s="276">
        <f>+'Group Summary'!R32</f>
        <v>0</v>
      </c>
      <c r="I29" s="277">
        <f>+'Group Summary'!U32</f>
        <v>455</v>
      </c>
      <c r="J29" s="265">
        <f t="shared" si="12"/>
        <v>0.2989010989010989</v>
      </c>
      <c r="K29" s="265">
        <f t="shared" si="13"/>
        <v>0.2989010989010989</v>
      </c>
      <c r="L29" s="265">
        <f t="shared" si="14"/>
        <v>0.27692307692307694</v>
      </c>
      <c r="M29" s="265">
        <f t="shared" si="15"/>
        <v>0.12527472527472527</v>
      </c>
      <c r="N29" s="265">
        <f t="shared" si="16"/>
        <v>0</v>
      </c>
      <c r="O29" s="265">
        <f t="shared" si="17"/>
        <v>0</v>
      </c>
      <c r="P29" s="265">
        <f t="shared" si="18"/>
        <v>1</v>
      </c>
      <c r="Q29" s="266">
        <f t="shared" si="11"/>
        <v>1</v>
      </c>
    </row>
    <row r="30" spans="1:17" ht="13.5" customHeight="1">
      <c r="A30" s="262"/>
      <c r="B30" s="262" t="str">
        <f>+'Group Summary'!B33</f>
        <v>Four-Year 6</v>
      </c>
      <c r="C30" s="276">
        <f>+'Group Summary'!C33</f>
        <v>64</v>
      </c>
      <c r="D30" s="276">
        <f>+'Group Summary'!F33</f>
        <v>59</v>
      </c>
      <c r="E30" s="276">
        <f>+'Group Summary'!I33</f>
        <v>85</v>
      </c>
      <c r="F30" s="276">
        <f>+'Group Summary'!L33</f>
        <v>79</v>
      </c>
      <c r="G30" s="276">
        <f>+'Group Summary'!O33</f>
        <v>2</v>
      </c>
      <c r="H30" s="276">
        <f>+'Group Summary'!R33</f>
        <v>0</v>
      </c>
      <c r="I30" s="277">
        <f>+'Group Summary'!U33</f>
        <v>289</v>
      </c>
      <c r="J30" s="265">
        <f t="shared" si="12"/>
        <v>0.22145328719723184</v>
      </c>
      <c r="K30" s="265">
        <f t="shared" si="13"/>
        <v>0.2041522491349481</v>
      </c>
      <c r="L30" s="265">
        <f t="shared" si="14"/>
        <v>0.29411764705882354</v>
      </c>
      <c r="M30" s="265">
        <f t="shared" si="15"/>
        <v>0.27335640138408307</v>
      </c>
      <c r="N30" s="265">
        <f t="shared" si="16"/>
        <v>0.006920415224913495</v>
      </c>
      <c r="O30" s="265">
        <f t="shared" si="17"/>
        <v>0</v>
      </c>
      <c r="P30" s="265">
        <f t="shared" si="18"/>
        <v>1</v>
      </c>
      <c r="Q30" s="266">
        <f t="shared" si="11"/>
        <v>0.9999999999999999</v>
      </c>
    </row>
    <row r="31" spans="1:17" s="254" customFormat="1" ht="23.25" customHeight="1">
      <c r="A31" s="262"/>
      <c r="B31" s="278" t="str">
        <f>+'Group Summary'!B34</f>
        <v>All Four-Year</v>
      </c>
      <c r="C31" s="279">
        <f>+'Group Summary'!C34</f>
        <v>807</v>
      </c>
      <c r="D31" s="279">
        <f>+'Group Summary'!F34</f>
        <v>690</v>
      </c>
      <c r="E31" s="279">
        <f>+'Group Summary'!I34</f>
        <v>741</v>
      </c>
      <c r="F31" s="279">
        <f>+'Group Summary'!L34</f>
        <v>438</v>
      </c>
      <c r="G31" s="279">
        <f>+'Group Summary'!O34</f>
        <v>37</v>
      </c>
      <c r="H31" s="279">
        <f>+'Group Summary'!R34</f>
        <v>0</v>
      </c>
      <c r="I31" s="280">
        <f>+'Group Summary'!U34</f>
        <v>2713</v>
      </c>
      <c r="J31" s="265">
        <f t="shared" si="12"/>
        <v>0.29745669001105784</v>
      </c>
      <c r="K31" s="265">
        <f t="shared" si="13"/>
        <v>0.25433099889421307</v>
      </c>
      <c r="L31" s="265">
        <f t="shared" si="14"/>
        <v>0.27312937707335055</v>
      </c>
      <c r="M31" s="265">
        <f t="shared" si="15"/>
        <v>0.1614448949502396</v>
      </c>
      <c r="N31" s="265">
        <f t="shared" si="16"/>
        <v>0.01363803907113896</v>
      </c>
      <c r="O31" s="265">
        <f t="shared" si="17"/>
        <v>0</v>
      </c>
      <c r="P31" s="265">
        <f t="shared" si="18"/>
        <v>1</v>
      </c>
      <c r="Q31" s="266">
        <f t="shared" si="11"/>
        <v>0.9999999999999999</v>
      </c>
    </row>
    <row r="32" spans="1:17" ht="13.5" customHeight="1">
      <c r="A32" s="281"/>
      <c r="B32" s="262" t="str">
        <f>+'Group Summary'!B35</f>
        <v>Two-Year 1</v>
      </c>
      <c r="C32" s="276">
        <f>+'Group Summary'!C35</f>
        <v>0</v>
      </c>
      <c r="D32" s="276">
        <f>+'Group Summary'!F35</f>
        <v>0</v>
      </c>
      <c r="E32" s="276">
        <f>+'Group Summary'!I35</f>
        <v>0</v>
      </c>
      <c r="F32" s="276">
        <f>+'Group Summary'!L35</f>
        <v>0</v>
      </c>
      <c r="G32" s="276">
        <f>+'Group Summary'!O35</f>
        <v>0</v>
      </c>
      <c r="H32" s="276">
        <f>+'Group Summary'!R35</f>
        <v>1034</v>
      </c>
      <c r="I32" s="277">
        <f>+'Group Summary'!U35</f>
        <v>1034</v>
      </c>
      <c r="J32" s="265">
        <f t="shared" si="12"/>
        <v>0</v>
      </c>
      <c r="K32" s="265">
        <f t="shared" si="13"/>
        <v>0</v>
      </c>
      <c r="L32" s="265">
        <f t="shared" si="14"/>
        <v>0</v>
      </c>
      <c r="M32" s="265">
        <f t="shared" si="15"/>
        <v>0</v>
      </c>
      <c r="N32" s="265">
        <f t="shared" si="16"/>
        <v>0</v>
      </c>
      <c r="O32" s="265">
        <f t="shared" si="17"/>
        <v>1</v>
      </c>
      <c r="P32" s="265">
        <f t="shared" si="18"/>
        <v>1</v>
      </c>
      <c r="Q32" s="266">
        <f t="shared" si="11"/>
        <v>1</v>
      </c>
    </row>
    <row r="33" spans="1:17" ht="13.5" customHeight="1">
      <c r="A33" s="272"/>
      <c r="B33" s="272" t="str">
        <f>+'Group Summary'!B36</f>
        <v>Two-Year 2</v>
      </c>
      <c r="C33" s="286">
        <f>+'Group Summary'!C36</f>
        <v>0</v>
      </c>
      <c r="D33" s="286">
        <f>+'Group Summary'!F36</f>
        <v>0</v>
      </c>
      <c r="E33" s="286">
        <f>+'Group Summary'!I36</f>
        <v>0</v>
      </c>
      <c r="F33" s="286">
        <f>+'Group Summary'!L36</f>
        <v>0</v>
      </c>
      <c r="G33" s="286">
        <f>+'Group Summary'!O36</f>
        <v>0</v>
      </c>
      <c r="H33" s="286">
        <f>+'Group Summary'!R36</f>
        <v>0</v>
      </c>
      <c r="I33" s="287">
        <f>+'Group Summary'!U36</f>
        <v>0</v>
      </c>
      <c r="J33" s="275"/>
      <c r="K33" s="275"/>
      <c r="L33" s="275"/>
      <c r="M33" s="275"/>
      <c r="N33" s="275"/>
      <c r="O33" s="275"/>
      <c r="P33" s="275"/>
      <c r="Q33" s="266">
        <f t="shared" si="11"/>
        <v>0</v>
      </c>
    </row>
    <row r="34" spans="1:17" ht="13.5" customHeight="1">
      <c r="A34" s="262" t="str">
        <f>+'Group Summary'!A38</f>
        <v>FL</v>
      </c>
      <c r="B34" s="262" t="str">
        <f>+'Group Summary'!B39</f>
        <v>Four-Year 1</v>
      </c>
      <c r="C34" s="276">
        <f>+'Group Summary'!C39</f>
        <v>1505</v>
      </c>
      <c r="D34" s="276">
        <f>+'Group Summary'!F39</f>
        <v>1049</v>
      </c>
      <c r="E34" s="276">
        <f>+'Group Summary'!I39</f>
        <v>746</v>
      </c>
      <c r="F34" s="276">
        <f>+'Group Summary'!L39</f>
        <v>123</v>
      </c>
      <c r="G34" s="276">
        <f>+'Group Summary'!O39</f>
        <v>33</v>
      </c>
      <c r="H34" s="276">
        <f>+'Group Summary'!R39</f>
        <v>0</v>
      </c>
      <c r="I34" s="277">
        <f>+'Group Summary'!U39</f>
        <v>3456</v>
      </c>
      <c r="J34" s="265">
        <f t="shared" si="12"/>
        <v>0.43547453703703703</v>
      </c>
      <c r="K34" s="265">
        <f t="shared" si="13"/>
        <v>0.3035300925925926</v>
      </c>
      <c r="L34" s="265">
        <f t="shared" si="14"/>
        <v>0.21585648148148148</v>
      </c>
      <c r="M34" s="265">
        <f t="shared" si="15"/>
        <v>0.035590277777777776</v>
      </c>
      <c r="N34" s="265">
        <f t="shared" si="16"/>
        <v>0.009548611111111112</v>
      </c>
      <c r="O34" s="265">
        <f t="shared" si="17"/>
        <v>0</v>
      </c>
      <c r="P34" s="265">
        <f t="shared" si="18"/>
        <v>1</v>
      </c>
      <c r="Q34" s="266">
        <f t="shared" si="11"/>
        <v>1</v>
      </c>
    </row>
    <row r="35" spans="1:17" ht="13.5" customHeight="1">
      <c r="A35" s="262"/>
      <c r="B35" s="262" t="str">
        <f>+'Group Summary'!B40</f>
        <v>Four-Year 2</v>
      </c>
      <c r="C35" s="276">
        <f>+'Group Summary'!C40</f>
        <v>618</v>
      </c>
      <c r="D35" s="276">
        <f>+'Group Summary'!F40</f>
        <v>728</v>
      </c>
      <c r="E35" s="276">
        <f>+'Group Summary'!I40</f>
        <v>594</v>
      </c>
      <c r="F35" s="276">
        <f>+'Group Summary'!L40</f>
        <v>292</v>
      </c>
      <c r="G35" s="276">
        <f>+'Group Summary'!O40</f>
        <v>27</v>
      </c>
      <c r="H35" s="276">
        <f>+'Group Summary'!R40</f>
        <v>0</v>
      </c>
      <c r="I35" s="277">
        <f>+'Group Summary'!U40</f>
        <v>2259</v>
      </c>
      <c r="J35" s="265">
        <f t="shared" si="12"/>
        <v>0.2735723771580345</v>
      </c>
      <c r="K35" s="265">
        <f t="shared" si="13"/>
        <v>0.32226648959716686</v>
      </c>
      <c r="L35" s="265">
        <f t="shared" si="14"/>
        <v>0.26294820717131473</v>
      </c>
      <c r="M35" s="265">
        <f t="shared" si="15"/>
        <v>0.12926073483842407</v>
      </c>
      <c r="N35" s="265">
        <f t="shared" si="16"/>
        <v>0.01195219123505976</v>
      </c>
      <c r="O35" s="265">
        <f t="shared" si="17"/>
        <v>0</v>
      </c>
      <c r="P35" s="265">
        <f t="shared" si="18"/>
        <v>1</v>
      </c>
      <c r="Q35" s="266">
        <f t="shared" si="11"/>
        <v>0.9999999999999999</v>
      </c>
    </row>
    <row r="36" spans="1:17" ht="13.5" customHeight="1">
      <c r="A36" s="262"/>
      <c r="B36" s="262" t="str">
        <f>+'Group Summary'!B41</f>
        <v>Four-Year 3</v>
      </c>
      <c r="C36" s="276">
        <f>+'Group Summary'!C41</f>
        <v>271</v>
      </c>
      <c r="D36" s="276">
        <f>+'Group Summary'!F41</f>
        <v>284</v>
      </c>
      <c r="E36" s="276">
        <f>+'Group Summary'!I41</f>
        <v>321</v>
      </c>
      <c r="F36" s="276">
        <f>+'Group Summary'!L41</f>
        <v>87</v>
      </c>
      <c r="G36" s="276">
        <f>+'Group Summary'!O41</f>
        <v>24</v>
      </c>
      <c r="H36" s="276">
        <f>+'Group Summary'!R41</f>
        <v>0</v>
      </c>
      <c r="I36" s="277">
        <f>+'Group Summary'!U41</f>
        <v>987</v>
      </c>
      <c r="J36" s="265">
        <f t="shared" si="12"/>
        <v>0.2745694022289767</v>
      </c>
      <c r="K36" s="265">
        <f t="shared" si="13"/>
        <v>0.2877406281661601</v>
      </c>
      <c r="L36" s="265">
        <f t="shared" si="14"/>
        <v>0.3252279635258359</v>
      </c>
      <c r="M36" s="265">
        <f t="shared" si="15"/>
        <v>0.08814589665653495</v>
      </c>
      <c r="N36" s="265">
        <f t="shared" si="16"/>
        <v>0.0243161094224924</v>
      </c>
      <c r="O36" s="265">
        <f t="shared" si="17"/>
        <v>0</v>
      </c>
      <c r="P36" s="265">
        <f t="shared" si="18"/>
        <v>1</v>
      </c>
      <c r="Q36" s="266">
        <f t="shared" si="11"/>
        <v>1</v>
      </c>
    </row>
    <row r="37" spans="1:17" ht="13.5" customHeight="1">
      <c r="A37" s="262"/>
      <c r="B37" s="262" t="str">
        <f>+'Group Summary'!B42</f>
        <v>Four-Year 4</v>
      </c>
      <c r="C37" s="284">
        <f>+'Group Summary'!C42</f>
        <v>0</v>
      </c>
      <c r="D37" s="284">
        <f>+'Group Summary'!F42</f>
        <v>0</v>
      </c>
      <c r="E37" s="284">
        <f>+'Group Summary'!I42</f>
        <v>0</v>
      </c>
      <c r="F37" s="284">
        <f>+'Group Summary'!L42</f>
        <v>0</v>
      </c>
      <c r="G37" s="284">
        <f>+'Group Summary'!O42</f>
        <v>0</v>
      </c>
      <c r="H37" s="284">
        <f>+'Group Summary'!R42</f>
        <v>0</v>
      </c>
      <c r="I37" s="285">
        <f>+'Group Summary'!U42</f>
        <v>0</v>
      </c>
      <c r="J37" s="265"/>
      <c r="K37" s="265"/>
      <c r="L37" s="265"/>
      <c r="M37" s="265"/>
      <c r="N37" s="265"/>
      <c r="O37" s="265"/>
      <c r="P37" s="265"/>
      <c r="Q37" s="266">
        <f t="shared" si="11"/>
        <v>0</v>
      </c>
    </row>
    <row r="38" spans="1:17" ht="13.5" customHeight="1">
      <c r="A38" s="262"/>
      <c r="B38" s="262" t="str">
        <f>+'Group Summary'!B43</f>
        <v>Four-Year 5</v>
      </c>
      <c r="C38" s="276">
        <f>+'Group Summary'!C43</f>
        <v>17</v>
      </c>
      <c r="D38" s="276">
        <f>+'Group Summary'!F43</f>
        <v>34</v>
      </c>
      <c r="E38" s="276">
        <f>+'Group Summary'!I43</f>
        <v>69</v>
      </c>
      <c r="F38" s="276">
        <f>+'Group Summary'!L43</f>
        <v>11</v>
      </c>
      <c r="G38" s="276">
        <f>+'Group Summary'!O43</f>
        <v>1</v>
      </c>
      <c r="H38" s="276">
        <f>+'Group Summary'!R43</f>
        <v>0</v>
      </c>
      <c r="I38" s="277">
        <f>+'Group Summary'!U43</f>
        <v>132</v>
      </c>
      <c r="J38" s="265">
        <f t="shared" si="12"/>
        <v>0.12878787878787878</v>
      </c>
      <c r="K38" s="265">
        <f t="shared" si="13"/>
        <v>0.25757575757575757</v>
      </c>
      <c r="L38" s="265">
        <f t="shared" si="14"/>
        <v>0.5227272727272727</v>
      </c>
      <c r="M38" s="265">
        <f t="shared" si="15"/>
        <v>0.08333333333333333</v>
      </c>
      <c r="N38" s="265">
        <f t="shared" si="16"/>
        <v>0.007575757575757576</v>
      </c>
      <c r="O38" s="265">
        <f t="shared" si="17"/>
        <v>0</v>
      </c>
      <c r="P38" s="265">
        <f t="shared" si="18"/>
        <v>1</v>
      </c>
      <c r="Q38" s="266">
        <f t="shared" si="11"/>
        <v>1</v>
      </c>
    </row>
    <row r="39" spans="1:17" ht="12.75" customHeight="1">
      <c r="A39" s="262"/>
      <c r="B39" s="262" t="str">
        <f>+'Group Summary'!B44</f>
        <v>Four-Year 6</v>
      </c>
      <c r="C39" s="284">
        <f>+'Group Summary'!C44</f>
        <v>0</v>
      </c>
      <c r="D39" s="284">
        <f>+'Group Summary'!F44</f>
        <v>0</v>
      </c>
      <c r="E39" s="284">
        <f>+'Group Summary'!I44</f>
        <v>0</v>
      </c>
      <c r="F39" s="284">
        <f>+'Group Summary'!L44</f>
        <v>0</v>
      </c>
      <c r="G39" s="284">
        <f>+'Group Summary'!O44</f>
        <v>0</v>
      </c>
      <c r="H39" s="284">
        <f>+'Group Summary'!R44</f>
        <v>0</v>
      </c>
      <c r="I39" s="285">
        <f>+'Group Summary'!U44</f>
        <v>0</v>
      </c>
      <c r="J39" s="265"/>
      <c r="K39" s="265"/>
      <c r="L39" s="265"/>
      <c r="M39" s="265"/>
      <c r="N39" s="265"/>
      <c r="O39" s="265"/>
      <c r="P39" s="265"/>
      <c r="Q39" s="266">
        <f t="shared" si="11"/>
        <v>0</v>
      </c>
    </row>
    <row r="40" spans="1:17" s="254" customFormat="1" ht="24" customHeight="1">
      <c r="A40" s="262"/>
      <c r="B40" s="278" t="str">
        <f>+'Group Summary'!B45</f>
        <v>All Four-Year</v>
      </c>
      <c r="C40" s="279">
        <f>+'Group Summary'!C45</f>
        <v>2411</v>
      </c>
      <c r="D40" s="279">
        <f>+'Group Summary'!F45</f>
        <v>2095</v>
      </c>
      <c r="E40" s="279">
        <f>+'Group Summary'!I45</f>
        <v>1730</v>
      </c>
      <c r="F40" s="279">
        <f>+'Group Summary'!L45</f>
        <v>513</v>
      </c>
      <c r="G40" s="279">
        <f>+'Group Summary'!O45</f>
        <v>85</v>
      </c>
      <c r="H40" s="279">
        <f>+'Group Summary'!R45</f>
        <v>0</v>
      </c>
      <c r="I40" s="280">
        <f>+'Group Summary'!U45</f>
        <v>6834</v>
      </c>
      <c r="J40" s="265">
        <f t="shared" si="12"/>
        <v>0.35279484928299676</v>
      </c>
      <c r="K40" s="265">
        <f t="shared" si="13"/>
        <v>0.30655545800409717</v>
      </c>
      <c r="L40" s="265">
        <f t="shared" si="14"/>
        <v>0.25314603453321627</v>
      </c>
      <c r="M40" s="265">
        <f t="shared" si="15"/>
        <v>0.07506584723441616</v>
      </c>
      <c r="N40" s="265">
        <f t="shared" si="16"/>
        <v>0.012437810945273632</v>
      </c>
      <c r="O40" s="265">
        <f t="shared" si="17"/>
        <v>0</v>
      </c>
      <c r="P40" s="265">
        <f t="shared" si="18"/>
        <v>1</v>
      </c>
      <c r="Q40" s="266">
        <f t="shared" si="11"/>
        <v>0.9999999999999999</v>
      </c>
    </row>
    <row r="41" spans="1:17" ht="13.5" customHeight="1">
      <c r="A41" s="281"/>
      <c r="B41" s="262" t="str">
        <f>+'Group Summary'!B46</f>
        <v>Two-Year 1</v>
      </c>
      <c r="C41" s="276">
        <f>+'Group Summary'!C46</f>
        <v>0</v>
      </c>
      <c r="D41" s="276">
        <f>+'Group Summary'!F46</f>
        <v>0</v>
      </c>
      <c r="E41" s="276">
        <f>+'Group Summary'!I46</f>
        <v>0</v>
      </c>
      <c r="F41" s="276">
        <f>+'Group Summary'!L46</f>
        <v>0</v>
      </c>
      <c r="G41" s="276">
        <f>+'Group Summary'!O46</f>
        <v>0</v>
      </c>
      <c r="H41" s="276">
        <f>+'Group Summary'!R46</f>
        <v>4586</v>
      </c>
      <c r="I41" s="277">
        <f>+'Group Summary'!U46</f>
        <v>4586</v>
      </c>
      <c r="J41" s="265">
        <f t="shared" si="12"/>
        <v>0</v>
      </c>
      <c r="K41" s="265">
        <f t="shared" si="13"/>
        <v>0</v>
      </c>
      <c r="L41" s="265">
        <f t="shared" si="14"/>
        <v>0</v>
      </c>
      <c r="M41" s="265">
        <f t="shared" si="15"/>
        <v>0</v>
      </c>
      <c r="N41" s="265">
        <f t="shared" si="16"/>
        <v>0</v>
      </c>
      <c r="O41" s="265">
        <f t="shared" si="17"/>
        <v>1</v>
      </c>
      <c r="P41" s="265">
        <f t="shared" si="18"/>
        <v>1</v>
      </c>
      <c r="Q41" s="266">
        <f t="shared" si="11"/>
        <v>1</v>
      </c>
    </row>
    <row r="42" spans="1:17" ht="13.5" customHeight="1">
      <c r="A42" s="272"/>
      <c r="B42" s="272" t="str">
        <f>+'Group Summary'!B47</f>
        <v>Two-Year 2</v>
      </c>
      <c r="C42" s="286">
        <f>+'Group Summary'!C47</f>
        <v>0</v>
      </c>
      <c r="D42" s="286">
        <f>+'Group Summary'!F47</f>
        <v>0</v>
      </c>
      <c r="E42" s="286">
        <f>+'Group Summary'!I47</f>
        <v>0</v>
      </c>
      <c r="F42" s="286">
        <f>+'Group Summary'!L47</f>
        <v>0</v>
      </c>
      <c r="G42" s="286">
        <f>+'Group Summary'!O47</f>
        <v>0</v>
      </c>
      <c r="H42" s="286">
        <f>+'Group Summary'!R47</f>
        <v>0</v>
      </c>
      <c r="I42" s="287">
        <f>+'Group Summary'!U47</f>
        <v>0</v>
      </c>
      <c r="J42" s="275"/>
      <c r="K42" s="275"/>
      <c r="L42" s="275"/>
      <c r="M42" s="275"/>
      <c r="N42" s="275"/>
      <c r="O42" s="275"/>
      <c r="P42" s="275"/>
      <c r="Q42" s="266">
        <f t="shared" si="11"/>
        <v>0</v>
      </c>
    </row>
    <row r="43" spans="1:17" ht="13.5" customHeight="1">
      <c r="A43" s="262" t="str">
        <f>+'Group Summary'!A49</f>
        <v>GA</v>
      </c>
      <c r="B43" s="262" t="str">
        <f>+'Group Summary'!B50</f>
        <v>Four-Year 1</v>
      </c>
      <c r="C43" s="284">
        <f>+'Group Summary'!C50</f>
        <v>890</v>
      </c>
      <c r="D43" s="284">
        <f>+'Group Summary'!F50</f>
        <v>780</v>
      </c>
      <c r="E43" s="284">
        <f>+'Group Summary'!I50</f>
        <v>651</v>
      </c>
      <c r="F43" s="284">
        <f>+'Group Summary'!L50</f>
        <v>115</v>
      </c>
      <c r="G43" s="284">
        <f>+'Group Summary'!O50</f>
        <v>61</v>
      </c>
      <c r="H43" s="284">
        <f>+'Group Summary'!R50</f>
        <v>0</v>
      </c>
      <c r="I43" s="285">
        <f>+'Group Summary'!U50</f>
        <v>2497</v>
      </c>
      <c r="J43" s="265">
        <f t="shared" si="12"/>
        <v>0.3564277132559071</v>
      </c>
      <c r="K43" s="265">
        <f t="shared" si="13"/>
        <v>0.31237484981978375</v>
      </c>
      <c r="L43" s="265">
        <f t="shared" si="14"/>
        <v>0.2607128554265118</v>
      </c>
      <c r="M43" s="265">
        <f t="shared" si="15"/>
        <v>0.0460552663195835</v>
      </c>
      <c r="N43" s="265">
        <f t="shared" si="16"/>
        <v>0.024429315178213857</v>
      </c>
      <c r="O43" s="265">
        <f t="shared" si="17"/>
        <v>0</v>
      </c>
      <c r="P43" s="265">
        <f t="shared" si="18"/>
        <v>1</v>
      </c>
      <c r="Q43" s="266">
        <f t="shared" si="11"/>
        <v>1</v>
      </c>
    </row>
    <row r="44" spans="1:17" ht="13.5" customHeight="1">
      <c r="A44" s="262"/>
      <c r="B44" s="262" t="str">
        <f>+'Group Summary'!B51</f>
        <v>Four-Year 2</v>
      </c>
      <c r="C44" s="284">
        <f>+'Group Summary'!C51</f>
        <v>251</v>
      </c>
      <c r="D44" s="284">
        <f>+'Group Summary'!F51</f>
        <v>228</v>
      </c>
      <c r="E44" s="284">
        <f>+'Group Summary'!I51</f>
        <v>166</v>
      </c>
      <c r="F44" s="284">
        <f>+'Group Summary'!L51</f>
        <v>25</v>
      </c>
      <c r="G44" s="284">
        <f>+'Group Summary'!O51</f>
        <v>1</v>
      </c>
      <c r="H44" s="284">
        <f>+'Group Summary'!R51</f>
        <v>0</v>
      </c>
      <c r="I44" s="285">
        <f>+'Group Summary'!U51</f>
        <v>671</v>
      </c>
      <c r="J44" s="265">
        <f t="shared" si="12"/>
        <v>0.3740685543964232</v>
      </c>
      <c r="K44" s="265">
        <f t="shared" si="13"/>
        <v>0.33979135618479883</v>
      </c>
      <c r="L44" s="265">
        <f t="shared" si="14"/>
        <v>0.2473919523099851</v>
      </c>
      <c r="M44" s="265">
        <f t="shared" si="15"/>
        <v>0.037257824143070044</v>
      </c>
      <c r="N44" s="265">
        <f t="shared" si="16"/>
        <v>0.0014903129657228018</v>
      </c>
      <c r="O44" s="265">
        <f t="shared" si="17"/>
        <v>0</v>
      </c>
      <c r="P44" s="265">
        <f t="shared" si="18"/>
        <v>1</v>
      </c>
      <c r="Q44" s="266">
        <f t="shared" si="11"/>
        <v>0.9999999999999999</v>
      </c>
    </row>
    <row r="45" spans="1:17" ht="13.5" customHeight="1">
      <c r="A45" s="262"/>
      <c r="B45" s="262" t="str">
        <f>+'Group Summary'!B52</f>
        <v>Four-Year 3</v>
      </c>
      <c r="C45" s="284">
        <f>+'Group Summary'!C52</f>
        <v>114</v>
      </c>
      <c r="D45" s="284">
        <f>+'Group Summary'!F52</f>
        <v>159</v>
      </c>
      <c r="E45" s="284">
        <f>+'Group Summary'!I52</f>
        <v>273</v>
      </c>
      <c r="F45" s="284">
        <f>+'Group Summary'!L52</f>
        <v>93</v>
      </c>
      <c r="G45" s="284">
        <f>+'Group Summary'!O52</f>
        <v>0</v>
      </c>
      <c r="H45" s="284">
        <f>+'Group Summary'!R52</f>
        <v>0</v>
      </c>
      <c r="I45" s="285">
        <f>+'Group Summary'!U52</f>
        <v>639</v>
      </c>
      <c r="J45" s="265">
        <f t="shared" si="12"/>
        <v>0.1784037558685446</v>
      </c>
      <c r="K45" s="265">
        <f t="shared" si="13"/>
        <v>0.24882629107981222</v>
      </c>
      <c r="L45" s="265">
        <f t="shared" si="14"/>
        <v>0.4272300469483568</v>
      </c>
      <c r="M45" s="265">
        <f t="shared" si="15"/>
        <v>0.14553990610328638</v>
      </c>
      <c r="N45" s="265">
        <f t="shared" si="16"/>
        <v>0</v>
      </c>
      <c r="O45" s="265">
        <f t="shared" si="17"/>
        <v>0</v>
      </c>
      <c r="P45" s="265">
        <f t="shared" si="18"/>
        <v>1</v>
      </c>
      <c r="Q45" s="266">
        <f t="shared" si="11"/>
        <v>1</v>
      </c>
    </row>
    <row r="46" spans="1:17" ht="13.5" customHeight="1">
      <c r="A46" s="262"/>
      <c r="B46" s="262" t="str">
        <f>+'Group Summary'!B53</f>
        <v>Four-Year 4</v>
      </c>
      <c r="C46" s="284">
        <f>+'Group Summary'!C53</f>
        <v>272</v>
      </c>
      <c r="D46" s="284">
        <f>+'Group Summary'!F53</f>
        <v>266</v>
      </c>
      <c r="E46" s="284">
        <f>+'Group Summary'!I53</f>
        <v>452</v>
      </c>
      <c r="F46" s="284">
        <f>+'Group Summary'!L53</f>
        <v>124</v>
      </c>
      <c r="G46" s="284">
        <f>+'Group Summary'!O53</f>
        <v>0</v>
      </c>
      <c r="H46" s="284">
        <f>+'Group Summary'!R53</f>
        <v>0</v>
      </c>
      <c r="I46" s="285">
        <f>+'Group Summary'!U53</f>
        <v>1114</v>
      </c>
      <c r="J46" s="265"/>
      <c r="K46" s="265"/>
      <c r="L46" s="265"/>
      <c r="M46" s="265"/>
      <c r="N46" s="265"/>
      <c r="O46" s="265"/>
      <c r="P46" s="265"/>
      <c r="Q46" s="266">
        <f t="shared" si="11"/>
        <v>0</v>
      </c>
    </row>
    <row r="47" spans="1:17" ht="13.5" customHeight="1">
      <c r="A47" s="262"/>
      <c r="B47" s="262" t="str">
        <f>+'Group Summary'!B54</f>
        <v>Four-Year 5</v>
      </c>
      <c r="C47" s="284">
        <f>+'Group Summary'!C54</f>
        <v>284</v>
      </c>
      <c r="D47" s="284">
        <f>+'Group Summary'!F54</f>
        <v>343</v>
      </c>
      <c r="E47" s="284">
        <f>+'Group Summary'!I54</f>
        <v>424</v>
      </c>
      <c r="F47" s="284">
        <f>+'Group Summary'!L54</f>
        <v>110</v>
      </c>
      <c r="G47" s="284">
        <f>+'Group Summary'!O54</f>
        <v>0</v>
      </c>
      <c r="H47" s="284">
        <f>+'Group Summary'!R54</f>
        <v>0</v>
      </c>
      <c r="I47" s="285">
        <f>+'Group Summary'!U54</f>
        <v>1161</v>
      </c>
      <c r="J47" s="265">
        <f t="shared" si="12"/>
        <v>0.2446167097329888</v>
      </c>
      <c r="K47" s="265">
        <f t="shared" si="13"/>
        <v>0.2954349698535745</v>
      </c>
      <c r="L47" s="265">
        <f t="shared" si="14"/>
        <v>0.3652024117140396</v>
      </c>
      <c r="M47" s="265">
        <f t="shared" si="15"/>
        <v>0.09474590869939707</v>
      </c>
      <c r="N47" s="265">
        <f t="shared" si="16"/>
        <v>0</v>
      </c>
      <c r="O47" s="265">
        <f t="shared" si="17"/>
        <v>0</v>
      </c>
      <c r="P47" s="265">
        <f t="shared" si="18"/>
        <v>1</v>
      </c>
      <c r="Q47" s="266">
        <f t="shared" si="11"/>
        <v>0.9999999999999999</v>
      </c>
    </row>
    <row r="48" spans="1:17" ht="13.5" customHeight="1">
      <c r="A48" s="262"/>
      <c r="B48" s="262" t="str">
        <f>+'Group Summary'!B55</f>
        <v>Four-Year 6</v>
      </c>
      <c r="C48" s="284">
        <f>+'Group Summary'!C55</f>
        <v>116</v>
      </c>
      <c r="D48" s="284">
        <f>+'Group Summary'!F55</f>
        <v>131</v>
      </c>
      <c r="E48" s="284">
        <f>+'Group Summary'!I55</f>
        <v>205</v>
      </c>
      <c r="F48" s="284">
        <f>+'Group Summary'!L55</f>
        <v>39</v>
      </c>
      <c r="G48" s="284">
        <f>+'Group Summary'!O55</f>
        <v>0</v>
      </c>
      <c r="H48" s="284">
        <f>+'Group Summary'!R55</f>
        <v>0</v>
      </c>
      <c r="I48" s="285">
        <f>+'Group Summary'!U55</f>
        <v>491</v>
      </c>
      <c r="J48" s="265">
        <f t="shared" si="12"/>
        <v>0.23625254582484725</v>
      </c>
      <c r="K48" s="265">
        <f t="shared" si="13"/>
        <v>0.2668024439918534</v>
      </c>
      <c r="L48" s="265">
        <f t="shared" si="14"/>
        <v>0.4175152749490835</v>
      </c>
      <c r="M48" s="265">
        <f t="shared" si="15"/>
        <v>0.07942973523421588</v>
      </c>
      <c r="N48" s="265">
        <f t="shared" si="16"/>
        <v>0</v>
      </c>
      <c r="O48" s="265">
        <f t="shared" si="17"/>
        <v>0</v>
      </c>
      <c r="P48" s="265">
        <f t="shared" si="18"/>
        <v>1</v>
      </c>
      <c r="Q48" s="266">
        <f t="shared" si="11"/>
        <v>1</v>
      </c>
    </row>
    <row r="49" spans="1:17" s="254" customFormat="1" ht="24" customHeight="1">
      <c r="A49" s="262"/>
      <c r="B49" s="278" t="str">
        <f>+'Group Summary'!B56</f>
        <v>All Four-Year</v>
      </c>
      <c r="C49" s="279">
        <f>+'Group Summary'!C56</f>
        <v>1927</v>
      </c>
      <c r="D49" s="279">
        <f>+'Group Summary'!F56</f>
        <v>1907</v>
      </c>
      <c r="E49" s="279">
        <f>+'Group Summary'!I56</f>
        <v>2171</v>
      </c>
      <c r="F49" s="279">
        <f>+'Group Summary'!L56</f>
        <v>506</v>
      </c>
      <c r="G49" s="279">
        <f>+'Group Summary'!O56</f>
        <v>62</v>
      </c>
      <c r="H49" s="279">
        <f>+'Group Summary'!R56</f>
        <v>0</v>
      </c>
      <c r="I49" s="280">
        <f>+'Group Summary'!U56</f>
        <v>6573</v>
      </c>
      <c r="J49" s="265">
        <f t="shared" si="12"/>
        <v>0.2931690247984178</v>
      </c>
      <c r="K49" s="265">
        <f t="shared" si="13"/>
        <v>0.29012627415183323</v>
      </c>
      <c r="L49" s="265">
        <f t="shared" si="14"/>
        <v>0.3302905826867488</v>
      </c>
      <c r="M49" s="265">
        <f t="shared" si="15"/>
        <v>0.07698159135858816</v>
      </c>
      <c r="N49" s="265">
        <f t="shared" si="16"/>
        <v>0.009432527004411988</v>
      </c>
      <c r="O49" s="265">
        <f t="shared" si="17"/>
        <v>0</v>
      </c>
      <c r="P49" s="265">
        <f t="shared" si="18"/>
        <v>1</v>
      </c>
      <c r="Q49" s="266">
        <f t="shared" si="11"/>
        <v>1</v>
      </c>
    </row>
    <row r="50" spans="1:17" ht="13.5" customHeight="1">
      <c r="A50" s="281"/>
      <c r="B50" s="262" t="str">
        <f>+'Group Summary'!B57</f>
        <v>Two-Year 1</v>
      </c>
      <c r="C50" s="284">
        <f>+'Group Summary'!C57</f>
        <v>181</v>
      </c>
      <c r="D50" s="284">
        <f>+'Group Summary'!F57</f>
        <v>311</v>
      </c>
      <c r="E50" s="284">
        <f>+'Group Summary'!I57</f>
        <v>530</v>
      </c>
      <c r="F50" s="284">
        <f>+'Group Summary'!L57</f>
        <v>182</v>
      </c>
      <c r="G50" s="284">
        <f>+'Group Summary'!O57</f>
        <v>0</v>
      </c>
      <c r="H50" s="284">
        <f>+'Group Summary'!R57</f>
        <v>0</v>
      </c>
      <c r="I50" s="285">
        <f>+'Group Summary'!U57</f>
        <v>1204</v>
      </c>
      <c r="J50" s="265">
        <f t="shared" si="12"/>
        <v>0.15033222591362128</v>
      </c>
      <c r="K50" s="265">
        <f t="shared" si="13"/>
        <v>0.25830564784053156</v>
      </c>
      <c r="L50" s="265">
        <f t="shared" si="14"/>
        <v>0.44019933554817275</v>
      </c>
      <c r="M50" s="265">
        <f t="shared" si="15"/>
        <v>0.1511627906976744</v>
      </c>
      <c r="N50" s="265">
        <f t="shared" si="16"/>
        <v>0</v>
      </c>
      <c r="O50" s="265">
        <f t="shared" si="17"/>
        <v>0</v>
      </c>
      <c r="P50" s="265">
        <f t="shared" si="18"/>
        <v>1</v>
      </c>
      <c r="Q50" s="266">
        <f t="shared" si="11"/>
        <v>1</v>
      </c>
    </row>
    <row r="51" spans="1:17" ht="13.5" customHeight="1">
      <c r="A51" s="272"/>
      <c r="B51" s="272" t="str">
        <f>+'Group Summary'!B58</f>
        <v>Two-Year 2</v>
      </c>
      <c r="C51" s="286">
        <f>+'Group Summary'!C58</f>
        <v>0</v>
      </c>
      <c r="D51" s="286">
        <f>+'Group Summary'!F58</f>
        <v>0</v>
      </c>
      <c r="E51" s="286">
        <f>+'Group Summary'!I58</f>
        <v>0</v>
      </c>
      <c r="F51" s="286">
        <f>+'Group Summary'!L58</f>
        <v>0</v>
      </c>
      <c r="G51" s="286">
        <f>+'Group Summary'!O58</f>
        <v>0</v>
      </c>
      <c r="H51" s="286">
        <f>+'Group Summary'!R58</f>
        <v>1655</v>
      </c>
      <c r="I51" s="287">
        <f>+'Group Summary'!U58</f>
        <v>1655</v>
      </c>
      <c r="J51" s="275">
        <f t="shared" si="12"/>
        <v>0</v>
      </c>
      <c r="K51" s="275">
        <f t="shared" si="13"/>
        <v>0</v>
      </c>
      <c r="L51" s="275">
        <f t="shared" si="14"/>
        <v>0</v>
      </c>
      <c r="M51" s="275">
        <f t="shared" si="15"/>
        <v>0</v>
      </c>
      <c r="N51" s="275">
        <f t="shared" si="16"/>
        <v>0</v>
      </c>
      <c r="O51" s="275">
        <f t="shared" si="17"/>
        <v>1</v>
      </c>
      <c r="P51" s="275">
        <f t="shared" si="18"/>
        <v>1</v>
      </c>
      <c r="Q51" s="266">
        <f t="shared" si="11"/>
        <v>1</v>
      </c>
    </row>
    <row r="52" spans="1:17" ht="13.5" customHeight="1">
      <c r="A52" s="262" t="str">
        <f>+'Group Summary'!A60</f>
        <v>KY</v>
      </c>
      <c r="B52" s="262" t="str">
        <f>+'Group Summary'!B61</f>
        <v>Four-Year 1</v>
      </c>
      <c r="C52" s="276">
        <f>+'Group Summary'!C61</f>
        <v>494</v>
      </c>
      <c r="D52" s="276">
        <f>+'Group Summary'!F61</f>
        <v>463</v>
      </c>
      <c r="E52" s="276">
        <f>+'Group Summary'!I61</f>
        <v>266</v>
      </c>
      <c r="F52" s="276">
        <f>+'Group Summary'!L61</f>
        <v>5</v>
      </c>
      <c r="G52" s="276">
        <f>+'Group Summary'!O61</f>
        <v>0</v>
      </c>
      <c r="H52" s="276">
        <f>+'Group Summary'!R61</f>
        <v>0</v>
      </c>
      <c r="I52" s="277">
        <f>+'Group Summary'!U61</f>
        <v>1228</v>
      </c>
      <c r="J52" s="265">
        <f t="shared" si="12"/>
        <v>0.4022801302931596</v>
      </c>
      <c r="K52" s="265">
        <f t="shared" si="13"/>
        <v>0.3770358306188925</v>
      </c>
      <c r="L52" s="265">
        <f t="shared" si="14"/>
        <v>0.21661237785016288</v>
      </c>
      <c r="M52" s="265">
        <f t="shared" si="15"/>
        <v>0.004071661237785016</v>
      </c>
      <c r="N52" s="265">
        <f t="shared" si="16"/>
        <v>0</v>
      </c>
      <c r="O52" s="265">
        <f t="shared" si="17"/>
        <v>0</v>
      </c>
      <c r="P52" s="265">
        <f t="shared" si="18"/>
        <v>1</v>
      </c>
      <c r="Q52" s="266">
        <f t="shared" si="11"/>
        <v>1</v>
      </c>
    </row>
    <row r="53" spans="1:17" ht="13.5" customHeight="1">
      <c r="A53" s="262"/>
      <c r="B53" s="262" t="str">
        <f>+'Group Summary'!B62</f>
        <v>Four-Year 2</v>
      </c>
      <c r="C53" s="276">
        <f>+'Group Summary'!C62</f>
        <v>276</v>
      </c>
      <c r="D53" s="276">
        <f>+'Group Summary'!F62</f>
        <v>203</v>
      </c>
      <c r="E53" s="276">
        <f>+'Group Summary'!I62</f>
        <v>184</v>
      </c>
      <c r="F53" s="276">
        <f>+'Group Summary'!L62</f>
        <v>14</v>
      </c>
      <c r="G53" s="276">
        <f>+'Group Summary'!O62</f>
        <v>12</v>
      </c>
      <c r="H53" s="276">
        <f>+'Group Summary'!R62</f>
        <v>0</v>
      </c>
      <c r="I53" s="277">
        <f>+'Group Summary'!U62</f>
        <v>689</v>
      </c>
      <c r="J53" s="265">
        <f t="shared" si="12"/>
        <v>0.4005805515239477</v>
      </c>
      <c r="K53" s="265">
        <f t="shared" si="13"/>
        <v>0.2946298984034833</v>
      </c>
      <c r="L53" s="265">
        <f t="shared" si="14"/>
        <v>0.26705370101596515</v>
      </c>
      <c r="M53" s="265">
        <f t="shared" si="15"/>
        <v>0.020319303338171262</v>
      </c>
      <c r="N53" s="265">
        <f t="shared" si="16"/>
        <v>0.01741654571843251</v>
      </c>
      <c r="O53" s="265">
        <f t="shared" si="17"/>
        <v>0</v>
      </c>
      <c r="P53" s="265">
        <f t="shared" si="18"/>
        <v>1</v>
      </c>
      <c r="Q53" s="266">
        <f t="shared" si="11"/>
        <v>0.9999999999999999</v>
      </c>
    </row>
    <row r="54" spans="1:17" ht="13.5" customHeight="1">
      <c r="A54" s="262"/>
      <c r="B54" s="262" t="str">
        <f>+'Group Summary'!B63</f>
        <v>Four-Year 3</v>
      </c>
      <c r="C54" s="276">
        <f>+'Group Summary'!C63</f>
        <v>507</v>
      </c>
      <c r="D54" s="276">
        <f>+'Group Summary'!F63</f>
        <v>388</v>
      </c>
      <c r="E54" s="276">
        <f>+'Group Summary'!I63</f>
        <v>450</v>
      </c>
      <c r="F54" s="276">
        <f>+'Group Summary'!L63</f>
        <v>95</v>
      </c>
      <c r="G54" s="276">
        <f>+'Group Summary'!O63</f>
        <v>65</v>
      </c>
      <c r="H54" s="276">
        <f>+'Group Summary'!R63</f>
        <v>0</v>
      </c>
      <c r="I54" s="277">
        <f>+'Group Summary'!U63</f>
        <v>1505</v>
      </c>
      <c r="J54" s="265">
        <f t="shared" si="12"/>
        <v>0.33687707641196013</v>
      </c>
      <c r="K54" s="265">
        <f t="shared" si="13"/>
        <v>0.2578073089700997</v>
      </c>
      <c r="L54" s="265">
        <f t="shared" si="14"/>
        <v>0.29900332225913623</v>
      </c>
      <c r="M54" s="265">
        <f t="shared" si="15"/>
        <v>0.06312292358803986</v>
      </c>
      <c r="N54" s="265">
        <f t="shared" si="16"/>
        <v>0.04318936877076412</v>
      </c>
      <c r="O54" s="265">
        <f t="shared" si="17"/>
        <v>0</v>
      </c>
      <c r="P54" s="265">
        <f t="shared" si="18"/>
        <v>1</v>
      </c>
      <c r="Q54" s="266">
        <f t="shared" si="11"/>
        <v>0.9999999999999999</v>
      </c>
    </row>
    <row r="55" spans="1:17" ht="13.5" customHeight="1">
      <c r="A55" s="262"/>
      <c r="B55" s="262" t="str">
        <f>+'Group Summary'!B64</f>
        <v>Four-Year 4</v>
      </c>
      <c r="C55" s="276">
        <f>+'Group Summary'!C64</f>
        <v>63</v>
      </c>
      <c r="D55" s="276">
        <f>+'Group Summary'!F64</f>
        <v>89</v>
      </c>
      <c r="E55" s="276">
        <f>+'Group Summary'!I64</f>
        <v>140</v>
      </c>
      <c r="F55" s="276">
        <f>+'Group Summary'!L64</f>
        <v>29</v>
      </c>
      <c r="G55" s="276">
        <f>+'Group Summary'!O64</f>
        <v>0</v>
      </c>
      <c r="H55" s="276">
        <f>+'Group Summary'!R64</f>
        <v>0</v>
      </c>
      <c r="I55" s="277">
        <f>+'Group Summary'!U64</f>
        <v>321</v>
      </c>
      <c r="J55" s="265">
        <f t="shared" si="12"/>
        <v>0.19626168224299065</v>
      </c>
      <c r="K55" s="265">
        <f t="shared" si="13"/>
        <v>0.2772585669781931</v>
      </c>
      <c r="L55" s="265">
        <f t="shared" si="14"/>
        <v>0.43613707165109034</v>
      </c>
      <c r="M55" s="265">
        <f t="shared" si="15"/>
        <v>0.09034267912772585</v>
      </c>
      <c r="N55" s="265">
        <f t="shared" si="16"/>
        <v>0</v>
      </c>
      <c r="O55" s="265">
        <f t="shared" si="17"/>
        <v>0</v>
      </c>
      <c r="P55" s="265">
        <f t="shared" si="18"/>
        <v>1</v>
      </c>
      <c r="Q55" s="266">
        <f t="shared" si="11"/>
        <v>0.9999999999999999</v>
      </c>
    </row>
    <row r="56" spans="1:17" ht="13.5" customHeight="1">
      <c r="A56" s="262"/>
      <c r="B56" s="262" t="str">
        <f>+'Group Summary'!B65</f>
        <v>Four-Year 5</v>
      </c>
      <c r="C56" s="276">
        <f>+'Group Summary'!C65</f>
        <v>113</v>
      </c>
      <c r="D56" s="276">
        <f>+'Group Summary'!F65</f>
        <v>113</v>
      </c>
      <c r="E56" s="276">
        <f>+'Group Summary'!I65</f>
        <v>80</v>
      </c>
      <c r="F56" s="276">
        <f>+'Group Summary'!L65</f>
        <v>4</v>
      </c>
      <c r="G56" s="276">
        <f>+'Group Summary'!O65</f>
        <v>84</v>
      </c>
      <c r="H56" s="276">
        <f>+'Group Summary'!R65</f>
        <v>0</v>
      </c>
      <c r="I56" s="277">
        <f>+'Group Summary'!U65</f>
        <v>394</v>
      </c>
      <c r="J56" s="265">
        <f t="shared" si="12"/>
        <v>0.2868020304568528</v>
      </c>
      <c r="K56" s="265">
        <f t="shared" si="13"/>
        <v>0.2868020304568528</v>
      </c>
      <c r="L56" s="265">
        <f t="shared" si="14"/>
        <v>0.20304568527918782</v>
      </c>
      <c r="M56" s="265">
        <f t="shared" si="15"/>
        <v>0.01015228426395939</v>
      </c>
      <c r="N56" s="265">
        <f t="shared" si="16"/>
        <v>0.2131979695431472</v>
      </c>
      <c r="O56" s="265">
        <f t="shared" si="17"/>
        <v>0</v>
      </c>
      <c r="P56" s="265">
        <f t="shared" si="18"/>
        <v>1</v>
      </c>
      <c r="Q56" s="266">
        <f t="shared" si="11"/>
        <v>1</v>
      </c>
    </row>
    <row r="57" spans="1:17" ht="13.5" customHeight="1">
      <c r="A57" s="262"/>
      <c r="B57" s="262" t="str">
        <f>+'Group Summary'!B66</f>
        <v>Four-Year 6</v>
      </c>
      <c r="C57" s="276">
        <f>+'Group Summary'!C66</f>
        <v>32</v>
      </c>
      <c r="D57" s="276">
        <f>+'Group Summary'!F66</f>
        <v>37</v>
      </c>
      <c r="E57" s="276">
        <f>+'Group Summary'!I66</f>
        <v>44</v>
      </c>
      <c r="F57" s="276">
        <f>+'Group Summary'!L66</f>
        <v>7</v>
      </c>
      <c r="G57" s="276">
        <f>+'Group Summary'!O66</f>
        <v>5</v>
      </c>
      <c r="H57" s="276">
        <f>+'Group Summary'!R66</f>
        <v>0</v>
      </c>
      <c r="I57" s="277">
        <f>+'Group Summary'!U66</f>
        <v>125</v>
      </c>
      <c r="J57" s="265">
        <f t="shared" si="12"/>
        <v>0.256</v>
      </c>
      <c r="K57" s="265">
        <f t="shared" si="13"/>
        <v>0.296</v>
      </c>
      <c r="L57" s="265">
        <f t="shared" si="14"/>
        <v>0.352</v>
      </c>
      <c r="M57" s="265">
        <f t="shared" si="15"/>
        <v>0.056</v>
      </c>
      <c r="N57" s="265">
        <f t="shared" si="16"/>
        <v>0.04</v>
      </c>
      <c r="O57" s="265">
        <f t="shared" si="17"/>
        <v>0</v>
      </c>
      <c r="P57" s="265">
        <f t="shared" si="18"/>
        <v>1</v>
      </c>
      <c r="Q57" s="266">
        <f t="shared" si="11"/>
        <v>1</v>
      </c>
    </row>
    <row r="58" spans="1:17" s="254" customFormat="1" ht="24" customHeight="1">
      <c r="A58" s="262"/>
      <c r="B58" s="278" t="str">
        <f>+'Group Summary'!B67</f>
        <v>All Four-Year</v>
      </c>
      <c r="C58" s="279">
        <f>+'Group Summary'!C67</f>
        <v>1485</v>
      </c>
      <c r="D58" s="279">
        <f>+'Group Summary'!F67</f>
        <v>1293</v>
      </c>
      <c r="E58" s="279">
        <f>+'Group Summary'!I67</f>
        <v>1164</v>
      </c>
      <c r="F58" s="279">
        <f>+'Group Summary'!L67</f>
        <v>154</v>
      </c>
      <c r="G58" s="279">
        <f>+'Group Summary'!O67</f>
        <v>166</v>
      </c>
      <c r="H58" s="279">
        <f>+'Group Summary'!R67</f>
        <v>0</v>
      </c>
      <c r="I58" s="280">
        <f>+'Group Summary'!U67</f>
        <v>4262</v>
      </c>
      <c r="J58" s="265">
        <f t="shared" si="12"/>
        <v>0.34842796809009857</v>
      </c>
      <c r="K58" s="265">
        <f t="shared" si="13"/>
        <v>0.3033786954481464</v>
      </c>
      <c r="L58" s="265">
        <f t="shared" si="14"/>
        <v>0.2731112153918348</v>
      </c>
      <c r="M58" s="265">
        <f t="shared" si="15"/>
        <v>0.03613327076489911</v>
      </c>
      <c r="N58" s="265">
        <f t="shared" si="16"/>
        <v>0.03894885030502112</v>
      </c>
      <c r="O58" s="265">
        <f t="shared" si="17"/>
        <v>0</v>
      </c>
      <c r="P58" s="265">
        <f t="shared" si="18"/>
        <v>1</v>
      </c>
      <c r="Q58" s="266">
        <f t="shared" si="11"/>
        <v>1</v>
      </c>
    </row>
    <row r="59" spans="1:17" ht="13.5" customHeight="1">
      <c r="A59" s="281"/>
      <c r="B59" s="262" t="str">
        <f>+'Group Summary'!B68</f>
        <v>Two-Year 1</v>
      </c>
      <c r="C59" s="284">
        <f>+'Group Summary'!C68</f>
        <v>217</v>
      </c>
      <c r="D59" s="284">
        <f>+'Group Summary'!F68</f>
        <v>465</v>
      </c>
      <c r="E59" s="284">
        <f>+'Group Summary'!I68</f>
        <v>134</v>
      </c>
      <c r="F59" s="284">
        <f>+'Group Summary'!L68</f>
        <v>11</v>
      </c>
      <c r="G59" s="284">
        <f>+'Group Summary'!O68</f>
        <v>0</v>
      </c>
      <c r="H59" s="284">
        <f>+'Group Summary'!R68</f>
        <v>0</v>
      </c>
      <c r="I59" s="285">
        <f>+'Group Summary'!U68</f>
        <v>1003</v>
      </c>
      <c r="J59" s="265"/>
      <c r="K59" s="265"/>
      <c r="L59" s="265"/>
      <c r="M59" s="265"/>
      <c r="N59" s="265"/>
      <c r="O59" s="265"/>
      <c r="P59" s="265"/>
      <c r="Q59" s="266">
        <f t="shared" si="11"/>
        <v>0</v>
      </c>
    </row>
    <row r="60" spans="1:17" ht="13.5" customHeight="1">
      <c r="A60" s="272"/>
      <c r="B60" s="272" t="str">
        <f>+'Group Summary'!B69</f>
        <v>Two-Year 2</v>
      </c>
      <c r="C60" s="286">
        <f>+'Group Summary'!C69</f>
        <v>0</v>
      </c>
      <c r="D60" s="286">
        <f>+'Group Summary'!F69</f>
        <v>0</v>
      </c>
      <c r="E60" s="286">
        <f>+'Group Summary'!I69</f>
        <v>0</v>
      </c>
      <c r="F60" s="286">
        <f>+'Group Summary'!L69</f>
        <v>0</v>
      </c>
      <c r="G60" s="286">
        <f>+'Group Summary'!O69</f>
        <v>0</v>
      </c>
      <c r="H60" s="286">
        <f>+'Group Summary'!R69</f>
        <v>0</v>
      </c>
      <c r="I60" s="287">
        <f>+'Group Summary'!U69</f>
        <v>0</v>
      </c>
      <c r="J60" s="275"/>
      <c r="K60" s="275"/>
      <c r="L60" s="275"/>
      <c r="M60" s="275"/>
      <c r="N60" s="275"/>
      <c r="O60" s="275"/>
      <c r="P60" s="275"/>
      <c r="Q60" s="266">
        <f t="shared" si="11"/>
        <v>0</v>
      </c>
    </row>
    <row r="61" spans="1:17" ht="13.5" customHeight="1">
      <c r="A61" s="262" t="str">
        <f>+'Group Summary'!A71</f>
        <v>LA</v>
      </c>
      <c r="B61" s="262" t="str">
        <f>+'Group Summary'!B72</f>
        <v>Four-Year 1</v>
      </c>
      <c r="C61" s="276">
        <f>+'Group Summary'!C72</f>
        <v>434</v>
      </c>
      <c r="D61" s="276">
        <f>+'Group Summary'!F72</f>
        <v>303</v>
      </c>
      <c r="E61" s="276">
        <f>+'Group Summary'!I72</f>
        <v>244</v>
      </c>
      <c r="F61" s="276">
        <f>+'Group Summary'!L72</f>
        <v>255</v>
      </c>
      <c r="G61" s="276">
        <f>+'Group Summary'!O72</f>
        <v>0</v>
      </c>
      <c r="H61" s="276">
        <f>+'Group Summary'!R72</f>
        <v>0</v>
      </c>
      <c r="I61" s="277">
        <f>+'Group Summary'!U72</f>
        <v>1236</v>
      </c>
      <c r="J61" s="265">
        <f t="shared" si="12"/>
        <v>0.3511326860841424</v>
      </c>
      <c r="K61" s="265">
        <f t="shared" si="13"/>
        <v>0.24514563106796117</v>
      </c>
      <c r="L61" s="265">
        <f t="shared" si="14"/>
        <v>0.19741100323624594</v>
      </c>
      <c r="M61" s="265">
        <f t="shared" si="15"/>
        <v>0.20631067961165048</v>
      </c>
      <c r="N61" s="265">
        <f t="shared" si="16"/>
        <v>0</v>
      </c>
      <c r="O61" s="265">
        <f t="shared" si="17"/>
        <v>0</v>
      </c>
      <c r="P61" s="265">
        <f t="shared" si="18"/>
        <v>1</v>
      </c>
      <c r="Q61" s="266">
        <f t="shared" si="11"/>
        <v>1</v>
      </c>
    </row>
    <row r="62" spans="1:17" ht="13.5" customHeight="1">
      <c r="A62" s="262"/>
      <c r="B62" s="262" t="str">
        <f>+'Group Summary'!B73</f>
        <v>Four-Year 2</v>
      </c>
      <c r="C62" s="276">
        <f>+'Group Summary'!C73</f>
        <v>366</v>
      </c>
      <c r="D62" s="276">
        <f>+'Group Summary'!F73</f>
        <v>265</v>
      </c>
      <c r="E62" s="276">
        <f>+'Group Summary'!I73</f>
        <v>213</v>
      </c>
      <c r="F62" s="276">
        <f>+'Group Summary'!L73</f>
        <v>192</v>
      </c>
      <c r="G62" s="276">
        <f>+'Group Summary'!O73</f>
        <v>0</v>
      </c>
      <c r="H62" s="276">
        <f>+'Group Summary'!R73</f>
        <v>0</v>
      </c>
      <c r="I62" s="277">
        <f>+'Group Summary'!U73</f>
        <v>1036</v>
      </c>
      <c r="J62" s="265">
        <f t="shared" si="12"/>
        <v>0.3532818532818533</v>
      </c>
      <c r="K62" s="265">
        <f t="shared" si="13"/>
        <v>0.2557915057915058</v>
      </c>
      <c r="L62" s="265">
        <f t="shared" si="14"/>
        <v>0.2055984555984556</v>
      </c>
      <c r="M62" s="265">
        <f t="shared" si="15"/>
        <v>0.18532818532818532</v>
      </c>
      <c r="N62" s="265">
        <f t="shared" si="16"/>
        <v>0</v>
      </c>
      <c r="O62" s="265">
        <f t="shared" si="17"/>
        <v>0</v>
      </c>
      <c r="P62" s="265">
        <f t="shared" si="18"/>
        <v>1</v>
      </c>
      <c r="Q62" s="266">
        <f t="shared" si="11"/>
        <v>0.9999999999999999</v>
      </c>
    </row>
    <row r="63" spans="1:17" ht="13.5" customHeight="1">
      <c r="A63" s="262"/>
      <c r="B63" s="262" t="str">
        <f>+'Group Summary'!B74</f>
        <v>Four-Year 3</v>
      </c>
      <c r="C63" s="276">
        <f>+'Group Summary'!C74</f>
        <v>304</v>
      </c>
      <c r="D63" s="276">
        <f>+'Group Summary'!F74</f>
        <v>288</v>
      </c>
      <c r="E63" s="276">
        <f>+'Group Summary'!I74</f>
        <v>481</v>
      </c>
      <c r="F63" s="276">
        <f>+'Group Summary'!L74</f>
        <v>236</v>
      </c>
      <c r="G63" s="276">
        <f>+'Group Summary'!O74</f>
        <v>0</v>
      </c>
      <c r="H63" s="276">
        <f>+'Group Summary'!R74</f>
        <v>0</v>
      </c>
      <c r="I63" s="277">
        <f>+'Group Summary'!U74</f>
        <v>1309</v>
      </c>
      <c r="J63" s="265">
        <f t="shared" si="12"/>
        <v>0.2322383498854087</v>
      </c>
      <c r="K63" s="265">
        <f t="shared" si="13"/>
        <v>0.22001527883880825</v>
      </c>
      <c r="L63" s="265">
        <f t="shared" si="14"/>
        <v>0.3674560733384263</v>
      </c>
      <c r="M63" s="265">
        <f t="shared" si="15"/>
        <v>0.18029029793735676</v>
      </c>
      <c r="N63" s="265">
        <f t="shared" si="16"/>
        <v>0</v>
      </c>
      <c r="O63" s="265">
        <f t="shared" si="17"/>
        <v>0</v>
      </c>
      <c r="P63" s="265">
        <f t="shared" si="18"/>
        <v>1</v>
      </c>
      <c r="Q63" s="266">
        <f t="shared" si="11"/>
        <v>0.9999999999999999</v>
      </c>
    </row>
    <row r="64" spans="1:17" ht="13.5" customHeight="1">
      <c r="A64" s="262"/>
      <c r="B64" s="262" t="str">
        <f>+'Group Summary'!B75</f>
        <v>Four-Year 4</v>
      </c>
      <c r="C64" s="276">
        <f>+'Group Summary'!C75</f>
        <v>285</v>
      </c>
      <c r="D64" s="276">
        <f>+'Group Summary'!F75</f>
        <v>273</v>
      </c>
      <c r="E64" s="276">
        <f>+'Group Summary'!I75</f>
        <v>443</v>
      </c>
      <c r="F64" s="276">
        <f>+'Group Summary'!L75</f>
        <v>272</v>
      </c>
      <c r="G64" s="276">
        <f>+'Group Summary'!O75</f>
        <v>0</v>
      </c>
      <c r="H64" s="276">
        <f>+'Group Summary'!R75</f>
        <v>0</v>
      </c>
      <c r="I64" s="277">
        <f>+'Group Summary'!U75</f>
        <v>1273</v>
      </c>
      <c r="J64" s="265">
        <f t="shared" si="12"/>
        <v>0.22388059701492538</v>
      </c>
      <c r="K64" s="265">
        <f t="shared" si="13"/>
        <v>0.21445404556166536</v>
      </c>
      <c r="L64" s="265">
        <f t="shared" si="14"/>
        <v>0.3479968578161822</v>
      </c>
      <c r="M64" s="265">
        <f t="shared" si="15"/>
        <v>0.21366849960722703</v>
      </c>
      <c r="N64" s="265">
        <f t="shared" si="16"/>
        <v>0</v>
      </c>
      <c r="O64" s="265">
        <f t="shared" si="17"/>
        <v>0</v>
      </c>
      <c r="P64" s="265">
        <f t="shared" si="18"/>
        <v>1</v>
      </c>
      <c r="Q64" s="266">
        <f t="shared" si="11"/>
        <v>0.9999999999999999</v>
      </c>
    </row>
    <row r="65" spans="1:17" ht="13.5" customHeight="1">
      <c r="A65" s="262"/>
      <c r="B65" s="262" t="str">
        <f>+'Group Summary'!B76</f>
        <v>Four-Year 5</v>
      </c>
      <c r="C65" s="276">
        <f>+'Group Summary'!C76</f>
        <v>134</v>
      </c>
      <c r="D65" s="276">
        <f>+'Group Summary'!F76</f>
        <v>122</v>
      </c>
      <c r="E65" s="276">
        <f>+'Group Summary'!I76</f>
        <v>191</v>
      </c>
      <c r="F65" s="276">
        <f>+'Group Summary'!L76</f>
        <v>79</v>
      </c>
      <c r="G65" s="276">
        <f>+'Group Summary'!O76</f>
        <v>0</v>
      </c>
      <c r="H65" s="276">
        <f>+'Group Summary'!R76</f>
        <v>0</v>
      </c>
      <c r="I65" s="277">
        <f>+'Group Summary'!U76</f>
        <v>526</v>
      </c>
      <c r="J65" s="265">
        <f t="shared" si="12"/>
        <v>0.25475285171102663</v>
      </c>
      <c r="K65" s="265">
        <f t="shared" si="13"/>
        <v>0.23193916349809887</v>
      </c>
      <c r="L65" s="265">
        <f t="shared" si="14"/>
        <v>0.36311787072243346</v>
      </c>
      <c r="M65" s="265">
        <f t="shared" si="15"/>
        <v>0.15019011406844107</v>
      </c>
      <c r="N65" s="265">
        <f t="shared" si="16"/>
        <v>0</v>
      </c>
      <c r="O65" s="265">
        <f t="shared" si="17"/>
        <v>0</v>
      </c>
      <c r="P65" s="265">
        <f t="shared" si="18"/>
        <v>1</v>
      </c>
      <c r="Q65" s="266">
        <f t="shared" si="11"/>
        <v>1</v>
      </c>
    </row>
    <row r="66" spans="1:17" ht="13.5" customHeight="1">
      <c r="A66" s="262"/>
      <c r="B66" s="262" t="str">
        <f>+'Group Summary'!B77</f>
        <v>Four-Year 6</v>
      </c>
      <c r="C66" s="284">
        <f>+'Group Summary'!C77</f>
        <v>0</v>
      </c>
      <c r="D66" s="284">
        <f>+'Group Summary'!F77</f>
        <v>0</v>
      </c>
      <c r="E66" s="284">
        <f>+'Group Summary'!I77</f>
        <v>0</v>
      </c>
      <c r="F66" s="284">
        <f>+'Group Summary'!L77</f>
        <v>0</v>
      </c>
      <c r="G66" s="284">
        <f>+'Group Summary'!O77</f>
        <v>0</v>
      </c>
      <c r="H66" s="284">
        <f>+'Group Summary'!R77</f>
        <v>0</v>
      </c>
      <c r="I66" s="285">
        <f>+'Group Summary'!U77</f>
        <v>0</v>
      </c>
      <c r="J66" s="265"/>
      <c r="K66" s="265"/>
      <c r="L66" s="265"/>
      <c r="M66" s="265"/>
      <c r="N66" s="265"/>
      <c r="O66" s="265"/>
      <c r="P66" s="265"/>
      <c r="Q66" s="266">
        <f t="shared" si="11"/>
        <v>0</v>
      </c>
    </row>
    <row r="67" spans="1:17" s="254" customFormat="1" ht="24" customHeight="1">
      <c r="A67" s="262"/>
      <c r="B67" s="278" t="str">
        <f>+'Group Summary'!B78</f>
        <v>All Four-Year</v>
      </c>
      <c r="C67" s="279">
        <f>+'Group Summary'!C78</f>
        <v>1523.02</v>
      </c>
      <c r="D67" s="279">
        <f>+'Group Summary'!F78</f>
        <v>1250.6100000000001</v>
      </c>
      <c r="E67" s="279">
        <f>+'Group Summary'!I78</f>
        <v>1571.31</v>
      </c>
      <c r="F67" s="279">
        <f>+'Group Summary'!L78</f>
        <v>1033.26</v>
      </c>
      <c r="G67" s="279">
        <f>+'Group Summary'!O78</f>
        <v>0</v>
      </c>
      <c r="H67" s="279">
        <f>+'Group Summary'!R78</f>
        <v>0</v>
      </c>
      <c r="I67" s="280">
        <f>+'Group Summary'!U78</f>
        <v>5378.200000000001</v>
      </c>
      <c r="J67" s="265">
        <f t="shared" si="12"/>
        <v>0.2831839648953181</v>
      </c>
      <c r="K67" s="265">
        <f t="shared" si="13"/>
        <v>0.23253318954296975</v>
      </c>
      <c r="L67" s="265">
        <f t="shared" si="14"/>
        <v>0.292162805399576</v>
      </c>
      <c r="M67" s="265">
        <f t="shared" si="15"/>
        <v>0.192120040162136</v>
      </c>
      <c r="N67" s="265">
        <f t="shared" si="16"/>
        <v>0</v>
      </c>
      <c r="O67" s="265">
        <f t="shared" si="17"/>
        <v>0</v>
      </c>
      <c r="P67" s="265">
        <f t="shared" si="18"/>
        <v>1</v>
      </c>
      <c r="Q67" s="266">
        <f t="shared" si="11"/>
        <v>0.9999999999999999</v>
      </c>
    </row>
    <row r="68" spans="1:17" ht="13.5" customHeight="1">
      <c r="A68" s="281"/>
      <c r="B68" s="262" t="str">
        <f>+'Group Summary'!B79</f>
        <v>Two-Year 1</v>
      </c>
      <c r="C68" s="284">
        <f>+'Group Summary'!C79</f>
        <v>63</v>
      </c>
      <c r="D68" s="284">
        <f>+'Group Summary'!F79</f>
        <v>163</v>
      </c>
      <c r="E68" s="284">
        <f>+'Group Summary'!I79</f>
        <v>218</v>
      </c>
      <c r="F68" s="284">
        <f>+'Group Summary'!L79</f>
        <v>253</v>
      </c>
      <c r="G68" s="284">
        <f>+'Group Summary'!O79</f>
        <v>0</v>
      </c>
      <c r="H68" s="284">
        <f>+'Group Summary'!R79</f>
        <v>0</v>
      </c>
      <c r="I68" s="285">
        <f>+'Group Summary'!U79</f>
        <v>697</v>
      </c>
      <c r="J68" s="265">
        <f t="shared" si="12"/>
        <v>0.09038737446197992</v>
      </c>
      <c r="K68" s="265">
        <f t="shared" si="13"/>
        <v>0.23385939741750358</v>
      </c>
      <c r="L68" s="265">
        <f t="shared" si="14"/>
        <v>0.3127690100430416</v>
      </c>
      <c r="M68" s="265">
        <f t="shared" si="15"/>
        <v>0.3629842180774749</v>
      </c>
      <c r="N68" s="265">
        <f t="shared" si="16"/>
        <v>0</v>
      </c>
      <c r="O68" s="265">
        <f t="shared" si="17"/>
        <v>0</v>
      </c>
      <c r="P68" s="265">
        <f t="shared" si="18"/>
        <v>1</v>
      </c>
      <c r="Q68" s="266">
        <f t="shared" si="11"/>
        <v>1</v>
      </c>
    </row>
    <row r="69" spans="1:17" ht="13.5" customHeight="1">
      <c r="A69" s="272"/>
      <c r="B69" s="272" t="str">
        <f>+'Group Summary'!B80</f>
        <v>Two-Year 2</v>
      </c>
      <c r="C69" s="286">
        <f>+'Group Summary'!C80</f>
        <v>0</v>
      </c>
      <c r="D69" s="286">
        <f>+'Group Summary'!F80</f>
        <v>0</v>
      </c>
      <c r="E69" s="286">
        <f>+'Group Summary'!I80</f>
        <v>0</v>
      </c>
      <c r="F69" s="286">
        <f>+'Group Summary'!L80</f>
        <v>0</v>
      </c>
      <c r="G69" s="286">
        <f>+'Group Summary'!O80</f>
        <v>0</v>
      </c>
      <c r="H69" s="286">
        <f>+'Group Summary'!R80</f>
        <v>0</v>
      </c>
      <c r="I69" s="287">
        <f>+'Group Summary'!U80</f>
        <v>0</v>
      </c>
      <c r="J69" s="275"/>
      <c r="K69" s="275"/>
      <c r="L69" s="275"/>
      <c r="M69" s="275"/>
      <c r="N69" s="275"/>
      <c r="O69" s="275"/>
      <c r="P69" s="275"/>
      <c r="Q69" s="266">
        <f t="shared" si="11"/>
        <v>0</v>
      </c>
    </row>
    <row r="70" spans="1:17" ht="13.5" customHeight="1">
      <c r="A70" s="262" t="str">
        <f>+'Group Summary'!A82</f>
        <v>MD</v>
      </c>
      <c r="B70" s="262" t="str">
        <f>+'Group Summary'!B83</f>
        <v>Four-Year 1</v>
      </c>
      <c r="C70" s="276">
        <f>+'Group Summary'!C83</f>
        <v>574</v>
      </c>
      <c r="D70" s="276">
        <f>+'Group Summary'!F83</f>
        <v>373</v>
      </c>
      <c r="E70" s="276">
        <f>+'Group Summary'!I83</f>
        <v>224</v>
      </c>
      <c r="F70" s="276">
        <f>+'Group Summary'!L83</f>
        <v>42</v>
      </c>
      <c r="G70" s="276">
        <f>+'Group Summary'!O83</f>
        <v>107</v>
      </c>
      <c r="H70" s="276">
        <f>+'Group Summary'!R83</f>
        <v>0</v>
      </c>
      <c r="I70" s="277">
        <f>+'Group Summary'!U83</f>
        <v>1320</v>
      </c>
      <c r="J70" s="265">
        <f t="shared" si="12"/>
        <v>0.4348484848484849</v>
      </c>
      <c r="K70" s="265">
        <f t="shared" si="13"/>
        <v>0.2825757575757576</v>
      </c>
      <c r="L70" s="265">
        <f t="shared" si="14"/>
        <v>0.1696969696969697</v>
      </c>
      <c r="M70" s="265">
        <f t="shared" si="15"/>
        <v>0.031818181818181815</v>
      </c>
      <c r="N70" s="265">
        <f t="shared" si="16"/>
        <v>0.08106060606060606</v>
      </c>
      <c r="O70" s="265">
        <f t="shared" si="17"/>
        <v>0</v>
      </c>
      <c r="P70" s="265">
        <f t="shared" si="18"/>
        <v>1</v>
      </c>
      <c r="Q70" s="266">
        <f t="shared" si="11"/>
        <v>1</v>
      </c>
    </row>
    <row r="71" spans="1:17" ht="13.5" customHeight="1">
      <c r="A71" s="262"/>
      <c r="B71" s="262" t="str">
        <f>+'Group Summary'!B84</f>
        <v>Four-Year 2</v>
      </c>
      <c r="C71" s="276">
        <f>+'Group Summary'!C84</f>
        <v>118</v>
      </c>
      <c r="D71" s="276">
        <f>+'Group Summary'!F84</f>
        <v>134</v>
      </c>
      <c r="E71" s="276">
        <f>+'Group Summary'!I84</f>
        <v>94</v>
      </c>
      <c r="F71" s="276">
        <f>+'Group Summary'!L84</f>
        <v>24</v>
      </c>
      <c r="G71" s="276">
        <f>+'Group Summary'!O84</f>
        <v>31</v>
      </c>
      <c r="H71" s="276">
        <f>+'Group Summary'!R84</f>
        <v>0</v>
      </c>
      <c r="I71" s="277">
        <f>+'Group Summary'!U84</f>
        <v>401</v>
      </c>
      <c r="J71" s="265">
        <f t="shared" si="12"/>
        <v>0.2942643391521197</v>
      </c>
      <c r="K71" s="265">
        <f t="shared" si="13"/>
        <v>0.3341645885286783</v>
      </c>
      <c r="L71" s="265">
        <f t="shared" si="14"/>
        <v>0.2344139650872818</v>
      </c>
      <c r="M71" s="265">
        <f t="shared" si="15"/>
        <v>0.059850374064837904</v>
      </c>
      <c r="N71" s="265">
        <f t="shared" si="16"/>
        <v>0.0773067331670823</v>
      </c>
      <c r="O71" s="265">
        <f t="shared" si="17"/>
        <v>0</v>
      </c>
      <c r="P71" s="265">
        <f t="shared" si="18"/>
        <v>1</v>
      </c>
      <c r="Q71" s="266">
        <f t="shared" si="11"/>
        <v>1</v>
      </c>
    </row>
    <row r="72" spans="1:17" ht="13.5" customHeight="1">
      <c r="A72" s="262"/>
      <c r="B72" s="262" t="str">
        <f>+'Group Summary'!B85</f>
        <v>Four-Year 3</v>
      </c>
      <c r="C72" s="276">
        <f>+'Group Summary'!C85</f>
        <v>166</v>
      </c>
      <c r="D72" s="276">
        <f>+'Group Summary'!F85</f>
        <v>125</v>
      </c>
      <c r="E72" s="276">
        <f>+'Group Summary'!I85</f>
        <v>151</v>
      </c>
      <c r="F72" s="276">
        <f>+'Group Summary'!L85</f>
        <v>16</v>
      </c>
      <c r="G72" s="276">
        <f>+'Group Summary'!O85</f>
        <v>0</v>
      </c>
      <c r="H72" s="276">
        <f>+'Group Summary'!R85</f>
        <v>0</v>
      </c>
      <c r="I72" s="277">
        <f>+'Group Summary'!U85</f>
        <v>458</v>
      </c>
      <c r="J72" s="265">
        <f t="shared" si="12"/>
        <v>0.3624454148471616</v>
      </c>
      <c r="K72" s="265">
        <f t="shared" si="13"/>
        <v>0.27292576419213976</v>
      </c>
      <c r="L72" s="265">
        <f t="shared" si="14"/>
        <v>0.3296943231441048</v>
      </c>
      <c r="M72" s="265">
        <f t="shared" si="15"/>
        <v>0.034934497816593885</v>
      </c>
      <c r="N72" s="265">
        <f t="shared" si="16"/>
        <v>0</v>
      </c>
      <c r="O72" s="265">
        <f t="shared" si="17"/>
        <v>0</v>
      </c>
      <c r="P72" s="265">
        <f t="shared" si="18"/>
        <v>1</v>
      </c>
      <c r="Q72" s="266">
        <f t="shared" si="11"/>
        <v>0.9999999999999999</v>
      </c>
    </row>
    <row r="73" spans="1:17" ht="13.5" customHeight="1">
      <c r="A73" s="262"/>
      <c r="B73" s="262" t="str">
        <f>+'Group Summary'!B86</f>
        <v>Four-Year 4</v>
      </c>
      <c r="C73" s="276">
        <f>+'Group Summary'!C86</f>
        <v>264</v>
      </c>
      <c r="D73" s="276">
        <f>+'Group Summary'!F86</f>
        <v>306</v>
      </c>
      <c r="E73" s="276">
        <f>+'Group Summary'!I86</f>
        <v>345</v>
      </c>
      <c r="F73" s="276">
        <f>+'Group Summary'!L86</f>
        <v>63</v>
      </c>
      <c r="G73" s="276">
        <f>+'Group Summary'!O86</f>
        <v>155</v>
      </c>
      <c r="H73" s="276">
        <f>+'Group Summary'!R86</f>
        <v>0</v>
      </c>
      <c r="I73" s="277">
        <f>+'Group Summary'!U86</f>
        <v>1133</v>
      </c>
      <c r="J73" s="265">
        <f t="shared" si="12"/>
        <v>0.23300970873786409</v>
      </c>
      <c r="K73" s="265">
        <f t="shared" si="13"/>
        <v>0.27007943512797883</v>
      </c>
      <c r="L73" s="265">
        <f t="shared" si="14"/>
        <v>0.30450132391879964</v>
      </c>
      <c r="M73" s="265">
        <f t="shared" si="15"/>
        <v>0.05560458958517211</v>
      </c>
      <c r="N73" s="265">
        <f t="shared" si="16"/>
        <v>0.13680494263018536</v>
      </c>
      <c r="O73" s="265">
        <f t="shared" si="17"/>
        <v>0</v>
      </c>
      <c r="P73" s="265">
        <f t="shared" si="18"/>
        <v>1</v>
      </c>
      <c r="Q73" s="266">
        <f t="shared" si="11"/>
        <v>1</v>
      </c>
    </row>
    <row r="74" spans="1:17" ht="13.5" customHeight="1">
      <c r="A74" s="262"/>
      <c r="B74" s="262" t="str">
        <f>+'Group Summary'!B87</f>
        <v>Four-Year 5</v>
      </c>
      <c r="C74" s="276">
        <f>+'Group Summary'!C87</f>
        <v>26</v>
      </c>
      <c r="D74" s="276">
        <f>+'Group Summary'!F87</f>
        <v>29</v>
      </c>
      <c r="E74" s="276">
        <f>+'Group Summary'!I87</f>
        <v>40</v>
      </c>
      <c r="F74" s="276">
        <f>+'Group Summary'!L87</f>
        <v>15</v>
      </c>
      <c r="G74" s="276">
        <f>+'Group Summary'!O87</f>
        <v>0</v>
      </c>
      <c r="H74" s="276">
        <f>+'Group Summary'!R87</f>
        <v>0</v>
      </c>
      <c r="I74" s="277">
        <f>+'Group Summary'!U87</f>
        <v>110</v>
      </c>
      <c r="J74" s="265">
        <f t="shared" si="12"/>
        <v>0.23636363636363636</v>
      </c>
      <c r="K74" s="265">
        <f t="shared" si="13"/>
        <v>0.2636363636363636</v>
      </c>
      <c r="L74" s="265">
        <f t="shared" si="14"/>
        <v>0.36363636363636365</v>
      </c>
      <c r="M74" s="265">
        <f t="shared" si="15"/>
        <v>0.13636363636363635</v>
      </c>
      <c r="N74" s="265">
        <f t="shared" si="16"/>
        <v>0</v>
      </c>
      <c r="O74" s="265">
        <f t="shared" si="17"/>
        <v>0</v>
      </c>
      <c r="P74" s="265">
        <f t="shared" si="18"/>
        <v>1</v>
      </c>
      <c r="Q74" s="266">
        <f t="shared" si="11"/>
        <v>1</v>
      </c>
    </row>
    <row r="75" spans="1:17" ht="13.5" customHeight="1">
      <c r="A75" s="262"/>
      <c r="B75" s="262" t="str">
        <f>+'Group Summary'!B88</f>
        <v>Four-Year 6</v>
      </c>
      <c r="C75" s="276">
        <f>+'Group Summary'!C88</f>
        <v>33</v>
      </c>
      <c r="D75" s="276">
        <f>+'Group Summary'!F88</f>
        <v>31</v>
      </c>
      <c r="E75" s="276">
        <f>+'Group Summary'!I88</f>
        <v>44</v>
      </c>
      <c r="F75" s="276">
        <f>+'Group Summary'!L88</f>
        <v>3</v>
      </c>
      <c r="G75" s="276">
        <f>+'Group Summary'!O88</f>
        <v>0</v>
      </c>
      <c r="H75" s="276">
        <f>+'Group Summary'!R88</f>
        <v>0</v>
      </c>
      <c r="I75" s="277">
        <f>+'Group Summary'!U88</f>
        <v>111</v>
      </c>
      <c r="J75" s="265">
        <f t="shared" si="12"/>
        <v>0.2972972972972973</v>
      </c>
      <c r="K75" s="265">
        <f t="shared" si="13"/>
        <v>0.27927927927927926</v>
      </c>
      <c r="L75" s="265">
        <f t="shared" si="14"/>
        <v>0.3963963963963964</v>
      </c>
      <c r="M75" s="265">
        <f t="shared" si="15"/>
        <v>0.02702702702702703</v>
      </c>
      <c r="N75" s="265">
        <f t="shared" si="16"/>
        <v>0</v>
      </c>
      <c r="O75" s="265">
        <f t="shared" si="17"/>
        <v>0</v>
      </c>
      <c r="P75" s="265">
        <f t="shared" si="18"/>
        <v>1</v>
      </c>
      <c r="Q75" s="266">
        <f t="shared" si="11"/>
        <v>1</v>
      </c>
    </row>
    <row r="76" spans="1:17" s="254" customFormat="1" ht="24" customHeight="1">
      <c r="A76" s="262"/>
      <c r="B76" s="278" t="str">
        <f>+'Group Summary'!B89</f>
        <v>All Four-Year</v>
      </c>
      <c r="C76" s="279">
        <f>+'Group Summary'!C89</f>
        <v>1181</v>
      </c>
      <c r="D76" s="279">
        <f>+'Group Summary'!F89</f>
        <v>998</v>
      </c>
      <c r="E76" s="279">
        <f>+'Group Summary'!I89</f>
        <v>898</v>
      </c>
      <c r="F76" s="279">
        <f>+'Group Summary'!L89</f>
        <v>163</v>
      </c>
      <c r="G76" s="279">
        <f>+'Group Summary'!O89</f>
        <v>293</v>
      </c>
      <c r="H76" s="279">
        <f>+'Group Summary'!R89</f>
        <v>0</v>
      </c>
      <c r="I76" s="280">
        <f>+'Group Summary'!U89</f>
        <v>3533</v>
      </c>
      <c r="J76" s="265">
        <f t="shared" si="12"/>
        <v>0.3342768185677894</v>
      </c>
      <c r="K76" s="265">
        <f t="shared" si="13"/>
        <v>0.2824794791961506</v>
      </c>
      <c r="L76" s="265">
        <f t="shared" si="14"/>
        <v>0.2541749221624682</v>
      </c>
      <c r="M76" s="265">
        <f t="shared" si="15"/>
        <v>0.046136427964902346</v>
      </c>
      <c r="N76" s="265">
        <f t="shared" si="16"/>
        <v>0.0829323521086895</v>
      </c>
      <c r="O76" s="265">
        <f t="shared" si="17"/>
        <v>0</v>
      </c>
      <c r="P76" s="265">
        <f t="shared" si="18"/>
        <v>1</v>
      </c>
      <c r="Q76" s="266">
        <f t="shared" si="11"/>
        <v>1</v>
      </c>
    </row>
    <row r="77" spans="1:17" ht="13.5" customHeight="1">
      <c r="A77" s="281"/>
      <c r="B77" s="262" t="str">
        <f>+'Group Summary'!B90</f>
        <v>Two-Year 1</v>
      </c>
      <c r="C77" s="276">
        <f>+'Group Summary'!C90</f>
        <v>665</v>
      </c>
      <c r="D77" s="276">
        <f>+'Group Summary'!F90</f>
        <v>428</v>
      </c>
      <c r="E77" s="276">
        <f>+'Group Summary'!I90</f>
        <v>368</v>
      </c>
      <c r="F77" s="276">
        <f>+'Group Summary'!L90</f>
        <v>99</v>
      </c>
      <c r="G77" s="276">
        <f>+'Group Summary'!O90</f>
        <v>6</v>
      </c>
      <c r="H77" s="276">
        <f>+'Group Summary'!R90</f>
        <v>0</v>
      </c>
      <c r="I77" s="277">
        <f>+'Group Summary'!U90</f>
        <v>1566</v>
      </c>
      <c r="J77" s="265">
        <f t="shared" si="12"/>
        <v>0.42464878671775225</v>
      </c>
      <c r="K77" s="265">
        <f t="shared" si="13"/>
        <v>0.27330779054916987</v>
      </c>
      <c r="L77" s="265">
        <f t="shared" si="14"/>
        <v>0.23499361430395913</v>
      </c>
      <c r="M77" s="265">
        <f t="shared" si="15"/>
        <v>0.06321839080459771</v>
      </c>
      <c r="N77" s="265">
        <f t="shared" si="16"/>
        <v>0.0038314176245210726</v>
      </c>
      <c r="O77" s="265">
        <f t="shared" si="17"/>
        <v>0</v>
      </c>
      <c r="P77" s="265">
        <f t="shared" si="18"/>
        <v>1</v>
      </c>
      <c r="Q77" s="266">
        <f t="shared" si="11"/>
        <v>1</v>
      </c>
    </row>
    <row r="78" spans="1:17" ht="13.5" customHeight="1">
      <c r="A78" s="272"/>
      <c r="B78" s="272" t="str">
        <f>+'Group Summary'!B91</f>
        <v>Two-Year 2</v>
      </c>
      <c r="C78" s="286">
        <f>+'Group Summary'!C91</f>
        <v>0</v>
      </c>
      <c r="D78" s="286">
        <f>+'Group Summary'!F91</f>
        <v>0</v>
      </c>
      <c r="E78" s="286">
        <f>+'Group Summary'!I91</f>
        <v>0</v>
      </c>
      <c r="F78" s="286">
        <f>+'Group Summary'!L91</f>
        <v>0</v>
      </c>
      <c r="G78" s="286">
        <f>+'Group Summary'!O91</f>
        <v>0</v>
      </c>
      <c r="H78" s="286">
        <f>+'Group Summary'!R91</f>
        <v>0</v>
      </c>
      <c r="I78" s="287">
        <f>+'Group Summary'!U91</f>
        <v>0</v>
      </c>
      <c r="J78" s="275"/>
      <c r="K78" s="275"/>
      <c r="L78" s="275"/>
      <c r="M78" s="275"/>
      <c r="N78" s="275"/>
      <c r="O78" s="275"/>
      <c r="P78" s="275"/>
      <c r="Q78" s="266">
        <f t="shared" si="11"/>
        <v>0</v>
      </c>
    </row>
    <row r="79" spans="1:17" ht="13.5" customHeight="1">
      <c r="A79" s="262" t="str">
        <f>+'Group Summary'!A93</f>
        <v>MS</v>
      </c>
      <c r="B79" s="262" t="str">
        <f>+'Group Summary'!B94</f>
        <v>Four-Year 1</v>
      </c>
      <c r="C79" s="276">
        <f>+'Group Summary'!C94</f>
        <v>304</v>
      </c>
      <c r="D79" s="276">
        <f>+'Group Summary'!F94</f>
        <v>210</v>
      </c>
      <c r="E79" s="276">
        <f>+'Group Summary'!I94</f>
        <v>206</v>
      </c>
      <c r="F79" s="276">
        <f>+'Group Summary'!L94</f>
        <v>58</v>
      </c>
      <c r="G79" s="276">
        <f>+'Group Summary'!O94</f>
        <v>70</v>
      </c>
      <c r="H79" s="276">
        <f>+'Group Summary'!R94</f>
        <v>0</v>
      </c>
      <c r="I79" s="277">
        <f>+'Group Summary'!U94</f>
        <v>848</v>
      </c>
      <c r="J79" s="265">
        <f t="shared" si="12"/>
        <v>0.3584905660377358</v>
      </c>
      <c r="K79" s="265">
        <f t="shared" si="13"/>
        <v>0.24764150943396226</v>
      </c>
      <c r="L79" s="265">
        <f t="shared" si="14"/>
        <v>0.2429245283018868</v>
      </c>
      <c r="M79" s="265">
        <f t="shared" si="15"/>
        <v>0.06839622641509434</v>
      </c>
      <c r="N79" s="265">
        <f t="shared" si="16"/>
        <v>0.08254716981132075</v>
      </c>
      <c r="O79" s="265">
        <f t="shared" si="17"/>
        <v>0</v>
      </c>
      <c r="P79" s="265">
        <f t="shared" si="18"/>
        <v>1</v>
      </c>
      <c r="Q79" s="266">
        <f aca="true" t="shared" si="19" ref="Q79:Q142">SUM(J79:O79)</f>
        <v>1</v>
      </c>
    </row>
    <row r="80" spans="1:17" ht="13.5" customHeight="1">
      <c r="A80" s="262"/>
      <c r="B80" s="262" t="str">
        <f>+'Group Summary'!B95</f>
        <v>Four-Year 2</v>
      </c>
      <c r="C80" s="276">
        <f>+'Group Summary'!C95</f>
        <v>340</v>
      </c>
      <c r="D80" s="276">
        <f>+'Group Summary'!F95</f>
        <v>315</v>
      </c>
      <c r="E80" s="276">
        <f>+'Group Summary'!I95</f>
        <v>314</v>
      </c>
      <c r="F80" s="276">
        <f>+'Group Summary'!L95</f>
        <v>120</v>
      </c>
      <c r="G80" s="276">
        <f>+'Group Summary'!O95</f>
        <v>0</v>
      </c>
      <c r="H80" s="276">
        <f>+'Group Summary'!R95</f>
        <v>0</v>
      </c>
      <c r="I80" s="277">
        <f>+'Group Summary'!U95</f>
        <v>1089</v>
      </c>
      <c r="J80" s="265">
        <f aca="true" t="shared" si="20" ref="J80:J142">+C80/$I80</f>
        <v>0.3122130394857668</v>
      </c>
      <c r="K80" s="265">
        <f aca="true" t="shared" si="21" ref="K80:K142">+D80/$I80</f>
        <v>0.2892561983471074</v>
      </c>
      <c r="L80" s="265">
        <f aca="true" t="shared" si="22" ref="L80:L142">+E80/$I80</f>
        <v>0.28833792470156105</v>
      </c>
      <c r="M80" s="265">
        <f aca="true" t="shared" si="23" ref="M80:M142">+F80/$I80</f>
        <v>0.11019283746556474</v>
      </c>
      <c r="N80" s="265">
        <f aca="true" t="shared" si="24" ref="N80:N142">+G80/$I80</f>
        <v>0</v>
      </c>
      <c r="O80" s="265">
        <f aca="true" t="shared" si="25" ref="O80:O142">+H80/$I80</f>
        <v>0</v>
      </c>
      <c r="P80" s="265">
        <f aca="true" t="shared" si="26" ref="P80:P142">+I80/$I80</f>
        <v>1</v>
      </c>
      <c r="Q80" s="266">
        <f t="shared" si="19"/>
        <v>1</v>
      </c>
    </row>
    <row r="81" spans="1:17" ht="13.5" customHeight="1">
      <c r="A81" s="262"/>
      <c r="B81" s="262" t="str">
        <f>+'Group Summary'!B96</f>
        <v>Four-Year 3</v>
      </c>
      <c r="C81" s="276">
        <f>+'Group Summary'!C96</f>
        <v>69</v>
      </c>
      <c r="D81" s="276">
        <f>+'Group Summary'!F96</f>
        <v>85</v>
      </c>
      <c r="E81" s="276">
        <f>+'Group Summary'!I96</f>
        <v>114</v>
      </c>
      <c r="F81" s="276">
        <f>+'Group Summary'!L96</f>
        <v>50</v>
      </c>
      <c r="G81" s="276">
        <f>+'Group Summary'!O96</f>
        <v>0</v>
      </c>
      <c r="H81" s="276">
        <f>+'Group Summary'!R96</f>
        <v>0</v>
      </c>
      <c r="I81" s="277">
        <f>+'Group Summary'!U96</f>
        <v>318</v>
      </c>
      <c r="J81" s="265">
        <f t="shared" si="20"/>
        <v>0.2169811320754717</v>
      </c>
      <c r="K81" s="265">
        <f t="shared" si="21"/>
        <v>0.2672955974842767</v>
      </c>
      <c r="L81" s="265">
        <f t="shared" si="22"/>
        <v>0.3584905660377358</v>
      </c>
      <c r="M81" s="265">
        <f t="shared" si="23"/>
        <v>0.15723270440251572</v>
      </c>
      <c r="N81" s="265">
        <f t="shared" si="24"/>
        <v>0</v>
      </c>
      <c r="O81" s="265">
        <f t="shared" si="25"/>
        <v>0</v>
      </c>
      <c r="P81" s="265">
        <f t="shared" si="26"/>
        <v>1</v>
      </c>
      <c r="Q81" s="266">
        <f t="shared" si="19"/>
        <v>1</v>
      </c>
    </row>
    <row r="82" spans="1:17" ht="13.5" customHeight="1">
      <c r="A82" s="262"/>
      <c r="B82" s="262" t="str">
        <f>+'Group Summary'!B97</f>
        <v>Four-Year 4</v>
      </c>
      <c r="C82" s="284">
        <f>+'Group Summary'!C97</f>
        <v>0</v>
      </c>
      <c r="D82" s="284">
        <f>+'Group Summary'!F97</f>
        <v>0</v>
      </c>
      <c r="E82" s="284">
        <f>+'Group Summary'!I97</f>
        <v>0</v>
      </c>
      <c r="F82" s="284">
        <f>+'Group Summary'!L97</f>
        <v>0</v>
      </c>
      <c r="G82" s="284">
        <f>+'Group Summary'!O97</f>
        <v>0</v>
      </c>
      <c r="H82" s="284">
        <f>+'Group Summary'!R97</f>
        <v>0</v>
      </c>
      <c r="I82" s="285">
        <f>+'Group Summary'!U97</f>
        <v>0</v>
      </c>
      <c r="J82" s="265"/>
      <c r="K82" s="265"/>
      <c r="L82" s="265"/>
      <c r="M82" s="265"/>
      <c r="N82" s="265"/>
      <c r="O82" s="265"/>
      <c r="P82" s="265"/>
      <c r="Q82" s="266">
        <f t="shared" si="19"/>
        <v>0</v>
      </c>
    </row>
    <row r="83" spans="1:17" ht="13.5" customHeight="1">
      <c r="A83" s="262"/>
      <c r="B83" s="262" t="str">
        <f>+'Group Summary'!B98</f>
        <v>Four-Year 5</v>
      </c>
      <c r="C83" s="276">
        <f>+'Group Summary'!C98</f>
        <v>142</v>
      </c>
      <c r="D83" s="276">
        <f>+'Group Summary'!F98</f>
        <v>80</v>
      </c>
      <c r="E83" s="276">
        <f>+'Group Summary'!I98</f>
        <v>168</v>
      </c>
      <c r="F83" s="276">
        <f>+'Group Summary'!L98</f>
        <v>95</v>
      </c>
      <c r="G83" s="276">
        <f>+'Group Summary'!O98</f>
        <v>0</v>
      </c>
      <c r="H83" s="276">
        <f>+'Group Summary'!R98</f>
        <v>0</v>
      </c>
      <c r="I83" s="277">
        <f>+'Group Summary'!U98</f>
        <v>485</v>
      </c>
      <c r="J83" s="265">
        <f t="shared" si="20"/>
        <v>0.2927835051546392</v>
      </c>
      <c r="K83" s="265">
        <f t="shared" si="21"/>
        <v>0.16494845360824742</v>
      </c>
      <c r="L83" s="265">
        <f t="shared" si="22"/>
        <v>0.3463917525773196</v>
      </c>
      <c r="M83" s="265">
        <f t="shared" si="23"/>
        <v>0.1958762886597938</v>
      </c>
      <c r="N83" s="265">
        <f t="shared" si="24"/>
        <v>0</v>
      </c>
      <c r="O83" s="265">
        <f t="shared" si="25"/>
        <v>0</v>
      </c>
      <c r="P83" s="265">
        <f t="shared" si="26"/>
        <v>1</v>
      </c>
      <c r="Q83" s="266">
        <f t="shared" si="19"/>
        <v>1</v>
      </c>
    </row>
    <row r="84" spans="1:17" ht="13.5" customHeight="1">
      <c r="A84" s="262"/>
      <c r="B84" s="262" t="str">
        <f>+'Group Summary'!B99</f>
        <v>Four-Year 6</v>
      </c>
      <c r="C84" s="276">
        <f>+'Group Summary'!C99</f>
        <v>19</v>
      </c>
      <c r="D84" s="276">
        <f>+'Group Summary'!F99</f>
        <v>16</v>
      </c>
      <c r="E84" s="276">
        <f>+'Group Summary'!I99</f>
        <v>56</v>
      </c>
      <c r="F84" s="276">
        <f>+'Group Summary'!L99</f>
        <v>19</v>
      </c>
      <c r="G84" s="276">
        <f>+'Group Summary'!O99</f>
        <v>0</v>
      </c>
      <c r="H84" s="276">
        <f>+'Group Summary'!R99</f>
        <v>0</v>
      </c>
      <c r="I84" s="277">
        <f>+'Group Summary'!U99</f>
        <v>110</v>
      </c>
      <c r="J84" s="265">
        <f t="shared" si="20"/>
        <v>0.17272727272727273</v>
      </c>
      <c r="K84" s="265">
        <f t="shared" si="21"/>
        <v>0.14545454545454545</v>
      </c>
      <c r="L84" s="265">
        <f t="shared" si="22"/>
        <v>0.509090909090909</v>
      </c>
      <c r="M84" s="265">
        <f t="shared" si="23"/>
        <v>0.17272727272727273</v>
      </c>
      <c r="N84" s="265">
        <f t="shared" si="24"/>
        <v>0</v>
      </c>
      <c r="O84" s="265">
        <f t="shared" si="25"/>
        <v>0</v>
      </c>
      <c r="P84" s="265">
        <f t="shared" si="26"/>
        <v>1</v>
      </c>
      <c r="Q84" s="266">
        <f t="shared" si="19"/>
        <v>0.9999999999999999</v>
      </c>
    </row>
    <row r="85" spans="1:17" s="254" customFormat="1" ht="24" customHeight="1">
      <c r="A85" s="262"/>
      <c r="B85" s="278" t="str">
        <f>+'Group Summary'!B100</f>
        <v>All Four-Year</v>
      </c>
      <c r="C85" s="279">
        <f>+'Group Summary'!C100</f>
        <v>874</v>
      </c>
      <c r="D85" s="279">
        <f>+'Group Summary'!F100</f>
        <v>706</v>
      </c>
      <c r="E85" s="279">
        <f>+'Group Summary'!I100</f>
        <v>858</v>
      </c>
      <c r="F85" s="279">
        <f>+'Group Summary'!L100</f>
        <v>342</v>
      </c>
      <c r="G85" s="279">
        <f>+'Group Summary'!O100</f>
        <v>70</v>
      </c>
      <c r="H85" s="279">
        <f>+'Group Summary'!R100</f>
        <v>0</v>
      </c>
      <c r="I85" s="280">
        <f>+'Group Summary'!U100</f>
        <v>2850</v>
      </c>
      <c r="J85" s="265">
        <f t="shared" si="20"/>
        <v>0.30666666666666664</v>
      </c>
      <c r="K85" s="265">
        <f t="shared" si="21"/>
        <v>0.24771929824561403</v>
      </c>
      <c r="L85" s="265">
        <f t="shared" si="22"/>
        <v>0.30105263157894735</v>
      </c>
      <c r="M85" s="265">
        <f t="shared" si="23"/>
        <v>0.12</v>
      </c>
      <c r="N85" s="265">
        <f t="shared" si="24"/>
        <v>0.02456140350877193</v>
      </c>
      <c r="O85" s="265">
        <f t="shared" si="25"/>
        <v>0</v>
      </c>
      <c r="P85" s="265">
        <f t="shared" si="26"/>
        <v>1</v>
      </c>
      <c r="Q85" s="266">
        <f t="shared" si="19"/>
        <v>0.9999999999999999</v>
      </c>
    </row>
    <row r="86" spans="1:17" ht="13.5" customHeight="1">
      <c r="A86" s="281"/>
      <c r="B86" s="262" t="str">
        <f>+'Group Summary'!B101</f>
        <v>Two-Year 1</v>
      </c>
      <c r="C86" s="276">
        <f>+'Group Summary'!C101</f>
        <v>0</v>
      </c>
      <c r="D86" s="276">
        <f>+'Group Summary'!F101</f>
        <v>0</v>
      </c>
      <c r="E86" s="276">
        <f>+'Group Summary'!I101</f>
        <v>0</v>
      </c>
      <c r="F86" s="276">
        <f>+'Group Summary'!L101</f>
        <v>0</v>
      </c>
      <c r="G86" s="276">
        <f>+'Group Summary'!O101</f>
        <v>0</v>
      </c>
      <c r="H86" s="276">
        <f>+'Group Summary'!R101</f>
        <v>2239.9</v>
      </c>
      <c r="I86" s="277">
        <f>+'Group Summary'!U101</f>
        <v>2239.9</v>
      </c>
      <c r="J86" s="265">
        <f t="shared" si="20"/>
        <v>0</v>
      </c>
      <c r="K86" s="265">
        <f t="shared" si="21"/>
        <v>0</v>
      </c>
      <c r="L86" s="265">
        <f t="shared" si="22"/>
        <v>0</v>
      </c>
      <c r="M86" s="265">
        <f t="shared" si="23"/>
        <v>0</v>
      </c>
      <c r="N86" s="265">
        <f t="shared" si="24"/>
        <v>0</v>
      </c>
      <c r="O86" s="265">
        <f t="shared" si="25"/>
        <v>1</v>
      </c>
      <c r="P86" s="265">
        <f t="shared" si="26"/>
        <v>1</v>
      </c>
      <c r="Q86" s="266">
        <f t="shared" si="19"/>
        <v>1</v>
      </c>
    </row>
    <row r="87" spans="1:17" ht="13.5" customHeight="1">
      <c r="A87" s="272"/>
      <c r="B87" s="272" t="str">
        <f>+'Group Summary'!B102</f>
        <v>Two-Year 2</v>
      </c>
      <c r="C87" s="286">
        <f>+'Group Summary'!C102</f>
        <v>0</v>
      </c>
      <c r="D87" s="286">
        <f>+'Group Summary'!F102</f>
        <v>0</v>
      </c>
      <c r="E87" s="286">
        <f>+'Group Summary'!I102</f>
        <v>0</v>
      </c>
      <c r="F87" s="286">
        <f>+'Group Summary'!L102</f>
        <v>0</v>
      </c>
      <c r="G87" s="286">
        <f>+'Group Summary'!O102</f>
        <v>0</v>
      </c>
      <c r="H87" s="286">
        <f>+'Group Summary'!R102</f>
        <v>0</v>
      </c>
      <c r="I87" s="287">
        <f>+'Group Summary'!U102</f>
        <v>0</v>
      </c>
      <c r="J87" s="275"/>
      <c r="K87" s="275"/>
      <c r="L87" s="275"/>
      <c r="M87" s="275"/>
      <c r="N87" s="275"/>
      <c r="O87" s="275"/>
      <c r="P87" s="275"/>
      <c r="Q87" s="266">
        <f t="shared" si="19"/>
        <v>0</v>
      </c>
    </row>
    <row r="88" spans="1:17" ht="13.5" customHeight="1">
      <c r="A88" s="262" t="str">
        <f>+'Group Summary'!A104</f>
        <v>NC</v>
      </c>
      <c r="B88" s="262" t="str">
        <f>+'Group Summary'!B105</f>
        <v>Four-Year 1</v>
      </c>
      <c r="C88" s="276">
        <f>+'Group Summary'!C105</f>
        <v>1022</v>
      </c>
      <c r="D88" s="276">
        <f>+'Group Summary'!F105</f>
        <v>625</v>
      </c>
      <c r="E88" s="276">
        <f>+'Group Summary'!I105</f>
        <v>453</v>
      </c>
      <c r="F88" s="276">
        <f>+'Group Summary'!L105</f>
        <v>13</v>
      </c>
      <c r="G88" s="276">
        <f>+'Group Summary'!O105</f>
        <v>298</v>
      </c>
      <c r="H88" s="276">
        <f>+'Group Summary'!R105</f>
        <v>0</v>
      </c>
      <c r="I88" s="277">
        <f>+'Group Summary'!U105</f>
        <v>2411</v>
      </c>
      <c r="J88" s="265">
        <f t="shared" si="20"/>
        <v>0.42389050186644545</v>
      </c>
      <c r="K88" s="265">
        <f t="shared" si="21"/>
        <v>0.2592285358772294</v>
      </c>
      <c r="L88" s="265">
        <f t="shared" si="22"/>
        <v>0.18788884280381585</v>
      </c>
      <c r="M88" s="265">
        <f t="shared" si="23"/>
        <v>0.005391953546246371</v>
      </c>
      <c r="N88" s="265">
        <f t="shared" si="24"/>
        <v>0.12360016590626297</v>
      </c>
      <c r="O88" s="265">
        <f t="shared" si="25"/>
        <v>0</v>
      </c>
      <c r="P88" s="265">
        <f t="shared" si="26"/>
        <v>1</v>
      </c>
      <c r="Q88" s="266">
        <f t="shared" si="19"/>
        <v>1</v>
      </c>
    </row>
    <row r="89" spans="1:17" ht="13.5" customHeight="1">
      <c r="A89" s="262"/>
      <c r="B89" s="262" t="str">
        <f>+'Group Summary'!B106</f>
        <v>Four-Year 2</v>
      </c>
      <c r="C89" s="276">
        <f>+'Group Summary'!C106</f>
        <v>137</v>
      </c>
      <c r="D89" s="276">
        <f>+'Group Summary'!F106</f>
        <v>171</v>
      </c>
      <c r="E89" s="276">
        <f>+'Group Summary'!I106</f>
        <v>128</v>
      </c>
      <c r="F89" s="276">
        <f>+'Group Summary'!L106</f>
        <v>5</v>
      </c>
      <c r="G89" s="276">
        <f>+'Group Summary'!O106</f>
        <v>146</v>
      </c>
      <c r="H89" s="276">
        <f>+'Group Summary'!R106</f>
        <v>0</v>
      </c>
      <c r="I89" s="277">
        <f>+'Group Summary'!U106</f>
        <v>587</v>
      </c>
      <c r="J89" s="265">
        <f t="shared" si="20"/>
        <v>0.23339011925042588</v>
      </c>
      <c r="K89" s="265">
        <f t="shared" si="21"/>
        <v>0.29131175468483816</v>
      </c>
      <c r="L89" s="265">
        <f t="shared" si="22"/>
        <v>0.21805792163543442</v>
      </c>
      <c r="M89" s="265">
        <f t="shared" si="23"/>
        <v>0.008517887563884156</v>
      </c>
      <c r="N89" s="265">
        <f t="shared" si="24"/>
        <v>0.24872231686541738</v>
      </c>
      <c r="O89" s="265">
        <f t="shared" si="25"/>
        <v>0</v>
      </c>
      <c r="P89" s="265">
        <f t="shared" si="26"/>
        <v>1</v>
      </c>
      <c r="Q89" s="266">
        <f t="shared" si="19"/>
        <v>0.9999999999999999</v>
      </c>
    </row>
    <row r="90" spans="1:17" ht="13.5" customHeight="1">
      <c r="A90" s="262"/>
      <c r="B90" s="262" t="str">
        <f>+'Group Summary'!B107</f>
        <v>Four-Year 3</v>
      </c>
      <c r="C90" s="276">
        <f>+'Group Summary'!C107</f>
        <v>821</v>
      </c>
      <c r="D90" s="276">
        <f>+'Group Summary'!F107</f>
        <v>925</v>
      </c>
      <c r="E90" s="276">
        <f>+'Group Summary'!I107</f>
        <v>760</v>
      </c>
      <c r="F90" s="276">
        <f>+'Group Summary'!L107</f>
        <v>44</v>
      </c>
      <c r="G90" s="276">
        <f>+'Group Summary'!O107</f>
        <v>475</v>
      </c>
      <c r="H90" s="276">
        <f>+'Group Summary'!R107</f>
        <v>0</v>
      </c>
      <c r="I90" s="277">
        <f>+'Group Summary'!U107</f>
        <v>3025</v>
      </c>
      <c r="J90" s="265">
        <f t="shared" si="20"/>
        <v>0.27140495867768594</v>
      </c>
      <c r="K90" s="265">
        <f t="shared" si="21"/>
        <v>0.30578512396694213</v>
      </c>
      <c r="L90" s="265">
        <f t="shared" si="22"/>
        <v>0.2512396694214876</v>
      </c>
      <c r="M90" s="265">
        <f t="shared" si="23"/>
        <v>0.014545454545454545</v>
      </c>
      <c r="N90" s="265">
        <f t="shared" si="24"/>
        <v>0.15702479338842976</v>
      </c>
      <c r="O90" s="265">
        <f t="shared" si="25"/>
        <v>0</v>
      </c>
      <c r="P90" s="265">
        <f t="shared" si="26"/>
        <v>1</v>
      </c>
      <c r="Q90" s="266">
        <f t="shared" si="19"/>
        <v>1</v>
      </c>
    </row>
    <row r="91" spans="1:17" ht="13.5" customHeight="1">
      <c r="A91" s="262"/>
      <c r="B91" s="262" t="str">
        <f>+'Group Summary'!B108</f>
        <v>Four-Year 4</v>
      </c>
      <c r="C91" s="276">
        <f>+'Group Summary'!C108</f>
        <v>160</v>
      </c>
      <c r="D91" s="276">
        <f>+'Group Summary'!F108</f>
        <v>200</v>
      </c>
      <c r="E91" s="276">
        <f>+'Group Summary'!I108</f>
        <v>143</v>
      </c>
      <c r="F91" s="276">
        <f>+'Group Summary'!L108</f>
        <v>2</v>
      </c>
      <c r="G91" s="276">
        <f>+'Group Summary'!O108</f>
        <v>87</v>
      </c>
      <c r="H91" s="276">
        <f>+'Group Summary'!R108</f>
        <v>0</v>
      </c>
      <c r="I91" s="277">
        <f>+'Group Summary'!U108</f>
        <v>592</v>
      </c>
      <c r="J91" s="265">
        <f t="shared" si="20"/>
        <v>0.2702702702702703</v>
      </c>
      <c r="K91" s="265">
        <f t="shared" si="21"/>
        <v>0.33783783783783783</v>
      </c>
      <c r="L91" s="265">
        <f t="shared" si="22"/>
        <v>0.24155405405405406</v>
      </c>
      <c r="M91" s="265">
        <f t="shared" si="23"/>
        <v>0.0033783783783783786</v>
      </c>
      <c r="N91" s="265">
        <f t="shared" si="24"/>
        <v>0.14695945945945946</v>
      </c>
      <c r="O91" s="265">
        <f t="shared" si="25"/>
        <v>0</v>
      </c>
      <c r="P91" s="265">
        <f t="shared" si="26"/>
        <v>1</v>
      </c>
      <c r="Q91" s="266">
        <f t="shared" si="19"/>
        <v>1</v>
      </c>
    </row>
    <row r="92" spans="1:17" ht="13.5" customHeight="1">
      <c r="A92" s="262"/>
      <c r="B92" s="262" t="str">
        <f>+'Group Summary'!B109</f>
        <v>Four-Year 5</v>
      </c>
      <c r="C92" s="276">
        <f>+'Group Summary'!C109</f>
        <v>42</v>
      </c>
      <c r="D92" s="276">
        <f>+'Group Summary'!F109</f>
        <v>32</v>
      </c>
      <c r="E92" s="276">
        <f>+'Group Summary'!I109</f>
        <v>42</v>
      </c>
      <c r="F92" s="276">
        <f>+'Group Summary'!L109</f>
        <v>2</v>
      </c>
      <c r="G92" s="276">
        <f>+'Group Summary'!O109</f>
        <v>27</v>
      </c>
      <c r="H92" s="276">
        <f>+'Group Summary'!R109</f>
        <v>0</v>
      </c>
      <c r="I92" s="277">
        <f>+'Group Summary'!U109</f>
        <v>145</v>
      </c>
      <c r="J92" s="265">
        <f t="shared" si="20"/>
        <v>0.2896551724137931</v>
      </c>
      <c r="K92" s="265">
        <f t="shared" si="21"/>
        <v>0.2206896551724138</v>
      </c>
      <c r="L92" s="265">
        <f t="shared" si="22"/>
        <v>0.2896551724137931</v>
      </c>
      <c r="M92" s="265">
        <f t="shared" si="23"/>
        <v>0.013793103448275862</v>
      </c>
      <c r="N92" s="265">
        <f t="shared" si="24"/>
        <v>0.18620689655172415</v>
      </c>
      <c r="O92" s="265">
        <f t="shared" si="25"/>
        <v>0</v>
      </c>
      <c r="P92" s="265">
        <f t="shared" si="26"/>
        <v>1</v>
      </c>
      <c r="Q92" s="266">
        <f t="shared" si="19"/>
        <v>1</v>
      </c>
    </row>
    <row r="93" spans="1:17" ht="13.5" customHeight="1">
      <c r="A93" s="262"/>
      <c r="B93" s="262" t="str">
        <f>+'Group Summary'!B110</f>
        <v>Four-Year 6</v>
      </c>
      <c r="C93" s="276">
        <f>+'Group Summary'!C110</f>
        <v>131</v>
      </c>
      <c r="D93" s="276">
        <f>+'Group Summary'!F110</f>
        <v>113</v>
      </c>
      <c r="E93" s="276">
        <f>+'Group Summary'!I110</f>
        <v>104</v>
      </c>
      <c r="F93" s="276">
        <f>+'Group Summary'!L110</f>
        <v>8</v>
      </c>
      <c r="G93" s="276">
        <f>+'Group Summary'!O110</f>
        <v>66</v>
      </c>
      <c r="H93" s="276">
        <f>+'Group Summary'!R110</f>
        <v>0</v>
      </c>
      <c r="I93" s="277">
        <f>+'Group Summary'!U110</f>
        <v>422</v>
      </c>
      <c r="J93" s="265">
        <f t="shared" si="20"/>
        <v>0.3104265402843602</v>
      </c>
      <c r="K93" s="265">
        <f t="shared" si="21"/>
        <v>0.2677725118483412</v>
      </c>
      <c r="L93" s="265">
        <f t="shared" si="22"/>
        <v>0.24644549763033174</v>
      </c>
      <c r="M93" s="265">
        <f t="shared" si="23"/>
        <v>0.018957345971563982</v>
      </c>
      <c r="N93" s="265">
        <f t="shared" si="24"/>
        <v>0.15639810426540285</v>
      </c>
      <c r="O93" s="265">
        <f t="shared" si="25"/>
        <v>0</v>
      </c>
      <c r="P93" s="265">
        <f t="shared" si="26"/>
        <v>1</v>
      </c>
      <c r="Q93" s="266">
        <f t="shared" si="19"/>
        <v>1</v>
      </c>
    </row>
    <row r="94" spans="1:17" s="254" customFormat="1" ht="24" customHeight="1">
      <c r="A94" s="262"/>
      <c r="B94" s="278" t="str">
        <f>+'Group Summary'!B111</f>
        <v>All Four-Year</v>
      </c>
      <c r="C94" s="279">
        <f>+'Group Summary'!C111</f>
        <v>2313</v>
      </c>
      <c r="D94" s="279">
        <f>+'Group Summary'!F111</f>
        <v>2066</v>
      </c>
      <c r="E94" s="279">
        <f>+'Group Summary'!I111</f>
        <v>1630</v>
      </c>
      <c r="F94" s="279">
        <f>+'Group Summary'!L111</f>
        <v>74</v>
      </c>
      <c r="G94" s="279">
        <f>+'Group Summary'!O111</f>
        <v>1099</v>
      </c>
      <c r="H94" s="279">
        <f>+'Group Summary'!R111</f>
        <v>0</v>
      </c>
      <c r="I94" s="280">
        <f>+'Group Summary'!U111</f>
        <v>7182</v>
      </c>
      <c r="J94" s="265">
        <f t="shared" si="20"/>
        <v>0.32205513784461154</v>
      </c>
      <c r="K94" s="265">
        <f t="shared" si="21"/>
        <v>0.2876636034530771</v>
      </c>
      <c r="L94" s="265">
        <f t="shared" si="22"/>
        <v>0.22695627958785852</v>
      </c>
      <c r="M94" s="265">
        <f t="shared" si="23"/>
        <v>0.010303536619326092</v>
      </c>
      <c r="N94" s="265">
        <f t="shared" si="24"/>
        <v>0.1530214424951267</v>
      </c>
      <c r="O94" s="265">
        <f t="shared" si="25"/>
        <v>0</v>
      </c>
      <c r="P94" s="265">
        <f t="shared" si="26"/>
        <v>1</v>
      </c>
      <c r="Q94" s="266">
        <f t="shared" si="19"/>
        <v>0.9999999999999999</v>
      </c>
    </row>
    <row r="95" spans="1:17" ht="13.5" customHeight="1">
      <c r="A95" s="281"/>
      <c r="B95" s="262" t="str">
        <f>+'Group Summary'!B112</f>
        <v>Two-Year 1</v>
      </c>
      <c r="C95" s="276">
        <f>+'Group Summary'!C112</f>
        <v>0</v>
      </c>
      <c r="D95" s="276">
        <f>+'Group Summary'!F112</f>
        <v>0</v>
      </c>
      <c r="E95" s="276">
        <f>+'Group Summary'!I112</f>
        <v>0</v>
      </c>
      <c r="F95" s="276">
        <f>+'Group Summary'!L112</f>
        <v>0</v>
      </c>
      <c r="G95" s="276">
        <f>+'Group Summary'!O112</f>
        <v>0</v>
      </c>
      <c r="H95" s="276">
        <f>+'Group Summary'!R112</f>
        <v>4201</v>
      </c>
      <c r="I95" s="277">
        <f>+'Group Summary'!U112</f>
        <v>4201</v>
      </c>
      <c r="J95" s="265">
        <f t="shared" si="20"/>
        <v>0</v>
      </c>
      <c r="K95" s="265">
        <f t="shared" si="21"/>
        <v>0</v>
      </c>
      <c r="L95" s="265">
        <f t="shared" si="22"/>
        <v>0</v>
      </c>
      <c r="M95" s="265">
        <f t="shared" si="23"/>
        <v>0</v>
      </c>
      <c r="N95" s="265">
        <f t="shared" si="24"/>
        <v>0</v>
      </c>
      <c r="O95" s="265">
        <f t="shared" si="25"/>
        <v>1</v>
      </c>
      <c r="P95" s="265">
        <f t="shared" si="26"/>
        <v>1</v>
      </c>
      <c r="Q95" s="266">
        <f t="shared" si="19"/>
        <v>1</v>
      </c>
    </row>
    <row r="96" spans="1:17" ht="13.5" customHeight="1">
      <c r="A96" s="272"/>
      <c r="B96" s="272" t="str">
        <f>+'Group Summary'!B113</f>
        <v>Two-Year 2</v>
      </c>
      <c r="C96" s="286">
        <f>+'Group Summary'!C113</f>
        <v>0</v>
      </c>
      <c r="D96" s="286">
        <f>+'Group Summary'!F113</f>
        <v>0</v>
      </c>
      <c r="E96" s="286">
        <f>+'Group Summary'!I113</f>
        <v>0</v>
      </c>
      <c r="F96" s="286">
        <f>+'Group Summary'!L113</f>
        <v>0</v>
      </c>
      <c r="G96" s="286">
        <f>+'Group Summary'!O113</f>
        <v>0</v>
      </c>
      <c r="H96" s="286">
        <f>+'Group Summary'!R113</f>
        <v>0</v>
      </c>
      <c r="I96" s="287">
        <f>+'Group Summary'!U113</f>
        <v>0</v>
      </c>
      <c r="J96" s="275"/>
      <c r="K96" s="275"/>
      <c r="L96" s="275"/>
      <c r="M96" s="275"/>
      <c r="N96" s="275"/>
      <c r="O96" s="275"/>
      <c r="P96" s="275"/>
      <c r="Q96" s="266">
        <f t="shared" si="19"/>
        <v>0</v>
      </c>
    </row>
    <row r="97" spans="1:17" ht="13.5" customHeight="1">
      <c r="A97" s="262" t="str">
        <f>+'Group Summary'!A115</f>
        <v>OK</v>
      </c>
      <c r="B97" s="262" t="str">
        <f>+'Group Summary'!B116</f>
        <v>Four-Year 1</v>
      </c>
      <c r="C97" s="276">
        <f>+'Group Summary'!C116</f>
        <v>515</v>
      </c>
      <c r="D97" s="276">
        <f>+'Group Summary'!F116</f>
        <v>455</v>
      </c>
      <c r="E97" s="276">
        <f>+'Group Summary'!I116</f>
        <v>371</v>
      </c>
      <c r="F97" s="276">
        <f>+'Group Summary'!L116</f>
        <v>83</v>
      </c>
      <c r="G97" s="276">
        <f>+'Group Summary'!O116</f>
        <v>0</v>
      </c>
      <c r="H97" s="276">
        <f>+'Group Summary'!R116</f>
        <v>0</v>
      </c>
      <c r="I97" s="277">
        <f>+'Group Summary'!U116</f>
        <v>1424</v>
      </c>
      <c r="J97" s="265">
        <f t="shared" si="20"/>
        <v>0.3616573033707865</v>
      </c>
      <c r="K97" s="265">
        <f t="shared" si="21"/>
        <v>0.31952247191011235</v>
      </c>
      <c r="L97" s="265">
        <f t="shared" si="22"/>
        <v>0.26053370786516855</v>
      </c>
      <c r="M97" s="265">
        <f t="shared" si="23"/>
        <v>0.05828651685393258</v>
      </c>
      <c r="N97" s="265">
        <f t="shared" si="24"/>
        <v>0</v>
      </c>
      <c r="O97" s="265">
        <f t="shared" si="25"/>
        <v>0</v>
      </c>
      <c r="P97" s="265">
        <f t="shared" si="26"/>
        <v>1</v>
      </c>
      <c r="Q97" s="266">
        <f t="shared" si="19"/>
        <v>1</v>
      </c>
    </row>
    <row r="98" spans="1:17" ht="13.5" customHeight="1">
      <c r="A98" s="262"/>
      <c r="B98" s="262" t="str">
        <f>+'Group Summary'!B117</f>
        <v>Four-Year 2</v>
      </c>
      <c r="C98" s="284">
        <f>+'Group Summary'!C117</f>
        <v>0</v>
      </c>
      <c r="D98" s="284">
        <f>+'Group Summary'!F117</f>
        <v>0</v>
      </c>
      <c r="E98" s="284">
        <f>+'Group Summary'!I117</f>
        <v>0</v>
      </c>
      <c r="F98" s="284">
        <f>+'Group Summary'!L117</f>
        <v>0</v>
      </c>
      <c r="G98" s="284">
        <f>+'Group Summary'!O117</f>
        <v>0</v>
      </c>
      <c r="H98" s="284">
        <f>+'Group Summary'!R117</f>
        <v>0</v>
      </c>
      <c r="I98" s="285">
        <f>+'Group Summary'!U117</f>
        <v>0</v>
      </c>
      <c r="J98" s="265"/>
      <c r="K98" s="265"/>
      <c r="L98" s="265"/>
      <c r="M98" s="265"/>
      <c r="N98" s="265"/>
      <c r="O98" s="265"/>
      <c r="P98" s="265"/>
      <c r="Q98" s="266">
        <f t="shared" si="19"/>
        <v>0</v>
      </c>
    </row>
    <row r="99" spans="1:17" ht="13.5" customHeight="1">
      <c r="A99" s="262"/>
      <c r="B99" s="262" t="str">
        <f>+'Group Summary'!B118</f>
        <v>Four-Year 3</v>
      </c>
      <c r="C99" s="276">
        <f>+'Group Summary'!C118</f>
        <v>118</v>
      </c>
      <c r="D99" s="276">
        <f>+'Group Summary'!F118</f>
        <v>100</v>
      </c>
      <c r="E99" s="276">
        <f>+'Group Summary'!I118</f>
        <v>119</v>
      </c>
      <c r="F99" s="276">
        <f>+'Group Summary'!L118</f>
        <v>48</v>
      </c>
      <c r="G99" s="276">
        <f>+'Group Summary'!O118</f>
        <v>0</v>
      </c>
      <c r="H99" s="276">
        <f>+'Group Summary'!R118</f>
        <v>0</v>
      </c>
      <c r="I99" s="277">
        <f>+'Group Summary'!U118</f>
        <v>385</v>
      </c>
      <c r="J99" s="265">
        <f t="shared" si="20"/>
        <v>0.3064935064935065</v>
      </c>
      <c r="K99" s="265">
        <f t="shared" si="21"/>
        <v>0.2597402597402597</v>
      </c>
      <c r="L99" s="265">
        <f t="shared" si="22"/>
        <v>0.3090909090909091</v>
      </c>
      <c r="M99" s="265">
        <f t="shared" si="23"/>
        <v>0.12467532467532468</v>
      </c>
      <c r="N99" s="265">
        <f t="shared" si="24"/>
        <v>0</v>
      </c>
      <c r="O99" s="265">
        <f t="shared" si="25"/>
        <v>0</v>
      </c>
      <c r="P99" s="265">
        <f t="shared" si="26"/>
        <v>1</v>
      </c>
      <c r="Q99" s="266">
        <f t="shared" si="19"/>
        <v>1</v>
      </c>
    </row>
    <row r="100" spans="1:17" ht="13.5" customHeight="1">
      <c r="A100" s="262"/>
      <c r="B100" s="262" t="str">
        <f>+'Group Summary'!B119</f>
        <v>Four-Year 4</v>
      </c>
      <c r="C100" s="276">
        <f>+'Group Summary'!C119</f>
        <v>118</v>
      </c>
      <c r="D100" s="276">
        <f>+'Group Summary'!F119</f>
        <v>73</v>
      </c>
      <c r="E100" s="276">
        <f>+'Group Summary'!I119</f>
        <v>149</v>
      </c>
      <c r="F100" s="276">
        <f>+'Group Summary'!L119</f>
        <v>103</v>
      </c>
      <c r="G100" s="276">
        <f>+'Group Summary'!O119</f>
        <v>0</v>
      </c>
      <c r="H100" s="276">
        <f>+'Group Summary'!R119</f>
        <v>0</v>
      </c>
      <c r="I100" s="277">
        <f>+'Group Summary'!U119</f>
        <v>443</v>
      </c>
      <c r="J100" s="265">
        <f t="shared" si="20"/>
        <v>0.26636568848758463</v>
      </c>
      <c r="K100" s="265">
        <f t="shared" si="21"/>
        <v>0.16478555304740405</v>
      </c>
      <c r="L100" s="265">
        <f t="shared" si="22"/>
        <v>0.3363431151241535</v>
      </c>
      <c r="M100" s="265">
        <f t="shared" si="23"/>
        <v>0.2325056433408578</v>
      </c>
      <c r="N100" s="265">
        <f t="shared" si="24"/>
        <v>0</v>
      </c>
      <c r="O100" s="265">
        <f t="shared" si="25"/>
        <v>0</v>
      </c>
      <c r="P100" s="265">
        <f t="shared" si="26"/>
        <v>1</v>
      </c>
      <c r="Q100" s="266">
        <f t="shared" si="19"/>
        <v>0.9999999999999999</v>
      </c>
    </row>
    <row r="101" spans="1:17" ht="13.5" customHeight="1">
      <c r="A101" s="262"/>
      <c r="B101" s="262" t="str">
        <f>+'Group Summary'!B120</f>
        <v>Four-Year 5</v>
      </c>
      <c r="C101" s="276">
        <f>+'Group Summary'!C120</f>
        <v>120</v>
      </c>
      <c r="D101" s="276">
        <f>+'Group Summary'!F120</f>
        <v>111</v>
      </c>
      <c r="E101" s="276">
        <f>+'Group Summary'!I120</f>
        <v>202</v>
      </c>
      <c r="F101" s="276">
        <f>+'Group Summary'!L120</f>
        <v>101</v>
      </c>
      <c r="G101" s="276">
        <f>+'Group Summary'!O120</f>
        <v>0</v>
      </c>
      <c r="H101" s="276">
        <f>+'Group Summary'!R120</f>
        <v>0</v>
      </c>
      <c r="I101" s="277">
        <f>+'Group Summary'!U120</f>
        <v>534</v>
      </c>
      <c r="J101" s="265">
        <f t="shared" si="20"/>
        <v>0.2247191011235955</v>
      </c>
      <c r="K101" s="265">
        <f t="shared" si="21"/>
        <v>0.20786516853932585</v>
      </c>
      <c r="L101" s="265">
        <f t="shared" si="22"/>
        <v>0.3782771535580524</v>
      </c>
      <c r="M101" s="265">
        <f t="shared" si="23"/>
        <v>0.1891385767790262</v>
      </c>
      <c r="N101" s="265">
        <f t="shared" si="24"/>
        <v>0</v>
      </c>
      <c r="O101" s="265">
        <f t="shared" si="25"/>
        <v>0</v>
      </c>
      <c r="P101" s="265"/>
      <c r="Q101" s="266">
        <f t="shared" si="19"/>
        <v>1</v>
      </c>
    </row>
    <row r="102" spans="1:17" ht="13.5" customHeight="1">
      <c r="A102" s="262"/>
      <c r="B102" s="262" t="str">
        <f>+'Group Summary'!B121</f>
        <v>Four-Year 6</v>
      </c>
      <c r="C102" s="276">
        <f>+'Group Summary'!C121</f>
        <v>21</v>
      </c>
      <c r="D102" s="276">
        <f>+'Group Summary'!F121</f>
        <v>48</v>
      </c>
      <c r="E102" s="276">
        <f>+'Group Summary'!I121</f>
        <v>61</v>
      </c>
      <c r="F102" s="276">
        <f>+'Group Summary'!L121</f>
        <v>48</v>
      </c>
      <c r="G102" s="276">
        <f>+'Group Summary'!O121</f>
        <v>0</v>
      </c>
      <c r="H102" s="276">
        <f>+'Group Summary'!R121</f>
        <v>0</v>
      </c>
      <c r="I102" s="277">
        <f>+'Group Summary'!U121</f>
        <v>178</v>
      </c>
      <c r="J102" s="265">
        <f t="shared" si="20"/>
        <v>0.11797752808988764</v>
      </c>
      <c r="K102" s="265">
        <f t="shared" si="21"/>
        <v>0.2696629213483146</v>
      </c>
      <c r="L102" s="265">
        <f t="shared" si="22"/>
        <v>0.34269662921348315</v>
      </c>
      <c r="M102" s="265">
        <f t="shared" si="23"/>
        <v>0.2696629213483146</v>
      </c>
      <c r="N102" s="265">
        <f t="shared" si="24"/>
        <v>0</v>
      </c>
      <c r="O102" s="265">
        <f t="shared" si="25"/>
        <v>0</v>
      </c>
      <c r="P102" s="265">
        <f t="shared" si="26"/>
        <v>1</v>
      </c>
      <c r="Q102" s="266">
        <f t="shared" si="19"/>
        <v>1</v>
      </c>
    </row>
    <row r="103" spans="1:17" s="254" customFormat="1" ht="24" customHeight="1">
      <c r="A103" s="262"/>
      <c r="B103" s="278" t="str">
        <f>+'Group Summary'!B122</f>
        <v>All Four-Year</v>
      </c>
      <c r="C103" s="279">
        <f>+'Group Summary'!C122</f>
        <v>892</v>
      </c>
      <c r="D103" s="279">
        <f>+'Group Summary'!F122</f>
        <v>787</v>
      </c>
      <c r="E103" s="279">
        <f>+'Group Summary'!I122</f>
        <v>902</v>
      </c>
      <c r="F103" s="279">
        <f>+'Group Summary'!L122</f>
        <v>383</v>
      </c>
      <c r="G103" s="279">
        <f>+'Group Summary'!O122</f>
        <v>0</v>
      </c>
      <c r="H103" s="279">
        <f>+'Group Summary'!R122</f>
        <v>0</v>
      </c>
      <c r="I103" s="280">
        <f>+'Group Summary'!U122</f>
        <v>2964</v>
      </c>
      <c r="J103" s="265">
        <f t="shared" si="20"/>
        <v>0.300944669365722</v>
      </c>
      <c r="K103" s="265">
        <f t="shared" si="21"/>
        <v>0.2655195681511471</v>
      </c>
      <c r="L103" s="265">
        <f t="shared" si="22"/>
        <v>0.30431848852901483</v>
      </c>
      <c r="M103" s="265">
        <f t="shared" si="23"/>
        <v>0.12921727395411606</v>
      </c>
      <c r="N103" s="265">
        <f t="shared" si="24"/>
        <v>0</v>
      </c>
      <c r="O103" s="265">
        <f t="shared" si="25"/>
        <v>0</v>
      </c>
      <c r="P103" s="265">
        <f t="shared" si="26"/>
        <v>1</v>
      </c>
      <c r="Q103" s="266">
        <f t="shared" si="19"/>
        <v>1</v>
      </c>
    </row>
    <row r="104" spans="1:17" ht="13.5" customHeight="1">
      <c r="A104" s="281"/>
      <c r="B104" s="262" t="str">
        <f>+'Group Summary'!B123</f>
        <v>Two-Year 1</v>
      </c>
      <c r="C104" s="276">
        <f>+'Group Summary'!C123</f>
        <v>8</v>
      </c>
      <c r="D104" s="276">
        <f>+'Group Summary'!F123</f>
        <v>13</v>
      </c>
      <c r="E104" s="276">
        <f>+'Group Summary'!I123</f>
        <v>23</v>
      </c>
      <c r="F104" s="276">
        <f>+'Group Summary'!L123</f>
        <v>16</v>
      </c>
      <c r="G104" s="276">
        <f>+'Group Summary'!O123</f>
        <v>0</v>
      </c>
      <c r="H104" s="276">
        <f>+'Group Summary'!R123</f>
        <v>957</v>
      </c>
      <c r="I104" s="277">
        <f>+'Group Summary'!U123</f>
        <v>1017</v>
      </c>
      <c r="J104" s="265">
        <f t="shared" si="20"/>
        <v>0.007866273352999017</v>
      </c>
      <c r="K104" s="265">
        <f t="shared" si="21"/>
        <v>0.012782694198623401</v>
      </c>
      <c r="L104" s="265">
        <f t="shared" si="22"/>
        <v>0.02261553588987217</v>
      </c>
      <c r="M104" s="265">
        <f t="shared" si="23"/>
        <v>0.015732546705998034</v>
      </c>
      <c r="N104" s="265">
        <f t="shared" si="24"/>
        <v>0</v>
      </c>
      <c r="O104" s="265">
        <f t="shared" si="25"/>
        <v>0.9410029498525073</v>
      </c>
      <c r="P104" s="265">
        <f t="shared" si="26"/>
        <v>1</v>
      </c>
      <c r="Q104" s="266">
        <f t="shared" si="19"/>
        <v>1</v>
      </c>
    </row>
    <row r="105" spans="1:17" ht="13.5" customHeight="1">
      <c r="A105" s="272"/>
      <c r="B105" s="272" t="str">
        <f>+'Group Summary'!B124</f>
        <v>Two-Year 2</v>
      </c>
      <c r="C105" s="286">
        <f>+'Group Summary'!C124</f>
        <v>0</v>
      </c>
      <c r="D105" s="286">
        <f>+'Group Summary'!F124</f>
        <v>0</v>
      </c>
      <c r="E105" s="286">
        <f>+'Group Summary'!I124</f>
        <v>0</v>
      </c>
      <c r="F105" s="286">
        <f>+'Group Summary'!L124</f>
        <v>0</v>
      </c>
      <c r="G105" s="286">
        <f>+'Group Summary'!O124</f>
        <v>0</v>
      </c>
      <c r="H105" s="286">
        <f>+'Group Summary'!R124</f>
        <v>0</v>
      </c>
      <c r="I105" s="287">
        <f>+'Group Summary'!U124</f>
        <v>0</v>
      </c>
      <c r="J105" s="275"/>
      <c r="K105" s="275"/>
      <c r="L105" s="275"/>
      <c r="M105" s="275"/>
      <c r="N105" s="275"/>
      <c r="O105" s="275"/>
      <c r="P105" s="275"/>
      <c r="Q105" s="266">
        <f t="shared" si="19"/>
        <v>0</v>
      </c>
    </row>
    <row r="106" spans="1:17" ht="13.5" customHeight="1">
      <c r="A106" s="262" t="str">
        <f>+'Group Summary'!A126</f>
        <v>SC</v>
      </c>
      <c r="B106" s="262" t="str">
        <f>+'Group Summary'!B127</f>
        <v>Four-Year 1</v>
      </c>
      <c r="C106" s="276">
        <f>+'Group Summary'!C127</f>
        <v>390</v>
      </c>
      <c r="D106" s="276">
        <f>+'Group Summary'!F127</f>
        <v>337</v>
      </c>
      <c r="E106" s="276">
        <f>+'Group Summary'!I127</f>
        <v>194</v>
      </c>
      <c r="F106" s="276">
        <f>+'Group Summary'!L127</f>
        <v>70</v>
      </c>
      <c r="G106" s="276">
        <f>+'Group Summary'!O127</f>
        <v>33</v>
      </c>
      <c r="H106" s="276">
        <f>+'Group Summary'!R127</f>
        <v>0</v>
      </c>
      <c r="I106" s="277">
        <f>+'Group Summary'!U127</f>
        <v>1024</v>
      </c>
      <c r="J106" s="265">
        <f t="shared" si="20"/>
        <v>0.380859375</v>
      </c>
      <c r="K106" s="265">
        <f t="shared" si="21"/>
        <v>0.3291015625</v>
      </c>
      <c r="L106" s="265">
        <f t="shared" si="22"/>
        <v>0.189453125</v>
      </c>
      <c r="M106" s="265">
        <f t="shared" si="23"/>
        <v>0.068359375</v>
      </c>
      <c r="N106" s="265">
        <f t="shared" si="24"/>
        <v>0.0322265625</v>
      </c>
      <c r="O106" s="265">
        <f t="shared" si="25"/>
        <v>0</v>
      </c>
      <c r="P106" s="265">
        <f t="shared" si="26"/>
        <v>1</v>
      </c>
      <c r="Q106" s="266">
        <f t="shared" si="19"/>
        <v>1</v>
      </c>
    </row>
    <row r="107" spans="1:17" ht="13.5" customHeight="1">
      <c r="A107" s="262"/>
      <c r="B107" s="262" t="str">
        <f>+'Group Summary'!B128</f>
        <v>Four-Year 2</v>
      </c>
      <c r="C107" s="276">
        <f>+'Group Summary'!C128</f>
        <v>391</v>
      </c>
      <c r="D107" s="276">
        <f>+'Group Summary'!F128</f>
        <v>257</v>
      </c>
      <c r="E107" s="276">
        <f>+'Group Summary'!I128</f>
        <v>162</v>
      </c>
      <c r="F107" s="276">
        <f>+'Group Summary'!L128</f>
        <v>46</v>
      </c>
      <c r="G107" s="276">
        <f>+'Group Summary'!O128</f>
        <v>67</v>
      </c>
      <c r="H107" s="276">
        <f>+'Group Summary'!R128</f>
        <v>0</v>
      </c>
      <c r="I107" s="277">
        <f>+'Group Summary'!U128</f>
        <v>923</v>
      </c>
      <c r="J107" s="265">
        <f t="shared" si="20"/>
        <v>0.4236186348862405</v>
      </c>
      <c r="K107" s="265">
        <f t="shared" si="21"/>
        <v>0.27843986998916576</v>
      </c>
      <c r="L107" s="265">
        <f t="shared" si="22"/>
        <v>0.17551462621885158</v>
      </c>
      <c r="M107" s="265">
        <f t="shared" si="23"/>
        <v>0.04983748645720477</v>
      </c>
      <c r="N107" s="265">
        <f t="shared" si="24"/>
        <v>0.07258938244853738</v>
      </c>
      <c r="O107" s="265">
        <f t="shared" si="25"/>
        <v>0</v>
      </c>
      <c r="P107" s="265">
        <f t="shared" si="26"/>
        <v>1</v>
      </c>
      <c r="Q107" s="266">
        <f t="shared" si="19"/>
        <v>1</v>
      </c>
    </row>
    <row r="108" spans="1:17" ht="13.5" customHeight="1">
      <c r="A108" s="262"/>
      <c r="B108" s="262" t="str">
        <f>+'Group Summary'!B129</f>
        <v>Four-Year 3</v>
      </c>
      <c r="C108" s="276">
        <f>+'Group Summary'!C129</f>
        <v>69</v>
      </c>
      <c r="D108" s="276">
        <f>+'Group Summary'!F129</f>
        <v>89</v>
      </c>
      <c r="E108" s="276">
        <f>+'Group Summary'!I129</f>
        <v>69</v>
      </c>
      <c r="F108" s="276">
        <f>+'Group Summary'!L129</f>
        <v>15</v>
      </c>
      <c r="G108" s="276">
        <f>+'Group Summary'!O129</f>
        <v>0</v>
      </c>
      <c r="H108" s="276">
        <f>+'Group Summary'!R129</f>
        <v>0</v>
      </c>
      <c r="I108" s="277">
        <f>+'Group Summary'!U129</f>
        <v>242</v>
      </c>
      <c r="J108" s="265">
        <f t="shared" si="20"/>
        <v>0.28512396694214875</v>
      </c>
      <c r="K108" s="265">
        <f t="shared" si="21"/>
        <v>0.3677685950413223</v>
      </c>
      <c r="L108" s="265">
        <f t="shared" si="22"/>
        <v>0.28512396694214875</v>
      </c>
      <c r="M108" s="265">
        <f t="shared" si="23"/>
        <v>0.06198347107438017</v>
      </c>
      <c r="N108" s="265">
        <f t="shared" si="24"/>
        <v>0</v>
      </c>
      <c r="O108" s="265">
        <f t="shared" si="25"/>
        <v>0</v>
      </c>
      <c r="P108" s="265">
        <f t="shared" si="26"/>
        <v>1</v>
      </c>
      <c r="Q108" s="266">
        <f t="shared" si="19"/>
        <v>1</v>
      </c>
    </row>
    <row r="109" spans="1:17" ht="13.5" customHeight="1">
      <c r="A109" s="262"/>
      <c r="B109" s="262" t="str">
        <f>+'Group Summary'!B130</f>
        <v>Four-Year 4</v>
      </c>
      <c r="C109" s="276">
        <f>+'Group Summary'!C130</f>
        <v>152</v>
      </c>
      <c r="D109" s="276">
        <f>+'Group Summary'!F130</f>
        <v>169</v>
      </c>
      <c r="E109" s="276">
        <f>+'Group Summary'!I130</f>
        <v>171</v>
      </c>
      <c r="F109" s="276">
        <f>+'Group Summary'!L130</f>
        <v>50</v>
      </c>
      <c r="G109" s="276">
        <f>+'Group Summary'!O130</f>
        <v>0</v>
      </c>
      <c r="H109" s="276">
        <f>+'Group Summary'!R130</f>
        <v>0</v>
      </c>
      <c r="I109" s="277">
        <f>+'Group Summary'!U130</f>
        <v>542</v>
      </c>
      <c r="J109" s="265">
        <f t="shared" si="20"/>
        <v>0.28044280442804426</v>
      </c>
      <c r="K109" s="265">
        <f t="shared" si="21"/>
        <v>0.3118081180811808</v>
      </c>
      <c r="L109" s="265">
        <f t="shared" si="22"/>
        <v>0.3154981549815498</v>
      </c>
      <c r="M109" s="265">
        <f t="shared" si="23"/>
        <v>0.09225092250922509</v>
      </c>
      <c r="N109" s="265">
        <f t="shared" si="24"/>
        <v>0</v>
      </c>
      <c r="O109" s="265">
        <f t="shared" si="25"/>
        <v>0</v>
      </c>
      <c r="P109" s="265">
        <f t="shared" si="26"/>
        <v>1</v>
      </c>
      <c r="Q109" s="266">
        <f t="shared" si="19"/>
        <v>0.9999999999999999</v>
      </c>
    </row>
    <row r="110" spans="1:17" ht="13.5" customHeight="1">
      <c r="A110" s="262"/>
      <c r="B110" s="262" t="str">
        <f>+'Group Summary'!B131</f>
        <v>Four-Year 5</v>
      </c>
      <c r="C110" s="276">
        <f>+'Group Summary'!C131</f>
        <v>114</v>
      </c>
      <c r="D110" s="276">
        <f>+'Group Summary'!F131</f>
        <v>97</v>
      </c>
      <c r="E110" s="276">
        <f>+'Group Summary'!I131</f>
        <v>124</v>
      </c>
      <c r="F110" s="276">
        <f>+'Group Summary'!L131</f>
        <v>43</v>
      </c>
      <c r="G110" s="276">
        <f>+'Group Summary'!O131</f>
        <v>0</v>
      </c>
      <c r="H110" s="276">
        <f>+'Group Summary'!R131</f>
        <v>0</v>
      </c>
      <c r="I110" s="277">
        <f>+'Group Summary'!U131</f>
        <v>378</v>
      </c>
      <c r="J110" s="265">
        <f t="shared" si="20"/>
        <v>0.30158730158730157</v>
      </c>
      <c r="K110" s="265">
        <f t="shared" si="21"/>
        <v>0.2566137566137566</v>
      </c>
      <c r="L110" s="265">
        <f t="shared" si="22"/>
        <v>0.328042328042328</v>
      </c>
      <c r="M110" s="265">
        <f t="shared" si="23"/>
        <v>0.11375661375661375</v>
      </c>
      <c r="N110" s="265">
        <f t="shared" si="24"/>
        <v>0</v>
      </c>
      <c r="O110" s="265">
        <f t="shared" si="25"/>
        <v>0</v>
      </c>
      <c r="P110" s="265">
        <f t="shared" si="26"/>
        <v>1</v>
      </c>
      <c r="Q110" s="266">
        <f t="shared" si="19"/>
        <v>0.9999999999999999</v>
      </c>
    </row>
    <row r="111" spans="1:17" ht="13.5" customHeight="1">
      <c r="A111" s="262"/>
      <c r="B111" s="262" t="str">
        <f>+'Group Summary'!B132</f>
        <v>Four-Year 6</v>
      </c>
      <c r="C111" s="276">
        <f>+'Group Summary'!C132</f>
        <v>166</v>
      </c>
      <c r="D111" s="276">
        <f>+'Group Summary'!F132</f>
        <v>169</v>
      </c>
      <c r="E111" s="276">
        <f>+'Group Summary'!I132</f>
        <v>139</v>
      </c>
      <c r="F111" s="276">
        <f>+'Group Summary'!L132</f>
        <v>75</v>
      </c>
      <c r="G111" s="276">
        <f>+'Group Summary'!O132</f>
        <v>9</v>
      </c>
      <c r="H111" s="276">
        <f>+'Group Summary'!R132</f>
        <v>0</v>
      </c>
      <c r="I111" s="277">
        <f>+'Group Summary'!U132</f>
        <v>558</v>
      </c>
      <c r="J111" s="265">
        <f t="shared" si="20"/>
        <v>0.2974910394265233</v>
      </c>
      <c r="K111" s="265">
        <f t="shared" si="21"/>
        <v>0.30286738351254483</v>
      </c>
      <c r="L111" s="265">
        <f t="shared" si="22"/>
        <v>0.24910394265232974</v>
      </c>
      <c r="M111" s="265">
        <f t="shared" si="23"/>
        <v>0.13440860215053763</v>
      </c>
      <c r="N111" s="265">
        <f t="shared" si="24"/>
        <v>0.016129032258064516</v>
      </c>
      <c r="O111" s="265">
        <f t="shared" si="25"/>
        <v>0</v>
      </c>
      <c r="P111" s="265">
        <f t="shared" si="26"/>
        <v>1</v>
      </c>
      <c r="Q111" s="266">
        <f t="shared" si="19"/>
        <v>1</v>
      </c>
    </row>
    <row r="112" spans="1:17" s="254" customFormat="1" ht="24" customHeight="1">
      <c r="A112" s="262"/>
      <c r="B112" s="278" t="str">
        <f>+'Group Summary'!B133</f>
        <v>All Four-Year</v>
      </c>
      <c r="C112" s="279">
        <f>+'Group Summary'!C133</f>
        <v>1282</v>
      </c>
      <c r="D112" s="279">
        <f>+'Group Summary'!F133</f>
        <v>1118</v>
      </c>
      <c r="E112" s="279">
        <f>+'Group Summary'!I133</f>
        <v>859</v>
      </c>
      <c r="F112" s="279">
        <f>+'Group Summary'!L133</f>
        <v>299</v>
      </c>
      <c r="G112" s="279">
        <f>+'Group Summary'!O133</f>
        <v>109</v>
      </c>
      <c r="H112" s="279">
        <f>+'Group Summary'!R133</f>
        <v>0</v>
      </c>
      <c r="I112" s="280">
        <f>+'Group Summary'!U133</f>
        <v>3667</v>
      </c>
      <c r="J112" s="265">
        <f t="shared" si="20"/>
        <v>0.34960458140169076</v>
      </c>
      <c r="K112" s="265">
        <f t="shared" si="21"/>
        <v>0.3048813744205072</v>
      </c>
      <c r="L112" s="265">
        <f t="shared" si="22"/>
        <v>0.23425143168802837</v>
      </c>
      <c r="M112" s="265">
        <f t="shared" si="23"/>
        <v>0.08153804199618217</v>
      </c>
      <c r="N112" s="265">
        <f t="shared" si="24"/>
        <v>0.029724570493591493</v>
      </c>
      <c r="O112" s="265">
        <f t="shared" si="25"/>
        <v>0</v>
      </c>
      <c r="P112" s="265">
        <f t="shared" si="26"/>
        <v>1</v>
      </c>
      <c r="Q112" s="266">
        <f t="shared" si="19"/>
        <v>1.0000000000000002</v>
      </c>
    </row>
    <row r="113" spans="1:17" ht="13.5" customHeight="1">
      <c r="A113" s="281"/>
      <c r="B113" s="262" t="str">
        <f>+'Group Summary'!B134</f>
        <v>Two-Year 1</v>
      </c>
      <c r="C113" s="276">
        <f>+'Group Summary'!C134</f>
        <v>49</v>
      </c>
      <c r="D113" s="276">
        <f>+'Group Summary'!F134</f>
        <v>35</v>
      </c>
      <c r="E113" s="276">
        <f>+'Group Summary'!I134</f>
        <v>22</v>
      </c>
      <c r="F113" s="276">
        <f>+'Group Summary'!L134</f>
        <v>900</v>
      </c>
      <c r="G113" s="276">
        <f>+'Group Summary'!O134</f>
        <v>656</v>
      </c>
      <c r="H113" s="276">
        <f>+'Group Summary'!R134</f>
        <v>0</v>
      </c>
      <c r="I113" s="277">
        <f>+'Group Summary'!U134</f>
        <v>1662</v>
      </c>
      <c r="J113" s="265">
        <f t="shared" si="20"/>
        <v>0.029482551143200964</v>
      </c>
      <c r="K113" s="265">
        <f t="shared" si="21"/>
        <v>0.0210589651022864</v>
      </c>
      <c r="L113" s="265">
        <f t="shared" si="22"/>
        <v>0.013237063778580024</v>
      </c>
      <c r="M113" s="265">
        <f t="shared" si="23"/>
        <v>0.5415162454873647</v>
      </c>
      <c r="N113" s="265">
        <f t="shared" si="24"/>
        <v>0.394705174488568</v>
      </c>
      <c r="O113" s="265">
        <f t="shared" si="25"/>
        <v>0</v>
      </c>
      <c r="P113" s="265">
        <f t="shared" si="26"/>
        <v>1</v>
      </c>
      <c r="Q113" s="266">
        <f t="shared" si="19"/>
        <v>1</v>
      </c>
    </row>
    <row r="114" spans="1:17" ht="13.5" customHeight="1">
      <c r="A114" s="272"/>
      <c r="B114" s="272" t="str">
        <f>+'Group Summary'!B135</f>
        <v>Two-Year 2</v>
      </c>
      <c r="C114" s="286">
        <f>+'Group Summary'!C135</f>
        <v>0</v>
      </c>
      <c r="D114" s="286">
        <f>+'Group Summary'!F135</f>
        <v>0</v>
      </c>
      <c r="E114" s="286">
        <f>+'Group Summary'!I135</f>
        <v>0</v>
      </c>
      <c r="F114" s="286">
        <f>+'Group Summary'!L135</f>
        <v>0</v>
      </c>
      <c r="G114" s="286">
        <f>+'Group Summary'!O135</f>
        <v>0</v>
      </c>
      <c r="H114" s="286">
        <f>+'Group Summary'!R135</f>
        <v>0</v>
      </c>
      <c r="I114" s="287">
        <f>+'Group Summary'!U135</f>
        <v>0</v>
      </c>
      <c r="J114" s="275"/>
      <c r="K114" s="275"/>
      <c r="L114" s="275"/>
      <c r="M114" s="275"/>
      <c r="N114" s="275"/>
      <c r="O114" s="275"/>
      <c r="P114" s="275"/>
      <c r="Q114" s="266">
        <f t="shared" si="19"/>
        <v>0</v>
      </c>
    </row>
    <row r="115" spans="1:17" ht="13.5" customHeight="1">
      <c r="A115" s="262" t="str">
        <f>+'Group Summary'!A137</f>
        <v>TN</v>
      </c>
      <c r="B115" s="262" t="str">
        <f>+'Group Summary'!B138</f>
        <v>Four-Year 1</v>
      </c>
      <c r="C115" s="276">
        <f>+'Group Summary'!C138</f>
        <v>521</v>
      </c>
      <c r="D115" s="276">
        <f>+'Group Summary'!F138</f>
        <v>304</v>
      </c>
      <c r="E115" s="276">
        <f>+'Group Summary'!I138</f>
        <v>164</v>
      </c>
      <c r="F115" s="276">
        <f>+'Group Summary'!L138</f>
        <v>52</v>
      </c>
      <c r="G115" s="276">
        <f>+'Group Summary'!O138</f>
        <v>8</v>
      </c>
      <c r="H115" s="276">
        <f>+'Group Summary'!R138</f>
        <v>0</v>
      </c>
      <c r="I115" s="277">
        <f>+'Group Summary'!U138</f>
        <v>1049</v>
      </c>
      <c r="J115" s="265">
        <f t="shared" si="20"/>
        <v>0.4966634890371783</v>
      </c>
      <c r="K115" s="265">
        <f t="shared" si="21"/>
        <v>0.2897998093422307</v>
      </c>
      <c r="L115" s="265">
        <f t="shared" si="22"/>
        <v>0.1563393708293613</v>
      </c>
      <c r="M115" s="265">
        <f t="shared" si="23"/>
        <v>0.04957102001906578</v>
      </c>
      <c r="N115" s="265">
        <f t="shared" si="24"/>
        <v>0.0076263107721639654</v>
      </c>
      <c r="O115" s="265">
        <f t="shared" si="25"/>
        <v>0</v>
      </c>
      <c r="P115" s="265">
        <f t="shared" si="26"/>
        <v>1</v>
      </c>
      <c r="Q115" s="266">
        <f t="shared" si="19"/>
        <v>1</v>
      </c>
    </row>
    <row r="116" spans="1:17" ht="13.5" customHeight="1">
      <c r="A116" s="262"/>
      <c r="B116" s="262" t="str">
        <f>+'Group Summary'!B139</f>
        <v>Four-Year 2</v>
      </c>
      <c r="C116" s="276">
        <f>+'Group Summary'!C139</f>
        <v>258</v>
      </c>
      <c r="D116" s="276">
        <f>+'Group Summary'!F139</f>
        <v>207</v>
      </c>
      <c r="E116" s="276">
        <f>+'Group Summary'!I139</f>
        <v>197</v>
      </c>
      <c r="F116" s="276">
        <f>+'Group Summary'!L139</f>
        <v>73</v>
      </c>
      <c r="G116" s="276">
        <f>+'Group Summary'!O139</f>
        <v>2</v>
      </c>
      <c r="H116" s="276">
        <f>+'Group Summary'!R139</f>
        <v>0</v>
      </c>
      <c r="I116" s="277">
        <f>+'Group Summary'!U139</f>
        <v>737</v>
      </c>
      <c r="J116" s="265">
        <f t="shared" si="20"/>
        <v>0.35006784260515605</v>
      </c>
      <c r="K116" s="265">
        <f t="shared" si="21"/>
        <v>0.2808683853459973</v>
      </c>
      <c r="L116" s="265">
        <f t="shared" si="22"/>
        <v>0.2672998643147897</v>
      </c>
      <c r="M116" s="265">
        <f t="shared" si="23"/>
        <v>0.09905020352781546</v>
      </c>
      <c r="N116" s="265">
        <f t="shared" si="24"/>
        <v>0.0027137042062415195</v>
      </c>
      <c r="O116" s="265">
        <f t="shared" si="25"/>
        <v>0</v>
      </c>
      <c r="P116" s="265">
        <f t="shared" si="26"/>
        <v>1</v>
      </c>
      <c r="Q116" s="266">
        <f t="shared" si="19"/>
        <v>1</v>
      </c>
    </row>
    <row r="117" spans="1:17" ht="13.5" customHeight="1">
      <c r="A117" s="262"/>
      <c r="B117" s="262" t="str">
        <f>+'Group Summary'!B140</f>
        <v>Four-Year 3</v>
      </c>
      <c r="C117" s="276">
        <f>+'Group Summary'!C140</f>
        <v>443</v>
      </c>
      <c r="D117" s="276">
        <f>+'Group Summary'!F140</f>
        <v>399</v>
      </c>
      <c r="E117" s="276">
        <f>+'Group Summary'!I140</f>
        <v>460</v>
      </c>
      <c r="F117" s="276">
        <f>+'Group Summary'!L140</f>
        <v>160</v>
      </c>
      <c r="G117" s="276">
        <f>+'Group Summary'!O140</f>
        <v>1</v>
      </c>
      <c r="H117" s="276">
        <f>+'Group Summary'!R140</f>
        <v>0</v>
      </c>
      <c r="I117" s="277">
        <f>+'Group Summary'!U140</f>
        <v>1463</v>
      </c>
      <c r="J117" s="265">
        <f t="shared" si="20"/>
        <v>0.3028024606971975</v>
      </c>
      <c r="K117" s="265">
        <f t="shared" si="21"/>
        <v>0.2727272727272727</v>
      </c>
      <c r="L117" s="265">
        <f t="shared" si="22"/>
        <v>0.3144224196855776</v>
      </c>
      <c r="M117" s="265">
        <f t="shared" si="23"/>
        <v>0.10936431989063568</v>
      </c>
      <c r="N117" s="265">
        <f t="shared" si="24"/>
        <v>0.000683526999316473</v>
      </c>
      <c r="O117" s="265">
        <f t="shared" si="25"/>
        <v>0</v>
      </c>
      <c r="P117" s="265">
        <f t="shared" si="26"/>
        <v>1</v>
      </c>
      <c r="Q117" s="266">
        <f t="shared" si="19"/>
        <v>1</v>
      </c>
    </row>
    <row r="118" spans="1:17" ht="13.5" customHeight="1">
      <c r="A118" s="262"/>
      <c r="B118" s="262" t="str">
        <f>+'Group Summary'!B141</f>
        <v>Four-Year 4</v>
      </c>
      <c r="C118" s="276">
        <f>+'Group Summary'!C141</f>
        <v>370</v>
      </c>
      <c r="D118" s="276">
        <f>+'Group Summary'!F141</f>
        <v>260</v>
      </c>
      <c r="E118" s="276">
        <f>+'Group Summary'!I141</f>
        <v>239</v>
      </c>
      <c r="F118" s="276">
        <f>+'Group Summary'!L141</f>
        <v>46</v>
      </c>
      <c r="G118" s="276">
        <f>+'Group Summary'!O141</f>
        <v>0</v>
      </c>
      <c r="H118" s="276">
        <f>+'Group Summary'!R141</f>
        <v>0</v>
      </c>
      <c r="I118" s="277">
        <f>+'Group Summary'!U141</f>
        <v>915</v>
      </c>
      <c r="J118" s="265">
        <f t="shared" si="20"/>
        <v>0.40437158469945356</v>
      </c>
      <c r="K118" s="265">
        <f t="shared" si="21"/>
        <v>0.28415300546448086</v>
      </c>
      <c r="L118" s="265">
        <f t="shared" si="22"/>
        <v>0.2612021857923497</v>
      </c>
      <c r="M118" s="265">
        <f t="shared" si="23"/>
        <v>0.05027322404371585</v>
      </c>
      <c r="N118" s="265">
        <f t="shared" si="24"/>
        <v>0</v>
      </c>
      <c r="O118" s="265">
        <f t="shared" si="25"/>
        <v>0</v>
      </c>
      <c r="P118" s="265">
        <f t="shared" si="26"/>
        <v>1</v>
      </c>
      <c r="Q118" s="266">
        <f t="shared" si="19"/>
        <v>1</v>
      </c>
    </row>
    <row r="119" spans="1:17" ht="13.5" customHeight="1">
      <c r="A119" s="262"/>
      <c r="B119" s="262" t="str">
        <f>+'Group Summary'!B142</f>
        <v>Four-Year 5</v>
      </c>
      <c r="C119" s="276">
        <f>+'Group Summary'!C142</f>
        <v>102</v>
      </c>
      <c r="D119" s="276">
        <f>+'Group Summary'!F142</f>
        <v>49</v>
      </c>
      <c r="E119" s="276">
        <f>+'Group Summary'!I142</f>
        <v>53</v>
      </c>
      <c r="F119" s="276">
        <f>+'Group Summary'!L142</f>
        <v>24</v>
      </c>
      <c r="G119" s="276">
        <f>+'Group Summary'!O142</f>
        <v>0</v>
      </c>
      <c r="H119" s="276">
        <f>+'Group Summary'!R142</f>
        <v>0</v>
      </c>
      <c r="I119" s="277">
        <f>+'Group Summary'!U142</f>
        <v>228</v>
      </c>
      <c r="J119" s="265">
        <f t="shared" si="20"/>
        <v>0.4473684210526316</v>
      </c>
      <c r="K119" s="265">
        <f t="shared" si="21"/>
        <v>0.2149122807017544</v>
      </c>
      <c r="L119" s="265">
        <f t="shared" si="22"/>
        <v>0.2324561403508772</v>
      </c>
      <c r="M119" s="265">
        <f t="shared" si="23"/>
        <v>0.10526315789473684</v>
      </c>
      <c r="N119" s="265">
        <f t="shared" si="24"/>
        <v>0</v>
      </c>
      <c r="O119" s="265">
        <f t="shared" si="25"/>
        <v>0</v>
      </c>
      <c r="P119" s="265">
        <f t="shared" si="26"/>
        <v>1</v>
      </c>
      <c r="Q119" s="266">
        <f t="shared" si="19"/>
        <v>0.9999999999999999</v>
      </c>
    </row>
    <row r="120" spans="1:17" ht="13.5" customHeight="1">
      <c r="A120" s="262"/>
      <c r="B120" s="262" t="str">
        <f>+'Group Summary'!B143</f>
        <v>Four-Year 6</v>
      </c>
      <c r="C120" s="284">
        <f>+'Group Summary'!C143</f>
        <v>0</v>
      </c>
      <c r="D120" s="284">
        <f>+'Group Summary'!F143</f>
        <v>0</v>
      </c>
      <c r="E120" s="284">
        <f>+'Group Summary'!I143</f>
        <v>0</v>
      </c>
      <c r="F120" s="284">
        <f>+'Group Summary'!L143</f>
        <v>0</v>
      </c>
      <c r="G120" s="284">
        <f>+'Group Summary'!O143</f>
        <v>0</v>
      </c>
      <c r="H120" s="284">
        <f>+'Group Summary'!R143</f>
        <v>0</v>
      </c>
      <c r="I120" s="285">
        <f>+'Group Summary'!U143</f>
        <v>0</v>
      </c>
      <c r="J120" s="265"/>
      <c r="K120" s="265"/>
      <c r="L120" s="265"/>
      <c r="M120" s="265"/>
      <c r="N120" s="265"/>
      <c r="O120" s="265"/>
      <c r="P120" s="265"/>
      <c r="Q120" s="266">
        <f t="shared" si="19"/>
        <v>0</v>
      </c>
    </row>
    <row r="121" spans="1:17" s="254" customFormat="1" ht="24" customHeight="1">
      <c r="A121" s="262"/>
      <c r="B121" s="278" t="str">
        <f>+'Group Summary'!B144</f>
        <v>All Four-Year</v>
      </c>
      <c r="C121" s="279">
        <f>+'Group Summary'!C144</f>
        <v>1694</v>
      </c>
      <c r="D121" s="279">
        <f>+'Group Summary'!F144</f>
        <v>1219</v>
      </c>
      <c r="E121" s="279">
        <f>+'Group Summary'!I144</f>
        <v>1113</v>
      </c>
      <c r="F121" s="279">
        <f>+'Group Summary'!L144</f>
        <v>355</v>
      </c>
      <c r="G121" s="279">
        <f>+'Group Summary'!O144</f>
        <v>13</v>
      </c>
      <c r="H121" s="279">
        <f>+'Group Summary'!R144</f>
        <v>0</v>
      </c>
      <c r="I121" s="280">
        <f>+'Group Summary'!U144</f>
        <v>4394</v>
      </c>
      <c r="J121" s="265">
        <f t="shared" si="20"/>
        <v>0.38552571688666365</v>
      </c>
      <c r="K121" s="265">
        <f t="shared" si="21"/>
        <v>0.2774237596722804</v>
      </c>
      <c r="L121" s="265">
        <f t="shared" si="22"/>
        <v>0.25329995448338644</v>
      </c>
      <c r="M121" s="265">
        <f t="shared" si="23"/>
        <v>0.08079198907601275</v>
      </c>
      <c r="N121" s="265">
        <f t="shared" si="24"/>
        <v>0.0029585798816568047</v>
      </c>
      <c r="O121" s="265">
        <f t="shared" si="25"/>
        <v>0</v>
      </c>
      <c r="P121" s="265">
        <f t="shared" si="26"/>
        <v>1</v>
      </c>
      <c r="Q121" s="266">
        <f t="shared" si="19"/>
        <v>1</v>
      </c>
    </row>
    <row r="122" spans="1:17" ht="13.5" customHeight="1">
      <c r="A122" s="281"/>
      <c r="B122" s="262" t="str">
        <f>+'Group Summary'!B145</f>
        <v>Two-Year 1</v>
      </c>
      <c r="C122" s="276">
        <f>+'Group Summary'!C145</f>
        <v>174</v>
      </c>
      <c r="D122" s="276">
        <f>+'Group Summary'!F145</f>
        <v>726</v>
      </c>
      <c r="E122" s="276">
        <f>+'Group Summary'!I145</f>
        <v>379</v>
      </c>
      <c r="F122" s="276">
        <f>+'Group Summary'!L145</f>
        <v>356</v>
      </c>
      <c r="G122" s="276">
        <f>+'Group Summary'!O145</f>
        <v>0</v>
      </c>
      <c r="H122" s="276">
        <f>+'Group Summary'!R145</f>
        <v>0</v>
      </c>
      <c r="I122" s="277">
        <f>+'Group Summary'!U145</f>
        <v>1635</v>
      </c>
      <c r="J122" s="265">
        <f t="shared" si="20"/>
        <v>0.10642201834862386</v>
      </c>
      <c r="K122" s="265">
        <f t="shared" si="21"/>
        <v>0.44403669724770645</v>
      </c>
      <c r="L122" s="265">
        <f t="shared" si="22"/>
        <v>0.23180428134556574</v>
      </c>
      <c r="M122" s="265">
        <f t="shared" si="23"/>
        <v>0.21773700305810398</v>
      </c>
      <c r="N122" s="265">
        <f t="shared" si="24"/>
        <v>0</v>
      </c>
      <c r="O122" s="265">
        <f t="shared" si="25"/>
        <v>0</v>
      </c>
      <c r="P122" s="265">
        <f t="shared" si="26"/>
        <v>1</v>
      </c>
      <c r="Q122" s="266">
        <f t="shared" si="19"/>
        <v>1</v>
      </c>
    </row>
    <row r="123" spans="1:17" ht="13.5" customHeight="1">
      <c r="A123" s="272"/>
      <c r="B123" s="272" t="str">
        <f>+'Group Summary'!B146</f>
        <v>Two-Year 2</v>
      </c>
      <c r="C123" s="282">
        <f>+'Group Summary'!C146</f>
        <v>0</v>
      </c>
      <c r="D123" s="282">
        <f>+'Group Summary'!F146</f>
        <v>0</v>
      </c>
      <c r="E123" s="282">
        <f>+'Group Summary'!I146</f>
        <v>0</v>
      </c>
      <c r="F123" s="282">
        <f>+'Group Summary'!L146</f>
        <v>0</v>
      </c>
      <c r="G123" s="282">
        <f>+'Group Summary'!O146</f>
        <v>0</v>
      </c>
      <c r="H123" s="282">
        <f>+'Group Summary'!R146</f>
        <v>420</v>
      </c>
      <c r="I123" s="283">
        <f>+'Group Summary'!U146</f>
        <v>420</v>
      </c>
      <c r="J123" s="275">
        <f t="shared" si="20"/>
        <v>0</v>
      </c>
      <c r="K123" s="275">
        <f t="shared" si="21"/>
        <v>0</v>
      </c>
      <c r="L123" s="275">
        <f t="shared" si="22"/>
        <v>0</v>
      </c>
      <c r="M123" s="275">
        <f t="shared" si="23"/>
        <v>0</v>
      </c>
      <c r="N123" s="275">
        <f t="shared" si="24"/>
        <v>0</v>
      </c>
      <c r="O123" s="275">
        <f t="shared" si="25"/>
        <v>1</v>
      </c>
      <c r="P123" s="275">
        <f t="shared" si="26"/>
        <v>1</v>
      </c>
      <c r="Q123" s="266">
        <f t="shared" si="19"/>
        <v>1</v>
      </c>
    </row>
    <row r="124" spans="1:17" ht="13.5" customHeight="1">
      <c r="A124" s="262" t="str">
        <f>+'Group Summary'!A148</f>
        <v>TX</v>
      </c>
      <c r="B124" s="262" t="str">
        <f>+'Group Summary'!B149</f>
        <v>Four-Year 1</v>
      </c>
      <c r="C124" s="276">
        <f>+'Group Summary'!C149</f>
        <v>2511</v>
      </c>
      <c r="D124" s="276">
        <f>+'Group Summary'!F149</f>
        <v>1627</v>
      </c>
      <c r="E124" s="276">
        <f>+'Group Summary'!I149</f>
        <v>1213</v>
      </c>
      <c r="F124" s="276">
        <f>+'Group Summary'!L149</f>
        <v>49</v>
      </c>
      <c r="G124" s="276">
        <f>+'Group Summary'!O149</f>
        <v>736</v>
      </c>
      <c r="H124" s="276">
        <f>+'Group Summary'!R149</f>
        <v>0</v>
      </c>
      <c r="I124" s="277">
        <f>+'Group Summary'!U149</f>
        <v>6136</v>
      </c>
      <c r="J124" s="265">
        <f t="shared" si="20"/>
        <v>0.4092242503259452</v>
      </c>
      <c r="K124" s="265">
        <f t="shared" si="21"/>
        <v>0.26515645371577573</v>
      </c>
      <c r="L124" s="265">
        <f t="shared" si="22"/>
        <v>0.1976857887874837</v>
      </c>
      <c r="M124" s="265">
        <f t="shared" si="23"/>
        <v>0.007985658409387223</v>
      </c>
      <c r="N124" s="265">
        <f t="shared" si="24"/>
        <v>0.11994784876140809</v>
      </c>
      <c r="O124" s="265">
        <f t="shared" si="25"/>
        <v>0</v>
      </c>
      <c r="P124" s="265">
        <f t="shared" si="26"/>
        <v>1</v>
      </c>
      <c r="Q124" s="266">
        <f t="shared" si="19"/>
        <v>0.9999999999999999</v>
      </c>
    </row>
    <row r="125" spans="1:17" ht="13.5" customHeight="1">
      <c r="A125" s="262"/>
      <c r="B125" s="262" t="str">
        <f>+'Group Summary'!B150</f>
        <v>Four-Year 2</v>
      </c>
      <c r="C125" s="276">
        <f>+'Group Summary'!C150</f>
        <v>418</v>
      </c>
      <c r="D125" s="276">
        <f>+'Group Summary'!F150</f>
        <v>364</v>
      </c>
      <c r="E125" s="276">
        <f>+'Group Summary'!I150</f>
        <v>349</v>
      </c>
      <c r="F125" s="276">
        <f>+'Group Summary'!L150</f>
        <v>32</v>
      </c>
      <c r="G125" s="276">
        <f>+'Group Summary'!O150</f>
        <v>138</v>
      </c>
      <c r="H125" s="276">
        <f>+'Group Summary'!R150</f>
        <v>0</v>
      </c>
      <c r="I125" s="277">
        <f>+'Group Summary'!U150</f>
        <v>1301</v>
      </c>
      <c r="J125" s="265">
        <f t="shared" si="20"/>
        <v>0.3212913143735588</v>
      </c>
      <c r="K125" s="265">
        <f t="shared" si="21"/>
        <v>0.2797847809377402</v>
      </c>
      <c r="L125" s="265">
        <f t="shared" si="22"/>
        <v>0.2682551883166795</v>
      </c>
      <c r="M125" s="265">
        <f t="shared" si="23"/>
        <v>0.024596464258262875</v>
      </c>
      <c r="N125" s="265">
        <f t="shared" si="24"/>
        <v>0.10607225211375865</v>
      </c>
      <c r="O125" s="265">
        <f t="shared" si="25"/>
        <v>0</v>
      </c>
      <c r="P125" s="265">
        <f t="shared" si="26"/>
        <v>1</v>
      </c>
      <c r="Q125" s="266">
        <f t="shared" si="19"/>
        <v>1</v>
      </c>
    </row>
    <row r="126" spans="1:17" ht="13.5" customHeight="1">
      <c r="A126" s="262"/>
      <c r="B126" s="262" t="str">
        <f>+'Group Summary'!B151</f>
        <v>Four-Year 3</v>
      </c>
      <c r="C126" s="276">
        <f>+'Group Summary'!C151</f>
        <v>1370</v>
      </c>
      <c r="D126" s="276">
        <f>+'Group Summary'!F151</f>
        <v>1296</v>
      </c>
      <c r="E126" s="276">
        <f>+'Group Summary'!I151</f>
        <v>1254</v>
      </c>
      <c r="F126" s="276">
        <f>+'Group Summary'!L151</f>
        <v>344</v>
      </c>
      <c r="G126" s="276">
        <f>+'Group Summary'!O151</f>
        <v>518</v>
      </c>
      <c r="H126" s="276">
        <f>+'Group Summary'!R151</f>
        <v>0</v>
      </c>
      <c r="I126" s="277">
        <f>+'Group Summary'!U151</f>
        <v>4782</v>
      </c>
      <c r="J126" s="265">
        <f t="shared" si="20"/>
        <v>0.2864910079464659</v>
      </c>
      <c r="K126" s="265">
        <f t="shared" si="21"/>
        <v>0.2710163111668758</v>
      </c>
      <c r="L126" s="265">
        <f t="shared" si="22"/>
        <v>0.26223337515683814</v>
      </c>
      <c r="M126" s="265">
        <f t="shared" si="23"/>
        <v>0.07193642827268926</v>
      </c>
      <c r="N126" s="265">
        <f t="shared" si="24"/>
        <v>0.10832287745713091</v>
      </c>
      <c r="O126" s="265">
        <f t="shared" si="25"/>
        <v>0</v>
      </c>
      <c r="P126" s="265">
        <f t="shared" si="26"/>
        <v>1</v>
      </c>
      <c r="Q126" s="266">
        <f t="shared" si="19"/>
        <v>1.0000000000000002</v>
      </c>
    </row>
    <row r="127" spans="1:17" ht="13.5" customHeight="1">
      <c r="A127" s="262"/>
      <c r="B127" s="262" t="str">
        <f>+'Group Summary'!B152</f>
        <v>Four-Year 4</v>
      </c>
      <c r="C127" s="276">
        <f>+'Group Summary'!C152</f>
        <v>187</v>
      </c>
      <c r="D127" s="276">
        <f>+'Group Summary'!F152</f>
        <v>186</v>
      </c>
      <c r="E127" s="276">
        <f>+'Group Summary'!I152</f>
        <v>251</v>
      </c>
      <c r="F127" s="276">
        <f>+'Group Summary'!L152</f>
        <v>139</v>
      </c>
      <c r="G127" s="276">
        <f>+'Group Summary'!O152</f>
        <v>63</v>
      </c>
      <c r="H127" s="276">
        <f>+'Group Summary'!R152</f>
        <v>0</v>
      </c>
      <c r="I127" s="277">
        <f>+'Group Summary'!U152</f>
        <v>826</v>
      </c>
      <c r="J127" s="265">
        <f t="shared" si="20"/>
        <v>0.22639225181598063</v>
      </c>
      <c r="K127" s="265">
        <f t="shared" si="21"/>
        <v>0.22518159806295399</v>
      </c>
      <c r="L127" s="265">
        <f t="shared" si="22"/>
        <v>0.30387409200968524</v>
      </c>
      <c r="M127" s="265">
        <f t="shared" si="23"/>
        <v>0.1682808716707022</v>
      </c>
      <c r="N127" s="265">
        <f t="shared" si="24"/>
        <v>0.07627118644067797</v>
      </c>
      <c r="O127" s="265">
        <f t="shared" si="25"/>
        <v>0</v>
      </c>
      <c r="P127" s="265">
        <f t="shared" si="26"/>
        <v>1</v>
      </c>
      <c r="Q127" s="266">
        <f t="shared" si="19"/>
        <v>1</v>
      </c>
    </row>
    <row r="128" spans="1:17" ht="13.5" customHeight="1">
      <c r="A128" s="262"/>
      <c r="B128" s="262" t="str">
        <f>+'Group Summary'!B153</f>
        <v>Four-Year 5</v>
      </c>
      <c r="C128" s="276">
        <f>+'Group Summary'!C153</f>
        <v>55</v>
      </c>
      <c r="D128" s="276">
        <f>+'Group Summary'!F153</f>
        <v>71</v>
      </c>
      <c r="E128" s="276">
        <f>+'Group Summary'!I153</f>
        <v>103</v>
      </c>
      <c r="F128" s="276">
        <f>+'Group Summary'!L153</f>
        <v>18</v>
      </c>
      <c r="G128" s="276">
        <f>+'Group Summary'!O153</f>
        <v>49</v>
      </c>
      <c r="H128" s="276">
        <f>+'Group Summary'!R153</f>
        <v>0</v>
      </c>
      <c r="I128" s="277">
        <f>+'Group Summary'!U153</f>
        <v>296</v>
      </c>
      <c r="J128" s="265">
        <f t="shared" si="20"/>
        <v>0.1858108108108108</v>
      </c>
      <c r="K128" s="265">
        <f t="shared" si="21"/>
        <v>0.23986486486486486</v>
      </c>
      <c r="L128" s="265">
        <f t="shared" si="22"/>
        <v>0.34797297297297297</v>
      </c>
      <c r="M128" s="265">
        <f t="shared" si="23"/>
        <v>0.060810810810810814</v>
      </c>
      <c r="N128" s="265">
        <f t="shared" si="24"/>
        <v>0.16554054054054054</v>
      </c>
      <c r="O128" s="265">
        <f t="shared" si="25"/>
        <v>0</v>
      </c>
      <c r="P128" s="265">
        <f t="shared" si="26"/>
        <v>1</v>
      </c>
      <c r="Q128" s="266">
        <f t="shared" si="19"/>
        <v>1</v>
      </c>
    </row>
    <row r="129" spans="1:17" ht="13.5" customHeight="1">
      <c r="A129" s="262"/>
      <c r="B129" s="262" t="str">
        <f>+'Group Summary'!B154</f>
        <v>Four-Year 6</v>
      </c>
      <c r="C129" s="276">
        <f>+'Group Summary'!C154</f>
        <v>35</v>
      </c>
      <c r="D129" s="276">
        <f>+'Group Summary'!F154</f>
        <v>72</v>
      </c>
      <c r="E129" s="276">
        <f>+'Group Summary'!I154</f>
        <v>63</v>
      </c>
      <c r="F129" s="276">
        <f>+'Group Summary'!L154</f>
        <v>6</v>
      </c>
      <c r="G129" s="276">
        <f>+'Group Summary'!O154</f>
        <v>63</v>
      </c>
      <c r="H129" s="276">
        <f>+'Group Summary'!R154</f>
        <v>0</v>
      </c>
      <c r="I129" s="277">
        <f>+'Group Summary'!U154</f>
        <v>239</v>
      </c>
      <c r="J129" s="265">
        <f t="shared" si="20"/>
        <v>0.14644351464435146</v>
      </c>
      <c r="K129" s="265">
        <f t="shared" si="21"/>
        <v>0.301255230125523</v>
      </c>
      <c r="L129" s="265">
        <f t="shared" si="22"/>
        <v>0.26359832635983266</v>
      </c>
      <c r="M129" s="265">
        <f t="shared" si="23"/>
        <v>0.02510460251046025</v>
      </c>
      <c r="N129" s="265">
        <f t="shared" si="24"/>
        <v>0.26359832635983266</v>
      </c>
      <c r="O129" s="265">
        <f t="shared" si="25"/>
        <v>0</v>
      </c>
      <c r="P129" s="265">
        <f t="shared" si="26"/>
        <v>1</v>
      </c>
      <c r="Q129" s="266">
        <f t="shared" si="19"/>
        <v>1</v>
      </c>
    </row>
    <row r="130" spans="1:17" s="254" customFormat="1" ht="24" customHeight="1">
      <c r="A130" s="262"/>
      <c r="B130" s="278" t="str">
        <f>+'Group Summary'!B155</f>
        <v>All Four-Year</v>
      </c>
      <c r="C130" s="279">
        <f>+'Group Summary'!C155</f>
        <v>4576</v>
      </c>
      <c r="D130" s="279">
        <f>+'Group Summary'!F155</f>
        <v>3616</v>
      </c>
      <c r="E130" s="279">
        <f>+'Group Summary'!I155</f>
        <v>3233</v>
      </c>
      <c r="F130" s="279">
        <f>+'Group Summary'!L155</f>
        <v>588</v>
      </c>
      <c r="G130" s="279">
        <f>+'Group Summary'!O155</f>
        <v>1567</v>
      </c>
      <c r="H130" s="279">
        <f>+'Group Summary'!R155</f>
        <v>0</v>
      </c>
      <c r="I130" s="280">
        <f>+'Group Summary'!U155</f>
        <v>13580</v>
      </c>
      <c r="J130" s="265">
        <f t="shared" si="20"/>
        <v>0.33696612665684833</v>
      </c>
      <c r="K130" s="265">
        <f t="shared" si="21"/>
        <v>0.2662739322533137</v>
      </c>
      <c r="L130" s="265">
        <f t="shared" si="22"/>
        <v>0.23807069219440352</v>
      </c>
      <c r="M130" s="265">
        <f t="shared" si="23"/>
        <v>0.04329896907216495</v>
      </c>
      <c r="N130" s="265">
        <f t="shared" si="24"/>
        <v>0.11539027982326952</v>
      </c>
      <c r="O130" s="265">
        <f t="shared" si="25"/>
        <v>0</v>
      </c>
      <c r="P130" s="265">
        <f t="shared" si="26"/>
        <v>1</v>
      </c>
      <c r="Q130" s="266">
        <f t="shared" si="19"/>
        <v>1</v>
      </c>
    </row>
    <row r="131" spans="1:17" ht="13.5" customHeight="1">
      <c r="A131" s="281"/>
      <c r="B131" s="262" t="str">
        <f>+'Group Summary'!B156</f>
        <v>Two-Year 1</v>
      </c>
      <c r="C131" s="284">
        <f>+'Group Summary'!C156</f>
        <v>0</v>
      </c>
      <c r="D131" s="284">
        <f>+'Group Summary'!F156</f>
        <v>0</v>
      </c>
      <c r="E131" s="284">
        <f>+'Group Summary'!I156</f>
        <v>0</v>
      </c>
      <c r="F131" s="284">
        <f>+'Group Summary'!L156</f>
        <v>0</v>
      </c>
      <c r="G131" s="284">
        <f>+'Group Summary'!O156</f>
        <v>0</v>
      </c>
      <c r="H131" s="284">
        <f>+'Group Summary'!R156</f>
        <v>8205</v>
      </c>
      <c r="I131" s="285">
        <f>+'Group Summary'!U156</f>
        <v>8205</v>
      </c>
      <c r="J131" s="265">
        <f t="shared" si="20"/>
        <v>0</v>
      </c>
      <c r="K131" s="265">
        <f t="shared" si="21"/>
        <v>0</v>
      </c>
      <c r="L131" s="265">
        <f t="shared" si="22"/>
        <v>0</v>
      </c>
      <c r="M131" s="265">
        <f t="shared" si="23"/>
        <v>0</v>
      </c>
      <c r="N131" s="265">
        <f t="shared" si="24"/>
        <v>0</v>
      </c>
      <c r="O131" s="265">
        <f t="shared" si="25"/>
        <v>1</v>
      </c>
      <c r="P131" s="265">
        <f t="shared" si="26"/>
        <v>1</v>
      </c>
      <c r="Q131" s="266">
        <f t="shared" si="19"/>
        <v>1</v>
      </c>
    </row>
    <row r="132" spans="1:17" ht="13.5" customHeight="1">
      <c r="A132" s="272"/>
      <c r="B132" s="272" t="str">
        <f>+'Group Summary'!B157</f>
        <v>Two-Year 2</v>
      </c>
      <c r="C132" s="286">
        <f>+'Group Summary'!C157</f>
        <v>0</v>
      </c>
      <c r="D132" s="286">
        <f>+'Group Summary'!F157</f>
        <v>0</v>
      </c>
      <c r="E132" s="286">
        <f>+'Group Summary'!I157</f>
        <v>0</v>
      </c>
      <c r="F132" s="286">
        <f>+'Group Summary'!L157</f>
        <v>0</v>
      </c>
      <c r="G132" s="286">
        <f>+'Group Summary'!O157</f>
        <v>0</v>
      </c>
      <c r="H132" s="286">
        <f>+'Group Summary'!R157</f>
        <v>0</v>
      </c>
      <c r="I132" s="287">
        <f>+'Group Summary'!U157</f>
        <v>0</v>
      </c>
      <c r="J132" s="275"/>
      <c r="K132" s="275"/>
      <c r="L132" s="275"/>
      <c r="M132" s="275"/>
      <c r="N132" s="275"/>
      <c r="O132" s="275"/>
      <c r="P132" s="275"/>
      <c r="Q132" s="266">
        <f t="shared" si="19"/>
        <v>0</v>
      </c>
    </row>
    <row r="133" spans="1:17" ht="13.5" customHeight="1">
      <c r="A133" s="262" t="str">
        <f>+'Group Summary'!A159</f>
        <v>VA</v>
      </c>
      <c r="B133" s="262" t="str">
        <f>+'Group Summary'!B160</f>
        <v>Four-Year 1</v>
      </c>
      <c r="C133" s="276">
        <f>+'Group Summary'!C160</f>
        <v>929</v>
      </c>
      <c r="D133" s="276">
        <f>+'Group Summary'!F160</f>
        <v>652</v>
      </c>
      <c r="E133" s="276">
        <f>+'Group Summary'!I160</f>
        <v>437</v>
      </c>
      <c r="F133" s="276">
        <f>+'Group Summary'!L160</f>
        <v>136</v>
      </c>
      <c r="G133" s="276">
        <f>+'Group Summary'!O160</f>
        <v>67</v>
      </c>
      <c r="H133" s="276">
        <f>+'Group Summary'!R160</f>
        <v>0</v>
      </c>
      <c r="I133" s="277">
        <f>+'Group Summary'!U160</f>
        <v>2221</v>
      </c>
      <c r="J133" s="265">
        <f t="shared" si="20"/>
        <v>0.41828005402971635</v>
      </c>
      <c r="K133" s="265">
        <f t="shared" si="21"/>
        <v>0.2935614588023413</v>
      </c>
      <c r="L133" s="265">
        <f t="shared" si="22"/>
        <v>0.19675821701936064</v>
      </c>
      <c r="M133" s="265">
        <f t="shared" si="23"/>
        <v>0.06123367852318776</v>
      </c>
      <c r="N133" s="265">
        <f t="shared" si="24"/>
        <v>0.030166591625393965</v>
      </c>
      <c r="O133" s="265">
        <f t="shared" si="25"/>
        <v>0</v>
      </c>
      <c r="P133" s="265">
        <f t="shared" si="26"/>
        <v>1</v>
      </c>
      <c r="Q133" s="266">
        <f t="shared" si="19"/>
        <v>1</v>
      </c>
    </row>
    <row r="134" spans="1:17" ht="13.5" customHeight="1">
      <c r="A134" s="262"/>
      <c r="B134" s="262" t="str">
        <f>+'Group Summary'!B161</f>
        <v>Four-Year 2</v>
      </c>
      <c r="C134" s="276">
        <f>+'Group Summary'!C161</f>
        <v>849</v>
      </c>
      <c r="D134" s="276">
        <f>+'Group Summary'!F161</f>
        <v>930</v>
      </c>
      <c r="E134" s="276">
        <f>+'Group Summary'!I161</f>
        <v>666</v>
      </c>
      <c r="F134" s="276">
        <f>+'Group Summary'!L161</f>
        <v>145</v>
      </c>
      <c r="G134" s="276">
        <f>+'Group Summary'!O161</f>
        <v>67</v>
      </c>
      <c r="H134" s="276">
        <f>+'Group Summary'!R161</f>
        <v>0</v>
      </c>
      <c r="I134" s="277">
        <f>+'Group Summary'!U161</f>
        <v>2657</v>
      </c>
      <c r="J134" s="265">
        <f t="shared" si="20"/>
        <v>0.31953330824237863</v>
      </c>
      <c r="K134" s="265">
        <f t="shared" si="21"/>
        <v>0.35001881821603315</v>
      </c>
      <c r="L134" s="265">
        <f t="shared" si="22"/>
        <v>0.2506586375611592</v>
      </c>
      <c r="M134" s="265">
        <f t="shared" si="23"/>
        <v>0.05457282649604817</v>
      </c>
      <c r="N134" s="265">
        <f t="shared" si="24"/>
        <v>0.02521640948438088</v>
      </c>
      <c r="O134" s="265">
        <f t="shared" si="25"/>
        <v>0</v>
      </c>
      <c r="P134" s="265">
        <f t="shared" si="26"/>
        <v>1</v>
      </c>
      <c r="Q134" s="266">
        <f t="shared" si="19"/>
        <v>1</v>
      </c>
    </row>
    <row r="135" spans="1:17" ht="13.5" customHeight="1">
      <c r="A135" s="262"/>
      <c r="B135" s="262" t="str">
        <f>+'Group Summary'!B162</f>
        <v>Four-Year 3</v>
      </c>
      <c r="C135" s="276">
        <f>+'Group Summary'!C162</f>
        <v>343</v>
      </c>
      <c r="D135" s="276">
        <f>+'Group Summary'!F162</f>
        <v>299</v>
      </c>
      <c r="E135" s="276">
        <f>+'Group Summary'!I162</f>
        <v>258</v>
      </c>
      <c r="F135" s="276">
        <f>+'Group Summary'!L162</f>
        <v>69</v>
      </c>
      <c r="G135" s="276">
        <f>+'Group Summary'!O162</f>
        <v>0</v>
      </c>
      <c r="H135" s="276">
        <f>+'Group Summary'!R162</f>
        <v>0</v>
      </c>
      <c r="I135" s="277">
        <f>+'Group Summary'!U162</f>
        <v>969</v>
      </c>
      <c r="J135" s="265">
        <f t="shared" si="20"/>
        <v>0.3539731682146543</v>
      </c>
      <c r="K135" s="265">
        <f t="shared" si="21"/>
        <v>0.30856553147574817</v>
      </c>
      <c r="L135" s="265">
        <f t="shared" si="22"/>
        <v>0.26625386996904027</v>
      </c>
      <c r="M135" s="265">
        <f t="shared" si="23"/>
        <v>0.07120743034055728</v>
      </c>
      <c r="N135" s="265">
        <f t="shared" si="24"/>
        <v>0</v>
      </c>
      <c r="O135" s="265">
        <f t="shared" si="25"/>
        <v>0</v>
      </c>
      <c r="P135" s="265">
        <f t="shared" si="26"/>
        <v>1</v>
      </c>
      <c r="Q135" s="266">
        <f t="shared" si="19"/>
        <v>1</v>
      </c>
    </row>
    <row r="136" spans="1:17" ht="13.5" customHeight="1">
      <c r="A136" s="262"/>
      <c r="B136" s="262" t="str">
        <f>+'Group Summary'!B163</f>
        <v>Four-Year 4</v>
      </c>
      <c r="C136" s="276">
        <f>+'Group Summary'!C163</f>
        <v>127</v>
      </c>
      <c r="D136" s="276">
        <f>+'Group Summary'!F163</f>
        <v>130</v>
      </c>
      <c r="E136" s="276">
        <f>+'Group Summary'!I163</f>
        <v>181</v>
      </c>
      <c r="F136" s="276">
        <f>+'Group Summary'!L163</f>
        <v>63</v>
      </c>
      <c r="G136" s="276">
        <f>+'Group Summary'!O163</f>
        <v>6</v>
      </c>
      <c r="H136" s="276">
        <f>+'Group Summary'!R163</f>
        <v>0</v>
      </c>
      <c r="I136" s="277">
        <f>+'Group Summary'!U163</f>
        <v>507</v>
      </c>
      <c r="J136" s="265">
        <f t="shared" si="20"/>
        <v>0.2504930966469428</v>
      </c>
      <c r="K136" s="265">
        <f t="shared" si="21"/>
        <v>0.2564102564102564</v>
      </c>
      <c r="L136" s="265">
        <f t="shared" si="22"/>
        <v>0.35700197238658776</v>
      </c>
      <c r="M136" s="265">
        <f t="shared" si="23"/>
        <v>0.1242603550295858</v>
      </c>
      <c r="N136" s="265">
        <f t="shared" si="24"/>
        <v>0.011834319526627219</v>
      </c>
      <c r="O136" s="265">
        <f t="shared" si="25"/>
        <v>0</v>
      </c>
      <c r="P136" s="265">
        <f t="shared" si="26"/>
        <v>1</v>
      </c>
      <c r="Q136" s="266">
        <f t="shared" si="19"/>
        <v>0.9999999999999999</v>
      </c>
    </row>
    <row r="137" spans="1:17" ht="13.5" customHeight="1">
      <c r="A137" s="262"/>
      <c r="B137" s="262" t="str">
        <f>+'Group Summary'!B164</f>
        <v>Four-Year 5</v>
      </c>
      <c r="C137" s="276">
        <f>+'Group Summary'!C164</f>
        <v>39</v>
      </c>
      <c r="D137" s="276">
        <f>+'Group Summary'!F164</f>
        <v>55</v>
      </c>
      <c r="E137" s="276">
        <f>+'Group Summary'!I164</f>
        <v>47</v>
      </c>
      <c r="F137" s="276">
        <f>+'Group Summary'!L164</f>
        <v>16</v>
      </c>
      <c r="G137" s="276">
        <f>+'Group Summary'!O164</f>
        <v>1</v>
      </c>
      <c r="H137" s="276">
        <f>+'Group Summary'!R164</f>
        <v>0</v>
      </c>
      <c r="I137" s="277">
        <f>+'Group Summary'!U164</f>
        <v>158</v>
      </c>
      <c r="J137" s="265">
        <f t="shared" si="20"/>
        <v>0.2468354430379747</v>
      </c>
      <c r="K137" s="265">
        <f t="shared" si="21"/>
        <v>0.34810126582278483</v>
      </c>
      <c r="L137" s="265">
        <f t="shared" si="22"/>
        <v>0.2974683544303797</v>
      </c>
      <c r="M137" s="265">
        <f t="shared" si="23"/>
        <v>0.10126582278481013</v>
      </c>
      <c r="N137" s="265">
        <f t="shared" si="24"/>
        <v>0.006329113924050633</v>
      </c>
      <c r="O137" s="265">
        <f t="shared" si="25"/>
        <v>0</v>
      </c>
      <c r="P137" s="265">
        <f t="shared" si="26"/>
        <v>1</v>
      </c>
      <c r="Q137" s="266">
        <f t="shared" si="19"/>
        <v>1</v>
      </c>
    </row>
    <row r="138" spans="1:17" ht="13.5" customHeight="1">
      <c r="A138" s="262"/>
      <c r="B138" s="262" t="str">
        <f>+'Group Summary'!B165</f>
        <v>Four-Year 6</v>
      </c>
      <c r="C138" s="276">
        <f>+'Group Summary'!C165</f>
        <v>134</v>
      </c>
      <c r="D138" s="276">
        <f>+'Group Summary'!F165</f>
        <v>120</v>
      </c>
      <c r="E138" s="276">
        <f>+'Group Summary'!I165</f>
        <v>115</v>
      </c>
      <c r="F138" s="276">
        <f>+'Group Summary'!L165</f>
        <v>23</v>
      </c>
      <c r="G138" s="276">
        <f>+'Group Summary'!O165</f>
        <v>22</v>
      </c>
      <c r="H138" s="276">
        <f>+'Group Summary'!R165</f>
        <v>0</v>
      </c>
      <c r="I138" s="277">
        <f>+'Group Summary'!U165</f>
        <v>414</v>
      </c>
      <c r="J138" s="265">
        <f t="shared" si="20"/>
        <v>0.32367149758454106</v>
      </c>
      <c r="K138" s="265">
        <f t="shared" si="21"/>
        <v>0.2898550724637681</v>
      </c>
      <c r="L138" s="265">
        <f t="shared" si="22"/>
        <v>0.2777777777777778</v>
      </c>
      <c r="M138" s="265">
        <f t="shared" si="23"/>
        <v>0.05555555555555555</v>
      </c>
      <c r="N138" s="265">
        <f t="shared" si="24"/>
        <v>0.05314009661835749</v>
      </c>
      <c r="O138" s="265">
        <f t="shared" si="25"/>
        <v>0</v>
      </c>
      <c r="P138" s="265">
        <f t="shared" si="26"/>
        <v>1</v>
      </c>
      <c r="Q138" s="266">
        <f t="shared" si="19"/>
        <v>1</v>
      </c>
    </row>
    <row r="139" spans="1:17" s="254" customFormat="1" ht="24" customHeight="1">
      <c r="A139" s="262"/>
      <c r="B139" s="278" t="str">
        <f>+'Group Summary'!B166</f>
        <v>All Four-Year</v>
      </c>
      <c r="C139" s="279">
        <f>+'Group Summary'!C166</f>
        <v>2421</v>
      </c>
      <c r="D139" s="279">
        <f>+'Group Summary'!F166</f>
        <v>2186</v>
      </c>
      <c r="E139" s="279">
        <f>+'Group Summary'!I166</f>
        <v>1704</v>
      </c>
      <c r="F139" s="279">
        <f>+'Group Summary'!L166</f>
        <v>452</v>
      </c>
      <c r="G139" s="279">
        <f>+'Group Summary'!O166</f>
        <v>163</v>
      </c>
      <c r="H139" s="279">
        <f>+'Group Summary'!R166</f>
        <v>0</v>
      </c>
      <c r="I139" s="280">
        <f>+'Group Summary'!U166</f>
        <v>6926</v>
      </c>
      <c r="J139" s="265">
        <f t="shared" si="20"/>
        <v>0.34955241120415825</v>
      </c>
      <c r="K139" s="265">
        <f t="shared" si="21"/>
        <v>0.31562229280970255</v>
      </c>
      <c r="L139" s="265">
        <f t="shared" si="22"/>
        <v>0.24602945423043604</v>
      </c>
      <c r="M139" s="265">
        <f t="shared" si="23"/>
        <v>0.06526133410337857</v>
      </c>
      <c r="N139" s="265">
        <f t="shared" si="24"/>
        <v>0.023534507652324572</v>
      </c>
      <c r="O139" s="265">
        <f t="shared" si="25"/>
        <v>0</v>
      </c>
      <c r="P139" s="265">
        <f t="shared" si="26"/>
        <v>1</v>
      </c>
      <c r="Q139" s="266">
        <f t="shared" si="19"/>
        <v>1</v>
      </c>
    </row>
    <row r="140" spans="1:17" ht="13.5" customHeight="1">
      <c r="A140" s="281"/>
      <c r="B140" s="262" t="str">
        <f>+'Group Summary'!B167</f>
        <v>Two-Year 1</v>
      </c>
      <c r="C140" s="276">
        <f>+'Group Summary'!C167</f>
        <v>447</v>
      </c>
      <c r="D140" s="276">
        <f>+'Group Summary'!F167</f>
        <v>642</v>
      </c>
      <c r="E140" s="276">
        <f>+'Group Summary'!I167</f>
        <v>554</v>
      </c>
      <c r="F140" s="276">
        <f>+'Group Summary'!L167</f>
        <v>226</v>
      </c>
      <c r="G140" s="276">
        <f>+'Group Summary'!O167</f>
        <v>2</v>
      </c>
      <c r="H140" s="276">
        <f>+'Group Summary'!R167</f>
        <v>0</v>
      </c>
      <c r="I140" s="277">
        <f>+'Group Summary'!U167</f>
        <v>1871</v>
      </c>
      <c r="J140" s="265">
        <f t="shared" si="20"/>
        <v>0.23890967397113844</v>
      </c>
      <c r="K140" s="265">
        <f t="shared" si="21"/>
        <v>0.34313201496525925</v>
      </c>
      <c r="L140" s="265">
        <f t="shared" si="22"/>
        <v>0.29609834313201494</v>
      </c>
      <c r="M140" s="265">
        <f t="shared" si="23"/>
        <v>0.1207910208444682</v>
      </c>
      <c r="N140" s="265">
        <f t="shared" si="24"/>
        <v>0.0010689470871191875</v>
      </c>
      <c r="O140" s="265">
        <f t="shared" si="25"/>
        <v>0</v>
      </c>
      <c r="P140" s="265">
        <f t="shared" si="26"/>
        <v>1</v>
      </c>
      <c r="Q140" s="266">
        <f t="shared" si="19"/>
        <v>1.0000000000000002</v>
      </c>
    </row>
    <row r="141" spans="1:17" ht="13.5" customHeight="1">
      <c r="A141" s="272"/>
      <c r="B141" s="272" t="str">
        <f>+'Group Summary'!B168</f>
        <v>Two-Year 2</v>
      </c>
      <c r="C141" s="286">
        <f>+'Group Summary'!C168</f>
        <v>0</v>
      </c>
      <c r="D141" s="286">
        <f>+'Group Summary'!F168</f>
        <v>0</v>
      </c>
      <c r="E141" s="286">
        <f>+'Group Summary'!I168</f>
        <v>0</v>
      </c>
      <c r="F141" s="286">
        <f>+'Group Summary'!L168</f>
        <v>0</v>
      </c>
      <c r="G141" s="286">
        <f>+'Group Summary'!O168</f>
        <v>0</v>
      </c>
      <c r="H141" s="286">
        <f>+'Group Summary'!R168</f>
        <v>0</v>
      </c>
      <c r="I141" s="287">
        <f>+'Group Summary'!U168</f>
        <v>0</v>
      </c>
      <c r="J141" s="275"/>
      <c r="K141" s="275"/>
      <c r="L141" s="275"/>
      <c r="M141" s="275"/>
      <c r="N141" s="275"/>
      <c r="O141" s="275"/>
      <c r="P141" s="275"/>
      <c r="Q141" s="266">
        <f t="shared" si="19"/>
        <v>0</v>
      </c>
    </row>
    <row r="142" spans="1:17" ht="13.5" customHeight="1">
      <c r="A142" s="262" t="str">
        <f>+'Group Summary'!A170</f>
        <v>WV</v>
      </c>
      <c r="B142" s="262" t="str">
        <f>+'Group Summary'!B171</f>
        <v>Four-Year 1</v>
      </c>
      <c r="C142" s="284">
        <f>+'Group Summary'!C171</f>
        <v>346</v>
      </c>
      <c r="D142" s="284">
        <f>+'Group Summary'!F171</f>
        <v>257</v>
      </c>
      <c r="E142" s="284">
        <f>+'Group Summary'!I171</f>
        <v>216</v>
      </c>
      <c r="F142" s="284">
        <f>+'Group Summary'!L171</f>
        <v>12</v>
      </c>
      <c r="G142" s="284">
        <f>+'Group Summary'!O171</f>
        <v>12</v>
      </c>
      <c r="H142" s="284">
        <f>+'Group Summary'!R171</f>
        <v>0</v>
      </c>
      <c r="I142" s="285">
        <f>+'Group Summary'!U171</f>
        <v>843</v>
      </c>
      <c r="J142" s="265">
        <f t="shared" si="20"/>
        <v>0.41043890865954924</v>
      </c>
      <c r="K142" s="265">
        <f t="shared" si="21"/>
        <v>0.30486358244365364</v>
      </c>
      <c r="L142" s="265">
        <f t="shared" si="22"/>
        <v>0.25622775800711745</v>
      </c>
      <c r="M142" s="265">
        <f t="shared" si="23"/>
        <v>0.014234875444839857</v>
      </c>
      <c r="N142" s="265">
        <f t="shared" si="24"/>
        <v>0.014234875444839857</v>
      </c>
      <c r="O142" s="265">
        <f t="shared" si="25"/>
        <v>0</v>
      </c>
      <c r="P142" s="265">
        <f t="shared" si="26"/>
        <v>1</v>
      </c>
      <c r="Q142" s="266">
        <f t="shared" si="19"/>
        <v>1</v>
      </c>
    </row>
    <row r="143" spans="1:17" ht="13.5" customHeight="1">
      <c r="A143" s="262"/>
      <c r="B143" s="262" t="str">
        <f>+'Group Summary'!B172</f>
        <v>Four-Year 2</v>
      </c>
      <c r="C143" s="276">
        <f>+'Group Summary'!C172</f>
        <v>0</v>
      </c>
      <c r="D143" s="276">
        <f>+'Group Summary'!F172</f>
        <v>0</v>
      </c>
      <c r="E143" s="276">
        <f>+'Group Summary'!I172</f>
        <v>0</v>
      </c>
      <c r="F143" s="276">
        <f>+'Group Summary'!L172</f>
        <v>0</v>
      </c>
      <c r="G143" s="276">
        <f>+'Group Summary'!O172</f>
        <v>0</v>
      </c>
      <c r="H143" s="276">
        <f>+'Group Summary'!R172</f>
        <v>0</v>
      </c>
      <c r="I143" s="277">
        <f>+'Group Summary'!U172</f>
        <v>0</v>
      </c>
      <c r="J143" s="265"/>
      <c r="K143" s="265"/>
      <c r="L143" s="265"/>
      <c r="M143" s="265"/>
      <c r="N143" s="265"/>
      <c r="O143" s="265"/>
      <c r="P143" s="265"/>
      <c r="Q143" s="266">
        <f aca="true" t="shared" si="27" ref="Q143:Q150">SUM(J143:O143)</f>
        <v>0</v>
      </c>
    </row>
    <row r="144" spans="1:17" ht="13.5" customHeight="1">
      <c r="A144" s="262"/>
      <c r="B144" s="262" t="str">
        <f>+'Group Summary'!B173</f>
        <v>Four-Year 3</v>
      </c>
      <c r="C144" s="276">
        <f>+'Group Summary'!C173</f>
        <v>195</v>
      </c>
      <c r="D144" s="276">
        <f>+'Group Summary'!F173</f>
        <v>133</v>
      </c>
      <c r="E144" s="276">
        <f>+'Group Summary'!I173</f>
        <v>112</v>
      </c>
      <c r="F144" s="276">
        <f>+'Group Summary'!L173</f>
        <v>26</v>
      </c>
      <c r="G144" s="276">
        <f>+'Group Summary'!O173</f>
        <v>0</v>
      </c>
      <c r="H144" s="276">
        <f>+'Group Summary'!R173</f>
        <v>0</v>
      </c>
      <c r="I144" s="277">
        <f>+'Group Summary'!U173</f>
        <v>466</v>
      </c>
      <c r="J144" s="265">
        <f aca="true" t="shared" si="28" ref="J144:J149">+C144/$I144</f>
        <v>0.4184549356223176</v>
      </c>
      <c r="K144" s="265">
        <f aca="true" t="shared" si="29" ref="K144:K149">+D144/$I144</f>
        <v>0.2854077253218884</v>
      </c>
      <c r="L144" s="265">
        <f aca="true" t="shared" si="30" ref="L144:L149">+E144/$I144</f>
        <v>0.24034334763948498</v>
      </c>
      <c r="M144" s="265">
        <f aca="true" t="shared" si="31" ref="M144:M149">+F144/$I144</f>
        <v>0.055793991416309016</v>
      </c>
      <c r="N144" s="265">
        <f aca="true" t="shared" si="32" ref="N144:N149">+G144/$I144</f>
        <v>0</v>
      </c>
      <c r="O144" s="265">
        <f aca="true" t="shared" si="33" ref="O144:O149">+H144/$I144</f>
        <v>0</v>
      </c>
      <c r="P144" s="265">
        <f aca="true" t="shared" si="34" ref="P144:P149">+I144/$I144</f>
        <v>1</v>
      </c>
      <c r="Q144" s="266">
        <f t="shared" si="27"/>
        <v>1</v>
      </c>
    </row>
    <row r="145" spans="1:17" ht="13.5" customHeight="1">
      <c r="A145" s="262"/>
      <c r="B145" s="262" t="str">
        <f>+'Group Summary'!B174</f>
        <v>Four-Year 4</v>
      </c>
      <c r="C145" s="284">
        <f>+'Group Summary'!C174</f>
        <v>0</v>
      </c>
      <c r="D145" s="284">
        <f>+'Group Summary'!F174</f>
        <v>0</v>
      </c>
      <c r="E145" s="284">
        <f>+'Group Summary'!I174</f>
        <v>0</v>
      </c>
      <c r="F145" s="284">
        <f>+'Group Summary'!L174</f>
        <v>0</v>
      </c>
      <c r="G145" s="284">
        <f>+'Group Summary'!O174</f>
        <v>0</v>
      </c>
      <c r="H145" s="284">
        <f>+'Group Summary'!R174</f>
        <v>0</v>
      </c>
      <c r="I145" s="285">
        <f>+'Group Summary'!U174</f>
        <v>0</v>
      </c>
      <c r="J145" s="265"/>
      <c r="K145" s="265"/>
      <c r="L145" s="265"/>
      <c r="M145" s="265"/>
      <c r="N145" s="265"/>
      <c r="O145" s="265"/>
      <c r="P145" s="265"/>
      <c r="Q145" s="266">
        <f t="shared" si="27"/>
        <v>0</v>
      </c>
    </row>
    <row r="146" spans="1:17" ht="13.5" customHeight="1">
      <c r="A146" s="262"/>
      <c r="B146" s="262" t="str">
        <f>+'Group Summary'!B175</f>
        <v>Four-Year 5</v>
      </c>
      <c r="C146" s="284">
        <f>+'Group Summary'!C175</f>
        <v>0</v>
      </c>
      <c r="D146" s="284">
        <f>+'Group Summary'!F175</f>
        <v>0</v>
      </c>
      <c r="E146" s="284">
        <f>+'Group Summary'!I175</f>
        <v>0</v>
      </c>
      <c r="F146" s="284">
        <f>+'Group Summary'!L175</f>
        <v>0</v>
      </c>
      <c r="G146" s="284">
        <f>+'Group Summary'!O175</f>
        <v>0</v>
      </c>
      <c r="H146" s="284">
        <f>+'Group Summary'!R175</f>
        <v>0</v>
      </c>
      <c r="I146" s="285">
        <f>+'Group Summary'!U175</f>
        <v>0</v>
      </c>
      <c r="J146" s="265"/>
      <c r="K146" s="265"/>
      <c r="L146" s="265"/>
      <c r="M146" s="265"/>
      <c r="N146" s="265"/>
      <c r="O146" s="265"/>
      <c r="P146" s="265"/>
      <c r="Q146" s="266">
        <f t="shared" si="27"/>
        <v>0</v>
      </c>
    </row>
    <row r="147" spans="1:17" ht="13.5" customHeight="1">
      <c r="A147" s="262"/>
      <c r="B147" s="262" t="str">
        <f>+'Group Summary'!B176</f>
        <v>Four-Year 6</v>
      </c>
      <c r="C147" s="276">
        <f>+'Group Summary'!C176</f>
        <v>258</v>
      </c>
      <c r="D147" s="276">
        <f>+'Group Summary'!F176</f>
        <v>303</v>
      </c>
      <c r="E147" s="276">
        <f>+'Group Summary'!I176</f>
        <v>253</v>
      </c>
      <c r="F147" s="276">
        <f>+'Group Summary'!L176</f>
        <v>97</v>
      </c>
      <c r="G147" s="276">
        <f>+'Group Summary'!O176</f>
        <v>14</v>
      </c>
      <c r="H147" s="276">
        <f>+'Group Summary'!R176</f>
        <v>0</v>
      </c>
      <c r="I147" s="277">
        <f>+'Group Summary'!U176</f>
        <v>925</v>
      </c>
      <c r="J147" s="265">
        <f t="shared" si="28"/>
        <v>0.2789189189189189</v>
      </c>
      <c r="K147" s="265">
        <f t="shared" si="29"/>
        <v>0.32756756756756755</v>
      </c>
      <c r="L147" s="265">
        <f t="shared" si="30"/>
        <v>0.2735135135135135</v>
      </c>
      <c r="M147" s="265">
        <f t="shared" si="31"/>
        <v>0.10486486486486486</v>
      </c>
      <c r="N147" s="265">
        <f t="shared" si="32"/>
        <v>0.015135135135135135</v>
      </c>
      <c r="O147" s="265">
        <f t="shared" si="33"/>
        <v>0</v>
      </c>
      <c r="P147" s="265">
        <f t="shared" si="34"/>
        <v>1</v>
      </c>
      <c r="Q147" s="266">
        <f t="shared" si="27"/>
        <v>1</v>
      </c>
    </row>
    <row r="148" spans="1:17" s="254" customFormat="1" ht="24" customHeight="1">
      <c r="A148" s="281"/>
      <c r="B148" s="278" t="str">
        <f>+'Group Summary'!B177</f>
        <v>All Four-Year</v>
      </c>
      <c r="C148" s="279">
        <f>+'Group Summary'!C177</f>
        <v>799</v>
      </c>
      <c r="D148" s="279">
        <f>+'Group Summary'!F177</f>
        <v>693</v>
      </c>
      <c r="E148" s="279">
        <f>+'Group Summary'!I177</f>
        <v>581</v>
      </c>
      <c r="F148" s="279">
        <f>+'Group Summary'!L177</f>
        <v>135</v>
      </c>
      <c r="G148" s="279">
        <f>+'Group Summary'!O177</f>
        <v>26</v>
      </c>
      <c r="H148" s="279">
        <f>+'Group Summary'!R177</f>
        <v>0</v>
      </c>
      <c r="I148" s="280">
        <f>+'Group Summary'!U177</f>
        <v>2234</v>
      </c>
      <c r="J148" s="265">
        <f t="shared" si="28"/>
        <v>0.3576544315129812</v>
      </c>
      <c r="K148" s="265">
        <f t="shared" si="29"/>
        <v>0.3102059086839749</v>
      </c>
      <c r="L148" s="265">
        <f t="shared" si="30"/>
        <v>0.26007162041181736</v>
      </c>
      <c r="M148" s="265">
        <f t="shared" si="31"/>
        <v>0.06042972247090421</v>
      </c>
      <c r="N148" s="265">
        <f t="shared" si="32"/>
        <v>0.011638316920322292</v>
      </c>
      <c r="O148" s="265">
        <f t="shared" si="33"/>
        <v>0</v>
      </c>
      <c r="P148" s="265">
        <f t="shared" si="34"/>
        <v>1</v>
      </c>
      <c r="Q148" s="266">
        <f t="shared" si="27"/>
        <v>0.9999999999999999</v>
      </c>
    </row>
    <row r="149" spans="1:17" ht="13.5" customHeight="1">
      <c r="A149" s="262"/>
      <c r="B149" s="262" t="str">
        <f>+'Group Summary'!B178</f>
        <v>Two-Year 1</v>
      </c>
      <c r="C149" s="284">
        <f>+'Group Summary'!C178</f>
        <v>92</v>
      </c>
      <c r="D149" s="284">
        <f>+'Group Summary'!F178</f>
        <v>59</v>
      </c>
      <c r="E149" s="284">
        <f>+'Group Summary'!I178</f>
        <v>47</v>
      </c>
      <c r="F149" s="284">
        <f>+'Group Summary'!L178</f>
        <v>23</v>
      </c>
      <c r="G149" s="284">
        <f>+'Group Summary'!O178</f>
        <v>10</v>
      </c>
      <c r="H149" s="284">
        <f>+'Group Summary'!R178</f>
        <v>0</v>
      </c>
      <c r="I149" s="285">
        <f>+'Group Summary'!U178</f>
        <v>231</v>
      </c>
      <c r="J149" s="265">
        <f t="shared" si="28"/>
        <v>0.39826839826839827</v>
      </c>
      <c r="K149" s="265">
        <f t="shared" si="29"/>
        <v>0.2554112554112554</v>
      </c>
      <c r="L149" s="265">
        <f t="shared" si="30"/>
        <v>0.20346320346320346</v>
      </c>
      <c r="M149" s="265">
        <f t="shared" si="31"/>
        <v>0.09956709956709957</v>
      </c>
      <c r="N149" s="265">
        <f t="shared" si="32"/>
        <v>0.04329004329004329</v>
      </c>
      <c r="O149" s="265">
        <f t="shared" si="33"/>
        <v>0</v>
      </c>
      <c r="P149" s="265">
        <f t="shared" si="34"/>
        <v>1</v>
      </c>
      <c r="Q149" s="266">
        <f t="shared" si="27"/>
        <v>0.9999999999999999</v>
      </c>
    </row>
    <row r="150" spans="1:17" ht="13.5" customHeight="1">
      <c r="A150" s="271"/>
      <c r="B150" s="272" t="str">
        <f>+'Group Summary'!B179</f>
        <v>Two-Year 2</v>
      </c>
      <c r="C150" s="286">
        <f>+'Group Summary'!C179</f>
        <v>0</v>
      </c>
      <c r="D150" s="286">
        <f>+'Group Summary'!F179</f>
        <v>0</v>
      </c>
      <c r="E150" s="286">
        <f>+'Group Summary'!I179</f>
        <v>0</v>
      </c>
      <c r="F150" s="286">
        <f>+'Group Summary'!L179</f>
        <v>0</v>
      </c>
      <c r="G150" s="286">
        <f>+'Group Summary'!O179</f>
        <v>0</v>
      </c>
      <c r="H150" s="286">
        <f>+'Group Summary'!R179</f>
        <v>0</v>
      </c>
      <c r="I150" s="287">
        <f>+'Group Summary'!U179</f>
        <v>0</v>
      </c>
      <c r="J150" s="271"/>
      <c r="K150" s="271"/>
      <c r="L150" s="271"/>
      <c r="M150" s="271"/>
      <c r="N150" s="271"/>
      <c r="O150" s="271"/>
      <c r="P150" s="271"/>
      <c r="Q150" s="266">
        <f t="shared" si="27"/>
        <v>0</v>
      </c>
    </row>
    <row r="151" spans="1:17" ht="12.75">
      <c r="A151" s="288"/>
      <c r="B151" s="288"/>
      <c r="C151" s="289"/>
      <c r="D151" s="289"/>
      <c r="E151" s="289"/>
      <c r="F151" s="289"/>
      <c r="G151" s="289"/>
      <c r="H151" s="289"/>
      <c r="I151" s="289"/>
      <c r="J151" s="288"/>
      <c r="K151" s="288"/>
      <c r="L151" s="288"/>
      <c r="M151" s="288"/>
      <c r="N151" s="288"/>
      <c r="O151" s="288"/>
      <c r="P151" s="288"/>
      <c r="Q151" s="290"/>
    </row>
    <row r="152" spans="1:17" ht="12">
      <c r="A152" s="290"/>
      <c r="B152" s="290"/>
      <c r="C152" s="291"/>
      <c r="D152" s="291"/>
      <c r="E152" s="291"/>
      <c r="F152" s="291"/>
      <c r="G152" s="291"/>
      <c r="H152" s="291"/>
      <c r="I152" s="291"/>
      <c r="J152" s="290"/>
      <c r="K152" s="290"/>
      <c r="L152" s="290"/>
      <c r="M152" s="290"/>
      <c r="N152" s="290"/>
      <c r="O152" s="290"/>
      <c r="P152" s="290"/>
      <c r="Q152" s="290"/>
    </row>
    <row r="153" spans="1:17" ht="12">
      <c r="A153" s="290"/>
      <c r="B153" s="290"/>
      <c r="C153" s="291"/>
      <c r="D153" s="291"/>
      <c r="E153" s="291"/>
      <c r="F153" s="291"/>
      <c r="G153" s="291"/>
      <c r="H153" s="291"/>
      <c r="I153" s="291"/>
      <c r="J153" s="290"/>
      <c r="K153" s="290"/>
      <c r="L153" s="290"/>
      <c r="M153" s="290"/>
      <c r="N153" s="290"/>
      <c r="O153" s="290"/>
      <c r="P153" s="290"/>
      <c r="Q153" s="290"/>
    </row>
    <row r="154" spans="1:17" ht="12">
      <c r="A154" s="290"/>
      <c r="B154" s="290"/>
      <c r="C154" s="291"/>
      <c r="D154" s="291"/>
      <c r="E154" s="291"/>
      <c r="F154" s="291"/>
      <c r="G154" s="291"/>
      <c r="H154" s="291"/>
      <c r="I154" s="291"/>
      <c r="J154" s="290"/>
      <c r="K154" s="290"/>
      <c r="L154" s="290"/>
      <c r="M154" s="290"/>
      <c r="N154" s="290"/>
      <c r="O154" s="290"/>
      <c r="P154" s="290"/>
      <c r="Q154" s="290"/>
    </row>
    <row r="155" spans="1:17" ht="12">
      <c r="A155" s="290"/>
      <c r="B155" s="290"/>
      <c r="C155" s="291"/>
      <c r="D155" s="291"/>
      <c r="E155" s="291"/>
      <c r="F155" s="291"/>
      <c r="G155" s="291"/>
      <c r="H155" s="291"/>
      <c r="I155" s="291"/>
      <c r="J155" s="290"/>
      <c r="K155" s="290"/>
      <c r="L155" s="290"/>
      <c r="M155" s="290"/>
      <c r="N155" s="290"/>
      <c r="O155" s="290"/>
      <c r="P155" s="290"/>
      <c r="Q155" s="290"/>
    </row>
    <row r="156" spans="1:17" ht="12">
      <c r="A156" s="290"/>
      <c r="B156" s="290"/>
      <c r="C156" s="291"/>
      <c r="D156" s="291"/>
      <c r="E156" s="291"/>
      <c r="F156" s="291"/>
      <c r="G156" s="291"/>
      <c r="H156" s="291"/>
      <c r="I156" s="291"/>
      <c r="J156" s="290"/>
      <c r="K156" s="290"/>
      <c r="L156" s="290"/>
      <c r="M156" s="290"/>
      <c r="N156" s="290"/>
      <c r="O156" s="290"/>
      <c r="P156" s="290"/>
      <c r="Q156" s="290"/>
    </row>
    <row r="157" spans="1:17" ht="12">
      <c r="A157" s="290"/>
      <c r="B157" s="290"/>
      <c r="C157" s="291"/>
      <c r="D157" s="291"/>
      <c r="E157" s="291"/>
      <c r="F157" s="291"/>
      <c r="G157" s="291"/>
      <c r="H157" s="291"/>
      <c r="I157" s="291"/>
      <c r="J157" s="290"/>
      <c r="K157" s="290"/>
      <c r="L157" s="290"/>
      <c r="M157" s="290"/>
      <c r="N157" s="290"/>
      <c r="O157" s="290"/>
      <c r="P157" s="290"/>
      <c r="Q157" s="290"/>
    </row>
    <row r="158" spans="1:17" ht="12">
      <c r="A158" s="290"/>
      <c r="B158" s="290"/>
      <c r="C158" s="291"/>
      <c r="D158" s="291"/>
      <c r="E158" s="291"/>
      <c r="F158" s="291"/>
      <c r="G158" s="291"/>
      <c r="H158" s="291"/>
      <c r="I158" s="291"/>
      <c r="J158" s="290"/>
      <c r="K158" s="290"/>
      <c r="L158" s="290"/>
      <c r="M158" s="290"/>
      <c r="N158" s="290"/>
      <c r="O158" s="290"/>
      <c r="P158" s="290"/>
      <c r="Q158" s="290"/>
    </row>
    <row r="159" spans="1:17" ht="12">
      <c r="A159" s="290"/>
      <c r="B159" s="290"/>
      <c r="C159" s="291"/>
      <c r="D159" s="291"/>
      <c r="E159" s="291"/>
      <c r="F159" s="291"/>
      <c r="G159" s="291"/>
      <c r="H159" s="291"/>
      <c r="I159" s="291"/>
      <c r="J159" s="290"/>
      <c r="K159" s="290"/>
      <c r="L159" s="290"/>
      <c r="M159" s="290"/>
      <c r="N159" s="290"/>
      <c r="O159" s="290"/>
      <c r="P159" s="290"/>
      <c r="Q159" s="290"/>
    </row>
    <row r="160" spans="1:17" ht="12">
      <c r="A160" s="290"/>
      <c r="B160" s="290"/>
      <c r="C160" s="291"/>
      <c r="D160" s="291"/>
      <c r="E160" s="291"/>
      <c r="F160" s="291"/>
      <c r="G160" s="291"/>
      <c r="H160" s="291"/>
      <c r="I160" s="291"/>
      <c r="J160" s="290"/>
      <c r="K160" s="290"/>
      <c r="L160" s="290"/>
      <c r="M160" s="290"/>
      <c r="N160" s="290"/>
      <c r="O160" s="290"/>
      <c r="P160" s="290"/>
      <c r="Q160" s="290"/>
    </row>
    <row r="161" spans="1:17" ht="12">
      <c r="A161" s="290"/>
      <c r="B161" s="290"/>
      <c r="C161" s="291"/>
      <c r="D161" s="291"/>
      <c r="E161" s="291"/>
      <c r="F161" s="291"/>
      <c r="G161" s="291"/>
      <c r="H161" s="291"/>
      <c r="I161" s="291"/>
      <c r="J161" s="290"/>
      <c r="K161" s="290"/>
      <c r="L161" s="290"/>
      <c r="M161" s="290"/>
      <c r="N161" s="290"/>
      <c r="O161" s="290"/>
      <c r="P161" s="290"/>
      <c r="Q161" s="290"/>
    </row>
  </sheetData>
  <mergeCells count="5">
    <mergeCell ref="C5:I5"/>
    <mergeCell ref="J5:P5"/>
    <mergeCell ref="A1:P1"/>
    <mergeCell ref="A2:P2"/>
    <mergeCell ref="A3:P3"/>
  </mergeCells>
  <printOptions/>
  <pageMargins left="0.5" right="0.5" top="0.77" bottom="1" header="0.5" footer="0.5"/>
  <pageSetup firstPageNumber="91" useFirstPageNumber="1" horizontalDpi="600" verticalDpi="600" orientation="landscape" r:id="rId1"/>
  <headerFooter alignWithMargins="0">
    <oddHeader>&amp;R&amp;"Arial,Regular"SREB-State Data Exchange</oddHeader>
    <oddFooter>&amp;C&amp;"Arial,Regular"&amp;11&amp;P&amp;R&amp;"Arial,Regular"September 1999</oddFooter>
  </headerFooter>
  <rowBreaks count="5" manualBreakCount="5">
    <brk id="15" max="15" man="1"/>
    <brk id="42" max="15" man="1"/>
    <brk id="69" max="15" man="1"/>
    <brk id="96" max="15" man="1"/>
    <brk id="12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90"/>
  <sheetViews>
    <sheetView tabSelected="1"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4" sqref="M14"/>
    </sheetView>
  </sheetViews>
  <sheetFormatPr defaultColWidth="9.140625" defaultRowHeight="12"/>
  <cols>
    <col min="1" max="1" width="4.7109375" style="0" customWidth="1"/>
    <col min="2" max="2" width="13.8515625" style="0" customWidth="1"/>
    <col min="4" max="4" width="13.8515625" style="0" bestFit="1" customWidth="1"/>
    <col min="5" max="5" width="14.28125" style="0" customWidth="1"/>
    <col min="8" max="8" width="14.421875" style="0" customWidth="1"/>
    <col min="11" max="11" width="10.8515625" style="0" customWidth="1"/>
    <col min="14" max="14" width="10.8515625" style="0" customWidth="1"/>
    <col min="17" max="17" width="10.8515625" style="0" customWidth="1"/>
    <col min="20" max="20" width="10.8515625" style="0" customWidth="1"/>
    <col min="23" max="23" width="10.8515625" style="0" customWidth="1"/>
  </cols>
  <sheetData>
    <row r="1" ht="12">
      <c r="A1" s="86" t="s">
        <v>704</v>
      </c>
    </row>
    <row r="2" spans="1:2" ht="12">
      <c r="A2" s="87"/>
      <c r="B2" s="87"/>
    </row>
    <row r="3" spans="3:23" ht="12.75">
      <c r="C3" s="88" t="s">
        <v>537</v>
      </c>
      <c r="D3" s="88"/>
      <c r="E3" s="88"/>
      <c r="F3" s="88" t="s">
        <v>833</v>
      </c>
      <c r="G3" s="88"/>
      <c r="H3" s="88"/>
      <c r="I3" s="88" t="s">
        <v>574</v>
      </c>
      <c r="J3" s="88"/>
      <c r="K3" s="88"/>
      <c r="L3" s="88" t="s">
        <v>538</v>
      </c>
      <c r="M3" s="88"/>
      <c r="N3" s="88"/>
      <c r="O3" s="88" t="s">
        <v>705</v>
      </c>
      <c r="P3" s="88"/>
      <c r="Q3" s="88"/>
      <c r="R3" s="88" t="s">
        <v>708</v>
      </c>
      <c r="S3" s="88"/>
      <c r="T3" s="88"/>
      <c r="U3" s="88" t="s">
        <v>709</v>
      </c>
      <c r="V3" s="88"/>
      <c r="W3" s="88"/>
    </row>
    <row r="4" spans="3:23" ht="12.75">
      <c r="C4" s="89" t="s">
        <v>706</v>
      </c>
      <c r="D4" s="89" t="s">
        <v>710</v>
      </c>
      <c r="E4" s="89" t="s">
        <v>711</v>
      </c>
      <c r="F4" s="89" t="s">
        <v>706</v>
      </c>
      <c r="G4" s="89" t="s">
        <v>710</v>
      </c>
      <c r="H4" s="89" t="s">
        <v>711</v>
      </c>
      <c r="I4" s="89" t="s">
        <v>706</v>
      </c>
      <c r="J4" s="89" t="s">
        <v>710</v>
      </c>
      <c r="K4" s="89" t="s">
        <v>711</v>
      </c>
      <c r="L4" s="89" t="s">
        <v>706</v>
      </c>
      <c r="M4" s="89" t="s">
        <v>710</v>
      </c>
      <c r="N4" s="89" t="s">
        <v>711</v>
      </c>
      <c r="O4" s="89" t="s">
        <v>706</v>
      </c>
      <c r="P4" s="89" t="s">
        <v>710</v>
      </c>
      <c r="Q4" s="89" t="s">
        <v>711</v>
      </c>
      <c r="R4" s="89" t="s">
        <v>706</v>
      </c>
      <c r="S4" s="89" t="s">
        <v>710</v>
      </c>
      <c r="T4" s="89" t="s">
        <v>711</v>
      </c>
      <c r="U4" s="89" t="s">
        <v>706</v>
      </c>
      <c r="V4" s="89" t="s">
        <v>710</v>
      </c>
      <c r="W4" s="89" t="s">
        <v>711</v>
      </c>
    </row>
    <row r="5" spans="3:23" ht="12.75"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12.75">
      <c r="A6" s="236" t="s">
        <v>637</v>
      </c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</row>
    <row r="7" spans="1:23" ht="12.75">
      <c r="A7" s="236"/>
      <c r="B7" s="236" t="s">
        <v>589</v>
      </c>
      <c r="C7" s="238">
        <f>(C17+C28+C39+C50+C61+C72+C83+C94+C105+C116+C127+C138+C149+C160+C171)</f>
        <v>11557</v>
      </c>
      <c r="D7" s="239">
        <f>+E7/C7</f>
        <v>76757.88528301152</v>
      </c>
      <c r="E7" s="238">
        <f aca="true" t="shared" si="0" ref="E7:F15">(E17+E28+E39+E50+E61+E72+E83+E94+E105+E116+E127+E138+E149+E160+E171)</f>
        <v>887090880.2157642</v>
      </c>
      <c r="F7" s="238">
        <f t="shared" si="0"/>
        <v>8455</v>
      </c>
      <c r="G7" s="240">
        <f>+H7/F7</f>
        <v>54899.379745705584</v>
      </c>
      <c r="H7" s="238">
        <f aca="true" t="shared" si="1" ref="H7:I15">(H17+H28+H39+H50+H61+H72+H83+H94+H105+H116+H127+H138+H149+H160+H171)</f>
        <v>464174255.7499407</v>
      </c>
      <c r="I7" s="238">
        <f t="shared" si="1"/>
        <v>6088</v>
      </c>
      <c r="J7" s="240">
        <f>+K7/I7</f>
        <v>46642.8593762109</v>
      </c>
      <c r="K7" s="238">
        <f aca="true" t="shared" si="2" ref="K7:L15">(K17+K28+K39+K50+K61+K72+K83+K94+K105+K116+K127+K138+K149+K160+K171)</f>
        <v>283961727.88237196</v>
      </c>
      <c r="L7" s="238">
        <f t="shared" si="2"/>
        <v>1299</v>
      </c>
      <c r="M7" s="240">
        <f>+N7/L7</f>
        <v>31183.439019472364</v>
      </c>
      <c r="N7" s="238">
        <f aca="true" t="shared" si="3" ref="N7:O15">(N17+N28+N39+N50+N61+N72+N83+N94+N105+N116+N127+N138+N149+N160+N171)</f>
        <v>40507287.2862946</v>
      </c>
      <c r="O7" s="238">
        <f t="shared" si="3"/>
        <v>1483</v>
      </c>
      <c r="P7" s="240">
        <f>+Q7/O7</f>
        <v>37330.14529061362</v>
      </c>
      <c r="Q7" s="238">
        <f aca="true" t="shared" si="4" ref="Q7:R15">(Q17+Q28+Q39+Q50+Q61+Q72+Q83+Q94+Q105+Q116+Q127+Q138+Q149+Q160+Q171)</f>
        <v>55360605.46597999</v>
      </c>
      <c r="R7" s="238">
        <f t="shared" si="4"/>
        <v>0</v>
      </c>
      <c r="S7" s="240" t="e">
        <f>+T7/R7</f>
        <v>#DIV/0!</v>
      </c>
      <c r="T7" s="238">
        <f aca="true" t="shared" si="5" ref="T7:U15">(T17+T28+T39+T50+T61+T72+T83+T94+T105+T116+T127+T138+T149+T160+T171)</f>
        <v>0</v>
      </c>
      <c r="U7" s="238">
        <f t="shared" si="5"/>
        <v>28882</v>
      </c>
      <c r="V7" s="240">
        <f>+W7/U7</f>
        <v>60082.07740034496</v>
      </c>
      <c r="W7" s="238">
        <f>(W17+W28+W39+W50+W61+W72+W83+W94+W105+W116+W127+W138+W149+W160+W171)</f>
        <v>1735290559.4767632</v>
      </c>
    </row>
    <row r="8" spans="1:23" ht="12.75">
      <c r="A8" s="236"/>
      <c r="B8" s="236" t="s">
        <v>590</v>
      </c>
      <c r="C8" s="238">
        <f>(C18+C29+C40+C51+C62+C73+C84+C95+C106+C117+C128+C139+C150+C161+C172)</f>
        <v>4100</v>
      </c>
      <c r="D8" s="239">
        <f>+E8/C8</f>
        <v>71959.46085389268</v>
      </c>
      <c r="E8" s="238">
        <f t="shared" si="0"/>
        <v>295033789.50096</v>
      </c>
      <c r="F8" s="238">
        <f t="shared" si="0"/>
        <v>3888</v>
      </c>
      <c r="G8" s="241">
        <f>+H8/F8</f>
        <v>53927.65290101852</v>
      </c>
      <c r="H8" s="238">
        <f t="shared" si="1"/>
        <v>209670714.47916</v>
      </c>
      <c r="I8" s="238">
        <f t="shared" si="1"/>
        <v>3140</v>
      </c>
      <c r="J8" s="241">
        <f>+K8/I8</f>
        <v>44142.24639669426</v>
      </c>
      <c r="K8" s="238">
        <f t="shared" si="2"/>
        <v>138606653.68561998</v>
      </c>
      <c r="L8" s="238">
        <f t="shared" si="2"/>
        <v>980</v>
      </c>
      <c r="M8" s="241">
        <f>+N8/L8</f>
        <v>32300.883069918367</v>
      </c>
      <c r="N8" s="238">
        <f t="shared" si="3"/>
        <v>31654865.40852</v>
      </c>
      <c r="O8" s="238">
        <f t="shared" si="3"/>
        <v>512</v>
      </c>
      <c r="P8" s="240">
        <f>+Q8/O8</f>
        <v>33891.675924375</v>
      </c>
      <c r="Q8" s="238">
        <f t="shared" si="4"/>
        <v>17352538.07328</v>
      </c>
      <c r="R8" s="238">
        <f t="shared" si="4"/>
        <v>0</v>
      </c>
      <c r="S8" s="240" t="e">
        <f>+T8/R8</f>
        <v>#DIV/0!</v>
      </c>
      <c r="T8" s="238">
        <f t="shared" si="5"/>
        <v>0</v>
      </c>
      <c r="U8" s="238">
        <f t="shared" si="5"/>
        <v>12620</v>
      </c>
      <c r="V8" s="240">
        <f>+W8/U8</f>
        <v>54823.151244154986</v>
      </c>
      <c r="W8" s="238">
        <f>(W18+W29+W40+W51+W62+W73+W84+W95+W106+W117+W128+W139+W150+W161+W172)</f>
        <v>691868168.7012359</v>
      </c>
    </row>
    <row r="9" spans="1:23" ht="12.75">
      <c r="A9" s="236"/>
      <c r="B9" s="236" t="s">
        <v>591</v>
      </c>
      <c r="C9" s="238">
        <f aca="true" t="shared" si="6" ref="C9:C15">(C19+C30+C41+C52+C63+C74+C85+C96+C107+C118+C129+C140+C151+C162+C173)</f>
        <v>5352</v>
      </c>
      <c r="D9" s="239">
        <f aca="true" t="shared" si="7" ref="D9:D15">+E9/C9</f>
        <v>60067.05622045964</v>
      </c>
      <c r="E9" s="238">
        <f t="shared" si="0"/>
        <v>321478884.8919</v>
      </c>
      <c r="F9" s="238">
        <f t="shared" si="0"/>
        <v>5081</v>
      </c>
      <c r="G9" s="242">
        <f aca="true" t="shared" si="8" ref="G9:G15">+H9/F9</f>
        <v>48922.034630887625</v>
      </c>
      <c r="H9" s="238">
        <f t="shared" si="1"/>
        <v>248572857.95954</v>
      </c>
      <c r="I9" s="238">
        <f t="shared" si="1"/>
        <v>5451</v>
      </c>
      <c r="J9" s="242">
        <f aca="true" t="shared" si="9" ref="J9:J15">+K9/I9</f>
        <v>40975.198673300314</v>
      </c>
      <c r="K9" s="238">
        <f t="shared" si="2"/>
        <v>223355807.96816</v>
      </c>
      <c r="L9" s="238">
        <f t="shared" si="2"/>
        <v>1660</v>
      </c>
      <c r="M9" s="242">
        <f aca="true" t="shared" si="10" ref="M9:M15">+N9/L9</f>
        <v>31741.50041333735</v>
      </c>
      <c r="N9" s="238">
        <f t="shared" si="3"/>
        <v>52690890.68614</v>
      </c>
      <c r="O9" s="238">
        <f t="shared" si="3"/>
        <v>1097</v>
      </c>
      <c r="P9" s="240">
        <f aca="true" t="shared" si="11" ref="P9:P15">+Q9/O9</f>
        <v>33576.45330490429</v>
      </c>
      <c r="Q9" s="238">
        <f t="shared" si="4"/>
        <v>36833369.27548</v>
      </c>
      <c r="R9" s="238">
        <f t="shared" si="4"/>
        <v>0</v>
      </c>
      <c r="S9" s="240" t="e">
        <f aca="true" t="shared" si="12" ref="S9:S15">+T9/R9</f>
        <v>#DIV/0!</v>
      </c>
      <c r="T9" s="238">
        <f t="shared" si="5"/>
        <v>0</v>
      </c>
      <c r="U9" s="238">
        <f t="shared" si="5"/>
        <v>18641</v>
      </c>
      <c r="V9" s="240">
        <f aca="true" t="shared" si="13" ref="V9:V15">+W9/U9</f>
        <v>47450.90618623219</v>
      </c>
      <c r="W9" s="238">
        <f aca="true" t="shared" si="14" ref="W9:W15">(W19+W30+W41+W52+W63+W74+W85+W96+W107+W118+W129+W140+W151+W162+W173)</f>
        <v>884532342.2175543</v>
      </c>
    </row>
    <row r="10" spans="1:23" ht="12.75">
      <c r="A10" s="236"/>
      <c r="B10" s="236" t="s">
        <v>592</v>
      </c>
      <c r="C10" s="238">
        <f t="shared" si="6"/>
        <v>2168</v>
      </c>
      <c r="D10" s="239">
        <f t="shared" si="7"/>
        <v>60215.73820611624</v>
      </c>
      <c r="E10" s="238">
        <f t="shared" si="0"/>
        <v>130547720.43086001</v>
      </c>
      <c r="F10" s="238">
        <f t="shared" si="0"/>
        <v>2149</v>
      </c>
      <c r="G10" s="242">
        <f t="shared" si="8"/>
        <v>48271.696724755704</v>
      </c>
      <c r="H10" s="238">
        <f t="shared" si="1"/>
        <v>103735876.2615</v>
      </c>
      <c r="I10" s="238">
        <f t="shared" si="1"/>
        <v>2776</v>
      </c>
      <c r="J10" s="242">
        <f t="shared" si="9"/>
        <v>40273.57352865994</v>
      </c>
      <c r="K10" s="238">
        <f t="shared" si="2"/>
        <v>111799440.11556</v>
      </c>
      <c r="L10" s="238">
        <f t="shared" si="2"/>
        <v>972</v>
      </c>
      <c r="M10" s="242">
        <f t="shared" si="10"/>
        <v>31590.702414362135</v>
      </c>
      <c r="N10" s="238">
        <f t="shared" si="3"/>
        <v>30706162.746759996</v>
      </c>
      <c r="O10" s="238">
        <f t="shared" si="3"/>
        <v>315</v>
      </c>
      <c r="P10" s="240">
        <f t="shared" si="11"/>
        <v>34248.133653777775</v>
      </c>
      <c r="Q10" s="238">
        <f t="shared" si="4"/>
        <v>10788162.100939998</v>
      </c>
      <c r="R10" s="238">
        <f t="shared" si="4"/>
        <v>0</v>
      </c>
      <c r="S10" s="240" t="e">
        <f t="shared" si="12"/>
        <v>#DIV/0!</v>
      </c>
      <c r="T10" s="238">
        <f t="shared" si="5"/>
        <v>0</v>
      </c>
      <c r="U10" s="238">
        <f t="shared" si="5"/>
        <v>8380</v>
      </c>
      <c r="V10" s="240">
        <f t="shared" si="13"/>
        <v>46469.56265840559</v>
      </c>
      <c r="W10" s="238">
        <f t="shared" si="14"/>
        <v>389414935.0774389</v>
      </c>
    </row>
    <row r="11" spans="1:23" ht="12.75">
      <c r="A11" s="236"/>
      <c r="B11" s="236" t="s">
        <v>593</v>
      </c>
      <c r="C11" s="238">
        <f t="shared" si="6"/>
        <v>1400</v>
      </c>
      <c r="D11" s="239">
        <f t="shared" si="7"/>
        <v>56274.81998694957</v>
      </c>
      <c r="E11" s="238">
        <f t="shared" si="0"/>
        <v>78784747.9817294</v>
      </c>
      <c r="F11" s="238">
        <f t="shared" si="0"/>
        <v>1371</v>
      </c>
      <c r="G11" s="242">
        <f t="shared" si="8"/>
        <v>47090.76689639139</v>
      </c>
      <c r="H11" s="238">
        <f t="shared" si="1"/>
        <v>64561441.41495259</v>
      </c>
      <c r="I11" s="238">
        <f t="shared" si="1"/>
        <v>1795</v>
      </c>
      <c r="J11" s="242">
        <f t="shared" si="9"/>
        <v>39681.749322949414</v>
      </c>
      <c r="K11" s="238">
        <f t="shared" si="2"/>
        <v>71228740.0346942</v>
      </c>
      <c r="L11" s="238">
        <f t="shared" si="2"/>
        <v>638</v>
      </c>
      <c r="M11" s="242">
        <f t="shared" si="10"/>
        <v>31285.17677593104</v>
      </c>
      <c r="N11" s="238">
        <f t="shared" si="3"/>
        <v>19959942.783044003</v>
      </c>
      <c r="O11" s="238">
        <f t="shared" si="3"/>
        <v>168</v>
      </c>
      <c r="P11" s="240">
        <f t="shared" si="11"/>
        <v>31106.9185625</v>
      </c>
      <c r="Q11" s="238">
        <f t="shared" si="4"/>
        <v>5225962.3185</v>
      </c>
      <c r="R11" s="238">
        <f t="shared" si="4"/>
        <v>0</v>
      </c>
      <c r="S11" s="240" t="e">
        <f t="shared" si="12"/>
        <v>#DIV/0!</v>
      </c>
      <c r="T11" s="238">
        <f t="shared" si="5"/>
        <v>0</v>
      </c>
      <c r="U11" s="238">
        <f t="shared" si="5"/>
        <v>5372</v>
      </c>
      <c r="V11" s="240">
        <f t="shared" si="13"/>
        <v>44519.878918109585</v>
      </c>
      <c r="W11" s="238">
        <f t="shared" si="14"/>
        <v>239160789.54808468</v>
      </c>
    </row>
    <row r="12" spans="1:23" ht="12.75">
      <c r="A12" s="236"/>
      <c r="B12" s="236" t="s">
        <v>594</v>
      </c>
      <c r="C12" s="238">
        <f t="shared" si="6"/>
        <v>1028</v>
      </c>
      <c r="D12" s="239">
        <f t="shared" si="7"/>
        <v>55958.62664188716</v>
      </c>
      <c r="E12" s="238">
        <f t="shared" si="0"/>
        <v>57525468.18786</v>
      </c>
      <c r="F12" s="238">
        <f t="shared" si="0"/>
        <v>1117</v>
      </c>
      <c r="G12" s="242">
        <f t="shared" si="8"/>
        <v>45631.3861803223</v>
      </c>
      <c r="H12" s="238">
        <f t="shared" si="1"/>
        <v>50970258.36342001</v>
      </c>
      <c r="I12" s="238">
        <f t="shared" si="1"/>
        <v>1206</v>
      </c>
      <c r="J12" s="242">
        <f t="shared" si="9"/>
        <v>39021.6988958043</v>
      </c>
      <c r="K12" s="238">
        <f t="shared" si="2"/>
        <v>47060168.868339986</v>
      </c>
      <c r="L12" s="238">
        <f t="shared" si="2"/>
        <v>407</v>
      </c>
      <c r="M12" s="242">
        <f t="shared" si="10"/>
        <v>32004.181385454547</v>
      </c>
      <c r="N12" s="238">
        <f t="shared" si="3"/>
        <v>13025701.82388</v>
      </c>
      <c r="O12" s="238">
        <f t="shared" si="3"/>
        <v>181</v>
      </c>
      <c r="P12" s="240">
        <f t="shared" si="11"/>
        <v>34852.89760585635</v>
      </c>
      <c r="Q12" s="238">
        <f t="shared" si="4"/>
        <v>6308374.466659999</v>
      </c>
      <c r="R12" s="238">
        <f t="shared" si="4"/>
        <v>0</v>
      </c>
      <c r="S12" s="240" t="e">
        <f t="shared" si="12"/>
        <v>#DIV/0!</v>
      </c>
      <c r="T12" s="238">
        <f t="shared" si="5"/>
        <v>0</v>
      </c>
      <c r="U12" s="238">
        <f t="shared" si="5"/>
        <v>3939</v>
      </c>
      <c r="V12" s="240">
        <f t="shared" si="13"/>
        <v>44542.03217150301</v>
      </c>
      <c r="W12" s="238">
        <f t="shared" si="14"/>
        <v>175451064.72355035</v>
      </c>
    </row>
    <row r="13" spans="1:23" s="92" customFormat="1" ht="12.75">
      <c r="A13" s="243"/>
      <c r="B13" s="244" t="s">
        <v>595</v>
      </c>
      <c r="C13" s="245">
        <f t="shared" si="6"/>
        <v>25605.02</v>
      </c>
      <c r="D13" s="245">
        <f t="shared" si="7"/>
        <v>69145.21326900479</v>
      </c>
      <c r="E13" s="245">
        <f t="shared" si="0"/>
        <v>1770464568.657133</v>
      </c>
      <c r="F13" s="245">
        <f t="shared" si="0"/>
        <v>22060.61</v>
      </c>
      <c r="G13" s="246">
        <f t="shared" si="8"/>
        <v>51751.32702784344</v>
      </c>
      <c r="H13" s="245">
        <f t="shared" si="1"/>
        <v>1141665842.5437133</v>
      </c>
      <c r="I13" s="245">
        <f t="shared" si="1"/>
        <v>20455.309999999998</v>
      </c>
      <c r="J13" s="246">
        <f t="shared" si="9"/>
        <v>42846.170579647354</v>
      </c>
      <c r="K13" s="245">
        <f t="shared" si="2"/>
        <v>876431701.5195662</v>
      </c>
      <c r="L13" s="245">
        <f t="shared" si="2"/>
        <v>5955.26</v>
      </c>
      <c r="M13" s="246">
        <f t="shared" si="10"/>
        <v>31702.451419501183</v>
      </c>
      <c r="N13" s="245">
        <f t="shared" si="3"/>
        <v>188796340.84049863</v>
      </c>
      <c r="O13" s="245">
        <f t="shared" si="3"/>
        <v>3758</v>
      </c>
      <c r="P13" s="245">
        <f t="shared" si="11"/>
        <v>35107.49347142097</v>
      </c>
      <c r="Q13" s="245">
        <f t="shared" si="4"/>
        <v>131933960.4656</v>
      </c>
      <c r="R13" s="245">
        <f t="shared" si="4"/>
        <v>0</v>
      </c>
      <c r="S13" s="245" t="e">
        <f t="shared" si="12"/>
        <v>#DIV/0!</v>
      </c>
      <c r="T13" s="245">
        <f t="shared" si="5"/>
        <v>0</v>
      </c>
      <c r="U13" s="245">
        <f t="shared" si="5"/>
        <v>77834.2</v>
      </c>
      <c r="V13" s="245">
        <f t="shared" si="13"/>
        <v>52795.46027358811</v>
      </c>
      <c r="W13" s="245">
        <f t="shared" si="14"/>
        <v>4109292414.0265117</v>
      </c>
    </row>
    <row r="14" spans="1:23" ht="12.75">
      <c r="A14" s="236"/>
      <c r="B14" s="236" t="s">
        <v>596</v>
      </c>
      <c r="C14" s="238">
        <f t="shared" si="6"/>
        <v>1896</v>
      </c>
      <c r="D14" s="239">
        <f t="shared" si="7"/>
        <v>52272.489397616024</v>
      </c>
      <c r="E14" s="238">
        <f t="shared" si="0"/>
        <v>99108639.89787999</v>
      </c>
      <c r="F14" s="238">
        <f t="shared" si="0"/>
        <v>2842</v>
      </c>
      <c r="G14" s="242">
        <f t="shared" si="8"/>
        <v>42234.148817163965</v>
      </c>
      <c r="H14" s="238">
        <f t="shared" si="1"/>
        <v>120029450.93837999</v>
      </c>
      <c r="I14" s="238">
        <f t="shared" si="1"/>
        <v>2275</v>
      </c>
      <c r="J14" s="242">
        <f t="shared" si="9"/>
        <v>36946.97944544175</v>
      </c>
      <c r="K14" s="238">
        <f t="shared" si="2"/>
        <v>84054378.23837999</v>
      </c>
      <c r="L14" s="238">
        <f>(L24+L35+L46+L57+L68+L79+L90+L101+L112+L123+L134+L145+L156+L167+L178)</f>
        <v>2066</v>
      </c>
      <c r="M14" s="242">
        <f t="shared" si="10"/>
        <v>32144.00316109846</v>
      </c>
      <c r="N14" s="238">
        <f>(N24+N35+N46+N57+N68+N79+N90+N101+N112+N123+N134+N145+N156+N167+N178)</f>
        <v>66409510.530829415</v>
      </c>
      <c r="O14" s="238">
        <f>(O24+O35+O46+O57+O68+O79+O90+O101+O112+O123+O134+O145+O156+O167+O178)</f>
        <v>674</v>
      </c>
      <c r="P14" s="240">
        <f t="shared" si="11"/>
        <v>34463.04204181009</v>
      </c>
      <c r="Q14" s="238">
        <f>(Q24+Q35+Q46+Q57+Q68+Q79+Q90+Q101+Q112+Q123+Q134+Q145+Q156+Q167+Q178)</f>
        <v>23228090.33618</v>
      </c>
      <c r="R14" s="238">
        <f>(R24+R35+R46+R57+R68+R79+R90+R101+R112+R123+R134+R145+R156+R167+R178)</f>
        <v>22657.9</v>
      </c>
      <c r="S14" s="240">
        <f t="shared" si="12"/>
        <v>38233.79000447464</v>
      </c>
      <c r="T14" s="238">
        <f>(T24+T35+T46+T57+T68+T79+T90+T101+T112+T123+T134+T145+T156+T167+T178)</f>
        <v>866297390.542386</v>
      </c>
      <c r="U14" s="238">
        <f t="shared" si="5"/>
        <v>32586.9</v>
      </c>
      <c r="V14" s="240">
        <f t="shared" si="13"/>
        <v>38793.44908222492</v>
      </c>
      <c r="W14" s="238">
        <f t="shared" si="14"/>
        <v>1264158245.8975554</v>
      </c>
    </row>
    <row r="15" spans="1:23" ht="12.75">
      <c r="A15" s="237"/>
      <c r="B15" s="236" t="s">
        <v>597</v>
      </c>
      <c r="C15" s="238">
        <f t="shared" si="6"/>
        <v>0</v>
      </c>
      <c r="D15" s="239" t="e">
        <f t="shared" si="7"/>
        <v>#DIV/0!</v>
      </c>
      <c r="E15" s="238">
        <f t="shared" si="0"/>
        <v>0</v>
      </c>
      <c r="F15" s="238">
        <f t="shared" si="0"/>
        <v>0</v>
      </c>
      <c r="G15" s="247" t="e">
        <f t="shared" si="8"/>
        <v>#DIV/0!</v>
      </c>
      <c r="H15" s="238">
        <f t="shared" si="1"/>
        <v>0</v>
      </c>
      <c r="I15" s="238">
        <f t="shared" si="1"/>
        <v>0</v>
      </c>
      <c r="J15" s="247" t="e">
        <f t="shared" si="9"/>
        <v>#DIV/0!</v>
      </c>
      <c r="K15" s="238">
        <f t="shared" si="2"/>
        <v>0</v>
      </c>
      <c r="L15" s="238">
        <f t="shared" si="2"/>
        <v>0</v>
      </c>
      <c r="M15" s="247" t="e">
        <f t="shared" si="10"/>
        <v>#DIV/0!</v>
      </c>
      <c r="N15" s="238">
        <f t="shared" si="3"/>
        <v>0</v>
      </c>
      <c r="O15" s="238">
        <f t="shared" si="3"/>
        <v>0</v>
      </c>
      <c r="P15" s="240" t="e">
        <f t="shared" si="11"/>
        <v>#DIV/0!</v>
      </c>
      <c r="Q15" s="238">
        <f t="shared" si="4"/>
        <v>0</v>
      </c>
      <c r="R15" s="238">
        <f t="shared" si="4"/>
        <v>2379</v>
      </c>
      <c r="S15" s="240">
        <f t="shared" si="12"/>
        <v>39191.78006906013</v>
      </c>
      <c r="T15" s="238">
        <f t="shared" si="5"/>
        <v>93237244.78429404</v>
      </c>
      <c r="U15" s="238">
        <f t="shared" si="5"/>
        <v>2379</v>
      </c>
      <c r="V15" s="240">
        <f t="shared" si="13"/>
        <v>39191.78006906013</v>
      </c>
      <c r="W15" s="238">
        <f t="shared" si="14"/>
        <v>93237244.78429404</v>
      </c>
    </row>
    <row r="16" spans="1:23" ht="12.75">
      <c r="A16" s="236" t="s">
        <v>42</v>
      </c>
      <c r="B16" s="236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</row>
    <row r="17" spans="1:23" ht="12.75">
      <c r="A17" s="236"/>
      <c r="B17" s="236" t="s">
        <v>589</v>
      </c>
      <c r="C17" s="249">
        <f>+'Combined Data with Group Avgs'!E10</f>
        <v>827</v>
      </c>
      <c r="D17" s="249">
        <f>+'Combined Data with Group Avgs'!F10</f>
        <v>71618.16179027811</v>
      </c>
      <c r="E17" s="249">
        <f>+C17*D17</f>
        <v>59228219.80056</v>
      </c>
      <c r="F17" s="249">
        <f>+'Combined Data with Group Avgs'!G10</f>
        <v>811</v>
      </c>
      <c r="G17" s="249">
        <f>+'Combined Data with Group Avgs'!H10</f>
        <v>51997.19505565967</v>
      </c>
      <c r="H17" s="249">
        <f>+F17*G17</f>
        <v>42169725.190139994</v>
      </c>
      <c r="I17" s="249">
        <f>+'Combined Data with Group Avgs'!I10</f>
        <v>486</v>
      </c>
      <c r="J17" s="249">
        <f>+'Combined Data with Group Avgs'!J10</f>
        <v>43775.59778148149</v>
      </c>
      <c r="K17" s="249">
        <f>+I17*J17</f>
        <v>21274940.521800004</v>
      </c>
      <c r="L17" s="249">
        <f>+'Combined Data with Group Avgs'!K10</f>
        <v>219</v>
      </c>
      <c r="M17" s="249">
        <f>+'Combined Data with Group Avgs'!L10</f>
        <v>28682.307036164384</v>
      </c>
      <c r="N17" s="249">
        <f>+L17*M17</f>
        <v>6281425.24092</v>
      </c>
      <c r="O17" s="249">
        <f>+'Combined Data with Group Avgs'!M10</f>
        <v>36</v>
      </c>
      <c r="P17" s="249">
        <f>+'Combined Data with Group Avgs'!N10</f>
        <v>36105.21251166667</v>
      </c>
      <c r="Q17" s="249">
        <f>+O17*P17</f>
        <v>1299787.6504200003</v>
      </c>
      <c r="R17" s="249">
        <f>+'Combined Data with Group Avgs'!O10</f>
        <v>0</v>
      </c>
      <c r="S17" s="249">
        <f>+'Combined Data with Group Avgs'!P10</f>
        <v>0</v>
      </c>
      <c r="T17" s="249">
        <f>+R17*S17</f>
        <v>0</v>
      </c>
      <c r="U17" s="249">
        <f>+'Combined Data with Group Avgs'!Q10</f>
        <v>2379</v>
      </c>
      <c r="V17" s="249">
        <f>+'Combined Data with Group Avgs'!R10</f>
        <v>54751.6176564769</v>
      </c>
      <c r="W17" s="249">
        <f>+U17*V17</f>
        <v>130254098.40475854</v>
      </c>
    </row>
    <row r="18" spans="1:23" ht="12.75">
      <c r="A18" s="236"/>
      <c r="B18" s="236" t="s">
        <v>590</v>
      </c>
      <c r="C18" s="249">
        <f>+'Combined Data with Group Avgs'!E11</f>
        <v>78</v>
      </c>
      <c r="D18" s="249">
        <f>+'Combined Data with Group Avgs'!F11</f>
        <v>72221.33558666667</v>
      </c>
      <c r="E18" s="249">
        <f aca="true" t="shared" si="15" ref="E18:E81">+C18*D18</f>
        <v>5633264.17576</v>
      </c>
      <c r="F18" s="249">
        <f>+'Combined Data with Group Avgs'!G11</f>
        <v>86</v>
      </c>
      <c r="G18" s="249">
        <f>+'Combined Data with Group Avgs'!H11</f>
        <v>49793.14030697674</v>
      </c>
      <c r="H18" s="249">
        <f aca="true" t="shared" si="16" ref="H18:H81">+F18*G18</f>
        <v>4282210.0664</v>
      </c>
      <c r="I18" s="249">
        <f>+'Combined Data with Group Avgs'!I11</f>
        <v>73</v>
      </c>
      <c r="J18" s="249">
        <f>+'Combined Data with Group Avgs'!J11</f>
        <v>44166.50245589041</v>
      </c>
      <c r="K18" s="249">
        <f aca="true" t="shared" si="17" ref="K18:K81">+I18*J18</f>
        <v>3224154.67928</v>
      </c>
      <c r="L18" s="249">
        <f>+'Combined Data with Group Avgs'!K11</f>
        <v>12</v>
      </c>
      <c r="M18" s="249">
        <f>+'Combined Data with Group Avgs'!L11</f>
        <v>36518</v>
      </c>
      <c r="N18" s="249">
        <f aca="true" t="shared" si="18" ref="N18:N81">+L18*M18</f>
        <v>438216</v>
      </c>
      <c r="O18" s="249">
        <f>+'Combined Data with Group Avgs'!M11</f>
        <v>21</v>
      </c>
      <c r="P18" s="249">
        <f>+'Combined Data with Group Avgs'!N11</f>
        <v>30886.742980952382</v>
      </c>
      <c r="Q18" s="249">
        <f aca="true" t="shared" si="19" ref="Q18:Q81">+O18*P18</f>
        <v>648621.6026</v>
      </c>
      <c r="R18" s="249">
        <f>+'Combined Data with Group Avgs'!O11</f>
        <v>0</v>
      </c>
      <c r="S18" s="249">
        <f>+'Combined Data with Group Avgs'!P11</f>
        <v>0</v>
      </c>
      <c r="T18" s="249">
        <f aca="true" t="shared" si="20" ref="T18:T81">+R18*S18</f>
        <v>0</v>
      </c>
      <c r="U18" s="249">
        <f>+'Combined Data with Group Avgs'!Q11</f>
        <v>270</v>
      </c>
      <c r="V18" s="249">
        <f>+'Combined Data with Group Avgs'!R11</f>
        <v>52690.616755703704</v>
      </c>
      <c r="W18" s="249">
        <f aca="true" t="shared" si="21" ref="W18:W81">+U18*V18</f>
        <v>14226466.52404</v>
      </c>
    </row>
    <row r="19" spans="1:23" ht="12.75">
      <c r="A19" s="236"/>
      <c r="B19" s="236" t="s">
        <v>591</v>
      </c>
      <c r="C19" s="249">
        <f>+'Combined Data with Group Avgs'!E16</f>
        <v>250</v>
      </c>
      <c r="D19" s="249">
        <f>+'Combined Data with Group Avgs'!F16</f>
        <v>61545.92706952</v>
      </c>
      <c r="E19" s="249">
        <f t="shared" si="15"/>
        <v>15386481.767380001</v>
      </c>
      <c r="F19" s="249">
        <f>+'Combined Data with Group Avgs'!G16</f>
        <v>225</v>
      </c>
      <c r="G19" s="249">
        <f>+'Combined Data with Group Avgs'!H16</f>
        <v>48160.55768817778</v>
      </c>
      <c r="H19" s="249">
        <f t="shared" si="16"/>
        <v>10836125.479840001</v>
      </c>
      <c r="I19" s="249">
        <f>+'Combined Data with Group Avgs'!I16</f>
        <v>316</v>
      </c>
      <c r="J19" s="249">
        <f>+'Combined Data with Group Avgs'!J16</f>
        <v>41896.13704196202</v>
      </c>
      <c r="K19" s="249">
        <f t="shared" si="17"/>
        <v>13239179.305259999</v>
      </c>
      <c r="L19" s="249">
        <f>+'Combined Data with Group Avgs'!K16</f>
        <v>142</v>
      </c>
      <c r="M19" s="249">
        <f>+'Combined Data with Group Avgs'!L16</f>
        <v>33862.66928169015</v>
      </c>
      <c r="N19" s="249">
        <f t="shared" si="18"/>
        <v>4808499.038000001</v>
      </c>
      <c r="O19" s="249">
        <f>+'Combined Data with Group Avgs'!M16</f>
        <v>1</v>
      </c>
      <c r="P19" s="249">
        <f>+'Combined Data with Group Avgs'!N16</f>
        <v>33488.1074</v>
      </c>
      <c r="Q19" s="249">
        <f t="shared" si="19"/>
        <v>33488.1074</v>
      </c>
      <c r="R19" s="249">
        <f>+'Combined Data with Group Avgs'!O16</f>
        <v>0</v>
      </c>
      <c r="S19" s="249">
        <f>+'Combined Data with Group Avgs'!P16</f>
        <v>0</v>
      </c>
      <c r="T19" s="249">
        <f t="shared" si="20"/>
        <v>0</v>
      </c>
      <c r="U19" s="249">
        <f>+'Combined Data with Group Avgs'!Q16</f>
        <v>934</v>
      </c>
      <c r="V19" s="249">
        <f>+'Combined Data with Group Avgs'!R16</f>
        <v>47434.447214004285</v>
      </c>
      <c r="W19" s="249">
        <f t="shared" si="21"/>
        <v>44303773.69788</v>
      </c>
    </row>
    <row r="20" spans="1:23" ht="12.75">
      <c r="A20" s="236"/>
      <c r="B20" s="236" t="s">
        <v>592</v>
      </c>
      <c r="C20" s="249">
        <f>+'Combined Data with Group Avgs'!E21</f>
        <v>170</v>
      </c>
      <c r="D20" s="249">
        <f>+'Combined Data with Group Avgs'!F21</f>
        <v>57105.42218</v>
      </c>
      <c r="E20" s="249">
        <f t="shared" si="15"/>
        <v>9707921.7706</v>
      </c>
      <c r="F20" s="249">
        <f>+'Combined Data with Group Avgs'!G21</f>
        <v>197</v>
      </c>
      <c r="G20" s="249">
        <f>+'Combined Data with Group Avgs'!H21</f>
        <v>46160.141729340095</v>
      </c>
      <c r="H20" s="249">
        <f t="shared" si="16"/>
        <v>9093547.92068</v>
      </c>
      <c r="I20" s="249">
        <f>+'Combined Data with Group Avgs'!I21</f>
        <v>262</v>
      </c>
      <c r="J20" s="249">
        <f>+'Combined Data with Group Avgs'!J21</f>
        <v>38637.82494801526</v>
      </c>
      <c r="K20" s="249">
        <f t="shared" si="17"/>
        <v>10123110.136379998</v>
      </c>
      <c r="L20" s="249">
        <f>+'Combined Data with Group Avgs'!K21</f>
        <v>81</v>
      </c>
      <c r="M20" s="249">
        <f>+'Combined Data with Group Avgs'!L21</f>
        <v>31323.73569481481</v>
      </c>
      <c r="N20" s="249">
        <f t="shared" si="18"/>
        <v>2537222.59128</v>
      </c>
      <c r="O20" s="249">
        <f>+'Combined Data with Group Avgs'!M21</f>
        <v>4</v>
      </c>
      <c r="P20" s="249">
        <f>+'Combined Data with Group Avgs'!N21</f>
        <v>9488.43346</v>
      </c>
      <c r="Q20" s="249">
        <f t="shared" si="19"/>
        <v>37953.73384</v>
      </c>
      <c r="R20" s="249">
        <f>+'Combined Data with Group Avgs'!O21</f>
        <v>0</v>
      </c>
      <c r="S20" s="249">
        <f>+'Combined Data with Group Avgs'!P21</f>
        <v>0</v>
      </c>
      <c r="T20" s="249">
        <f t="shared" si="20"/>
        <v>0</v>
      </c>
      <c r="U20" s="249">
        <f>+'Combined Data with Group Avgs'!Q21</f>
        <v>714</v>
      </c>
      <c r="V20" s="249">
        <f>+'Combined Data with Group Avgs'!R21</f>
        <v>44117.30553610644</v>
      </c>
      <c r="W20" s="249">
        <f t="shared" si="21"/>
        <v>31499756.152779996</v>
      </c>
    </row>
    <row r="21" spans="1:23" ht="12.75">
      <c r="A21" s="236"/>
      <c r="B21" s="236" t="s">
        <v>593</v>
      </c>
      <c r="C21" s="249">
        <f>+'Combined Data with Group Avgs'!E26</f>
        <v>76</v>
      </c>
      <c r="D21" s="249">
        <f>+'Combined Data with Group Avgs'!F26</f>
        <v>51637.48340210526</v>
      </c>
      <c r="E21" s="249">
        <f t="shared" si="15"/>
        <v>3924448.7385599995</v>
      </c>
      <c r="F21" s="249">
        <f>+'Combined Data with Group Avgs'!G26</f>
        <v>99</v>
      </c>
      <c r="G21" s="249">
        <f>+'Combined Data with Group Avgs'!H26</f>
        <v>43894.77635878788</v>
      </c>
      <c r="H21" s="249">
        <f t="shared" si="16"/>
        <v>4345582.85952</v>
      </c>
      <c r="I21" s="249">
        <f>+'Combined Data with Group Avgs'!I26</f>
        <v>126</v>
      </c>
      <c r="J21" s="249">
        <f>+'Combined Data with Group Avgs'!J26</f>
        <v>39621.79053650794</v>
      </c>
      <c r="K21" s="249">
        <f t="shared" si="17"/>
        <v>4992345.607600001</v>
      </c>
      <c r="L21" s="249">
        <f>+'Combined Data with Group Avgs'!K26</f>
        <v>63</v>
      </c>
      <c r="M21" s="249">
        <f>+'Combined Data with Group Avgs'!L26</f>
        <v>32903.22206095238</v>
      </c>
      <c r="N21" s="249">
        <f t="shared" si="18"/>
        <v>2072902.98984</v>
      </c>
      <c r="O21" s="249">
        <f>+'Combined Data with Group Avgs'!M26</f>
        <v>6</v>
      </c>
      <c r="P21" s="249">
        <f>+'Combined Data with Group Avgs'!N26</f>
        <v>24296.733956666667</v>
      </c>
      <c r="Q21" s="249">
        <f t="shared" si="19"/>
        <v>145780.40374</v>
      </c>
      <c r="R21" s="249">
        <f>+'Combined Data with Group Avgs'!O26</f>
        <v>0</v>
      </c>
      <c r="S21" s="249">
        <f>+'Combined Data with Group Avgs'!P26</f>
        <v>0</v>
      </c>
      <c r="T21" s="249">
        <f t="shared" si="20"/>
        <v>0</v>
      </c>
      <c r="U21" s="249">
        <f>+'Combined Data with Group Avgs'!Q26</f>
        <v>370</v>
      </c>
      <c r="V21" s="249">
        <f>+'Combined Data with Group Avgs'!R26</f>
        <v>41840.70432232432</v>
      </c>
      <c r="W21" s="249">
        <f t="shared" si="21"/>
        <v>15481060.59926</v>
      </c>
    </row>
    <row r="22" spans="1:23" ht="12.75">
      <c r="A22" s="236"/>
      <c r="B22" s="236" t="s">
        <v>594</v>
      </c>
      <c r="C22" s="249">
        <f>+'Combined Data with Group Avgs'!E27</f>
        <v>19</v>
      </c>
      <c r="D22" s="249">
        <f>+'Combined Data with Group Avgs'!F27</f>
        <v>63553.87989052632</v>
      </c>
      <c r="E22" s="249">
        <f t="shared" si="15"/>
        <v>1207523.71792</v>
      </c>
      <c r="F22" s="249">
        <f>+'Combined Data with Group Avgs'!G27</f>
        <v>18</v>
      </c>
      <c r="G22" s="249">
        <f>+'Combined Data with Group Avgs'!H27</f>
        <v>53314</v>
      </c>
      <c r="H22" s="249">
        <f t="shared" si="16"/>
        <v>959652</v>
      </c>
      <c r="I22" s="249">
        <f>+'Combined Data with Group Avgs'!I27</f>
        <v>37</v>
      </c>
      <c r="J22" s="249">
        <f>+'Combined Data with Group Avgs'!J27</f>
        <v>45463.073011891895</v>
      </c>
      <c r="K22" s="249">
        <f t="shared" si="17"/>
        <v>1682133.7014400002</v>
      </c>
      <c r="L22" s="249">
        <f>+'Combined Data with Group Avgs'!K27</f>
        <v>3</v>
      </c>
      <c r="M22" s="249">
        <f>+'Combined Data with Group Avgs'!L27</f>
        <v>39853.5478</v>
      </c>
      <c r="N22" s="249">
        <f t="shared" si="18"/>
        <v>119560.6434</v>
      </c>
      <c r="O22" s="249">
        <f>+'Combined Data with Group Avgs'!M27</f>
        <v>0</v>
      </c>
      <c r="P22" s="249">
        <f>+'Combined Data with Group Avgs'!N27</f>
        <v>0</v>
      </c>
      <c r="Q22" s="249">
        <f t="shared" si="19"/>
        <v>0</v>
      </c>
      <c r="R22" s="249">
        <f>+'Combined Data with Group Avgs'!O27</f>
        <v>0</v>
      </c>
      <c r="S22" s="249">
        <f>+'Combined Data with Group Avgs'!P27</f>
        <v>0</v>
      </c>
      <c r="T22" s="249">
        <f t="shared" si="20"/>
        <v>0</v>
      </c>
      <c r="U22" s="249">
        <f>+'Combined Data with Group Avgs'!Q27</f>
        <v>77</v>
      </c>
      <c r="V22" s="249">
        <f>+'Combined Data with Group Avgs'!R27</f>
        <v>51543.76704883116</v>
      </c>
      <c r="W22" s="249">
        <f t="shared" si="21"/>
        <v>3968870.0627599997</v>
      </c>
    </row>
    <row r="23" spans="1:23" ht="12.75">
      <c r="A23" s="237"/>
      <c r="B23" s="244" t="s">
        <v>595</v>
      </c>
      <c r="C23" s="250">
        <f>+'Combined Data with 4Yr Avgs'!E25</f>
        <v>1420</v>
      </c>
      <c r="D23" s="250">
        <f>+'Combined Data with 4Yr Avgs'!F25</f>
        <v>66963.2816695634</v>
      </c>
      <c r="E23" s="249">
        <f t="shared" si="15"/>
        <v>95087859.97078001</v>
      </c>
      <c r="F23" s="250">
        <f>+'Combined Data with 4Yr Avgs'!G25</f>
        <v>1436</v>
      </c>
      <c r="G23" s="250">
        <f>+'Combined Data with 4Yr Avgs'!H25</f>
        <v>49921.2002204596</v>
      </c>
      <c r="H23" s="249">
        <f t="shared" si="16"/>
        <v>71686843.51657999</v>
      </c>
      <c r="I23" s="250">
        <f>+'Combined Data with 4Yr Avgs'!I25</f>
        <v>1300</v>
      </c>
      <c r="J23" s="250">
        <f>+'Combined Data with 4Yr Avgs'!J25</f>
        <v>41950.66457827692</v>
      </c>
      <c r="K23" s="249">
        <f t="shared" si="17"/>
        <v>54535863.951759994</v>
      </c>
      <c r="L23" s="250">
        <f>+'Combined Data with 4Yr Avgs'!K25</f>
        <v>520</v>
      </c>
      <c r="M23" s="250">
        <f>+'Combined Data with 4Yr Avgs'!L25</f>
        <v>31265.05096815385</v>
      </c>
      <c r="N23" s="249">
        <f t="shared" si="18"/>
        <v>16257826.503440002</v>
      </c>
      <c r="O23" s="250">
        <f>+'Combined Data with 4Yr Avgs'!M25</f>
        <v>68</v>
      </c>
      <c r="P23" s="250">
        <f>+'Combined Data with 4Yr Avgs'!N25</f>
        <v>31847.522029411768</v>
      </c>
      <c r="Q23" s="249">
        <f t="shared" si="19"/>
        <v>2165631.498</v>
      </c>
      <c r="R23" s="250">
        <f>+'Combined Data with 4Yr Avgs'!O25</f>
        <v>0</v>
      </c>
      <c r="S23" s="250">
        <f>+'Combined Data with 4Yr Avgs'!P25</f>
        <v>0</v>
      </c>
      <c r="T23" s="249">
        <f t="shared" si="20"/>
        <v>0</v>
      </c>
      <c r="U23" s="250">
        <f>+'Combined Data with 4Yr Avgs'!Q25</f>
        <v>4744</v>
      </c>
      <c r="V23" s="250">
        <f>+'Combined Data with 4Yr Avgs'!R25</f>
        <v>50534.153760657675</v>
      </c>
      <c r="W23" s="249">
        <f t="shared" si="21"/>
        <v>239734025.44056</v>
      </c>
    </row>
    <row r="24" spans="1:23" ht="12.75">
      <c r="A24" s="236"/>
      <c r="B24" s="236" t="s">
        <v>596</v>
      </c>
      <c r="C24" s="249">
        <f>+'Combined Data with Group Avgs'!E52</f>
        <v>0</v>
      </c>
      <c r="D24" s="249">
        <f>+'Combined Data with Group Avgs'!F52</f>
        <v>0</v>
      </c>
      <c r="E24" s="249">
        <f t="shared" si="15"/>
        <v>0</v>
      </c>
      <c r="F24" s="249">
        <f>+'Combined Data with Group Avgs'!G52</f>
        <v>0</v>
      </c>
      <c r="G24" s="249">
        <f>+'Combined Data with Group Avgs'!H52</f>
        <v>0</v>
      </c>
      <c r="H24" s="249">
        <f t="shared" si="16"/>
        <v>0</v>
      </c>
      <c r="I24" s="249">
        <f>+'Combined Data with Group Avgs'!I52</f>
        <v>0</v>
      </c>
      <c r="J24" s="249">
        <f>+'Combined Data with Group Avgs'!J52</f>
        <v>0</v>
      </c>
      <c r="K24" s="249">
        <f t="shared" si="17"/>
        <v>0</v>
      </c>
      <c r="L24" s="249">
        <f>+'Combined Data with Group Avgs'!K52</f>
        <v>0</v>
      </c>
      <c r="M24" s="249">
        <f>+'Combined Data with Group Avgs'!L52</f>
        <v>0</v>
      </c>
      <c r="N24" s="249">
        <f>+L24*M24</f>
        <v>0</v>
      </c>
      <c r="O24" s="249">
        <f>+'Combined Data with Group Avgs'!M52</f>
        <v>0</v>
      </c>
      <c r="P24" s="249">
        <f>+'Combined Data with Group Avgs'!N52</f>
        <v>0</v>
      </c>
      <c r="Q24" s="249">
        <f t="shared" si="19"/>
        <v>0</v>
      </c>
      <c r="R24" s="249">
        <f>+'Combined Data with Group Avgs'!O52</f>
        <v>1435</v>
      </c>
      <c r="S24" s="249">
        <f>+'Combined Data with Group Avgs'!P52</f>
        <v>42608.25170337282</v>
      </c>
      <c r="T24" s="249">
        <f>+R24*S24</f>
        <v>61142841.19434</v>
      </c>
      <c r="U24" s="249">
        <f>+'Combined Data with Group Avgs'!Q52</f>
        <v>1435</v>
      </c>
      <c r="V24" s="249">
        <f>+'Combined Data with Group Avgs'!R52</f>
        <v>42608.25170337282</v>
      </c>
      <c r="W24" s="249">
        <f t="shared" si="21"/>
        <v>61142841.19434</v>
      </c>
    </row>
    <row r="25" spans="1:23" ht="12.75">
      <c r="A25" s="237"/>
      <c r="B25" s="236" t="s">
        <v>597</v>
      </c>
      <c r="C25" s="249">
        <f>+'Combined Data with Group Avgs'!E63</f>
        <v>0</v>
      </c>
      <c r="D25" s="249">
        <f>+'Combined Data with Group Avgs'!F63</f>
        <v>0</v>
      </c>
      <c r="E25" s="249">
        <f t="shared" si="15"/>
        <v>0</v>
      </c>
      <c r="F25" s="249">
        <f>+'Combined Data with Group Avgs'!G63</f>
        <v>0</v>
      </c>
      <c r="G25" s="249">
        <f>+'Combined Data with Group Avgs'!H63</f>
        <v>0</v>
      </c>
      <c r="H25" s="249">
        <f t="shared" si="16"/>
        <v>0</v>
      </c>
      <c r="I25" s="249">
        <f>+'Combined Data with Group Avgs'!I63</f>
        <v>0</v>
      </c>
      <c r="J25" s="249">
        <f>+'Combined Data with Group Avgs'!J63</f>
        <v>0</v>
      </c>
      <c r="K25" s="249">
        <f t="shared" si="17"/>
        <v>0</v>
      </c>
      <c r="L25" s="249">
        <f>+'Combined Data with Group Avgs'!K63</f>
        <v>0</v>
      </c>
      <c r="M25" s="249">
        <f>+'Combined Data with Group Avgs'!L63</f>
        <v>0</v>
      </c>
      <c r="N25" s="249">
        <f t="shared" si="18"/>
        <v>0</v>
      </c>
      <c r="O25" s="249">
        <f>+'Combined Data with Group Avgs'!M63</f>
        <v>0</v>
      </c>
      <c r="P25" s="249">
        <f>+'Combined Data with Group Avgs'!N63</f>
        <v>0</v>
      </c>
      <c r="Q25" s="249">
        <f t="shared" si="19"/>
        <v>0</v>
      </c>
      <c r="R25" s="249">
        <f>+'Combined Data with Group Avgs'!O63</f>
        <v>304</v>
      </c>
      <c r="S25" s="249">
        <f>+'Combined Data with Group Avgs'!P63</f>
        <v>45629.43716875</v>
      </c>
      <c r="T25" s="249">
        <f t="shared" si="20"/>
        <v>13871348.899300002</v>
      </c>
      <c r="U25" s="249">
        <f>+'Combined Data with Group Avgs'!Q63</f>
        <v>304</v>
      </c>
      <c r="V25" s="249">
        <f>+'Combined Data with Group Avgs'!R63</f>
        <v>45629.43716875</v>
      </c>
      <c r="W25" s="249">
        <f t="shared" si="21"/>
        <v>13871348.899300002</v>
      </c>
    </row>
    <row r="26" spans="1:23" ht="12.75">
      <c r="A26" s="236"/>
      <c r="B26" s="251" t="s">
        <v>707</v>
      </c>
      <c r="C26" s="248"/>
      <c r="D26" s="248"/>
      <c r="E26" s="249"/>
      <c r="F26" s="248"/>
      <c r="G26" s="248"/>
      <c r="H26" s="249"/>
      <c r="I26" s="248"/>
      <c r="J26" s="248"/>
      <c r="K26" s="249"/>
      <c r="L26" s="248"/>
      <c r="M26" s="248"/>
      <c r="N26" s="249"/>
      <c r="O26" s="248"/>
      <c r="P26" s="248"/>
      <c r="Q26" s="249"/>
      <c r="R26" s="248"/>
      <c r="S26" s="248"/>
      <c r="T26" s="249"/>
      <c r="U26" s="248"/>
      <c r="V26" s="248"/>
      <c r="W26" s="249"/>
    </row>
    <row r="27" spans="1:23" ht="12.75">
      <c r="A27" s="236" t="s">
        <v>92</v>
      </c>
      <c r="B27" s="236"/>
      <c r="C27" s="248"/>
      <c r="D27" s="248"/>
      <c r="E27" s="249">
        <f t="shared" si="15"/>
        <v>0</v>
      </c>
      <c r="F27" s="248"/>
      <c r="G27" s="248"/>
      <c r="H27" s="249">
        <f t="shared" si="16"/>
        <v>0</v>
      </c>
      <c r="I27" s="248"/>
      <c r="J27" s="248"/>
      <c r="K27" s="249">
        <f t="shared" si="17"/>
        <v>0</v>
      </c>
      <c r="L27" s="248"/>
      <c r="M27" s="248"/>
      <c r="N27" s="249">
        <f t="shared" si="18"/>
        <v>0</v>
      </c>
      <c r="O27" s="248"/>
      <c r="P27" s="248"/>
      <c r="Q27" s="249">
        <f t="shared" si="19"/>
        <v>0</v>
      </c>
      <c r="R27" s="248"/>
      <c r="S27" s="248"/>
      <c r="T27" s="249">
        <f t="shared" si="20"/>
        <v>0</v>
      </c>
      <c r="U27" s="248"/>
      <c r="V27" s="248"/>
      <c r="W27" s="249">
        <f t="shared" si="21"/>
        <v>0</v>
      </c>
    </row>
    <row r="28" spans="1:23" ht="12.75">
      <c r="A28" s="236"/>
      <c r="B28" s="236" t="s">
        <v>589</v>
      </c>
      <c r="C28" s="249">
        <f>+'Combined Data with Group Avgs'!E64</f>
        <v>295</v>
      </c>
      <c r="D28" s="249">
        <f>+'Combined Data with Group Avgs'!F64</f>
        <v>69108.94711322035</v>
      </c>
      <c r="E28" s="249">
        <f t="shared" si="15"/>
        <v>20387139.3984</v>
      </c>
      <c r="F28" s="249">
        <f>+'Combined Data with Group Avgs'!G64</f>
        <v>209</v>
      </c>
      <c r="G28" s="249">
        <f>+'Combined Data with Group Avgs'!H64</f>
        <v>52579.128017607654</v>
      </c>
      <c r="H28" s="249">
        <f t="shared" si="16"/>
        <v>10989037.75568</v>
      </c>
      <c r="I28" s="249">
        <f>+'Combined Data with Group Avgs'!I64</f>
        <v>217</v>
      </c>
      <c r="J28" s="249">
        <f>+'Combined Data with Group Avgs'!J64</f>
        <v>45815.83399225806</v>
      </c>
      <c r="K28" s="249">
        <f t="shared" si="17"/>
        <v>9942035.97632</v>
      </c>
      <c r="L28" s="249">
        <f>+'Combined Data with Group Avgs'!K64</f>
        <v>67</v>
      </c>
      <c r="M28" s="249">
        <f>+'Combined Data with Group Avgs'!L64</f>
        <v>30420.610873432837</v>
      </c>
      <c r="N28" s="249">
        <f t="shared" si="18"/>
        <v>2038180.92852</v>
      </c>
      <c r="O28" s="249">
        <f>+'Combined Data with Group Avgs'!M64</f>
        <v>22</v>
      </c>
      <c r="P28" s="249">
        <f>+'Combined Data with Group Avgs'!N64</f>
        <v>20561.550909090907</v>
      </c>
      <c r="Q28" s="249">
        <f t="shared" si="19"/>
        <v>452354.11999999994</v>
      </c>
      <c r="R28" s="249">
        <f>+'Combined Data with Group Avgs'!O64</f>
        <v>0</v>
      </c>
      <c r="S28" s="249">
        <f>+'Combined Data with Group Avgs'!P64</f>
        <v>0</v>
      </c>
      <c r="T28" s="249">
        <f t="shared" si="20"/>
        <v>0</v>
      </c>
      <c r="U28" s="249">
        <f>+'Combined Data with Group Avgs'!Q64</f>
        <v>810</v>
      </c>
      <c r="V28" s="249">
        <f>+'Combined Data with Group Avgs'!R64</f>
        <v>54084.87429496297</v>
      </c>
      <c r="W28" s="249">
        <f t="shared" si="21"/>
        <v>43808748.17892</v>
      </c>
    </row>
    <row r="29" spans="1:23" ht="12.75">
      <c r="A29" s="236"/>
      <c r="B29" s="236" t="s">
        <v>590</v>
      </c>
      <c r="C29" s="248"/>
      <c r="D29" s="248"/>
      <c r="E29" s="249">
        <f t="shared" si="15"/>
        <v>0</v>
      </c>
      <c r="F29" s="248"/>
      <c r="G29" s="248"/>
      <c r="H29" s="249">
        <f t="shared" si="16"/>
        <v>0</v>
      </c>
      <c r="I29" s="248"/>
      <c r="J29" s="248"/>
      <c r="K29" s="249">
        <f t="shared" si="17"/>
        <v>0</v>
      </c>
      <c r="L29" s="248"/>
      <c r="M29" s="248"/>
      <c r="N29" s="249">
        <f t="shared" si="18"/>
        <v>0</v>
      </c>
      <c r="O29" s="248"/>
      <c r="P29" s="248"/>
      <c r="Q29" s="249">
        <f t="shared" si="19"/>
        <v>0</v>
      </c>
      <c r="R29" s="248"/>
      <c r="S29" s="248"/>
      <c r="T29" s="249">
        <f t="shared" si="20"/>
        <v>0</v>
      </c>
      <c r="U29" s="248"/>
      <c r="V29" s="248"/>
      <c r="W29" s="249">
        <f t="shared" si="21"/>
        <v>0</v>
      </c>
    </row>
    <row r="30" spans="1:23" ht="12.75">
      <c r="A30" s="236"/>
      <c r="B30" s="236" t="s">
        <v>591</v>
      </c>
      <c r="C30" s="249">
        <f>+'Combined Data with Group Avgs'!E69</f>
        <v>312</v>
      </c>
      <c r="D30" s="249">
        <f>+'Combined Data with Group Avgs'!F69</f>
        <v>60384.59540512821</v>
      </c>
      <c r="E30" s="249">
        <f t="shared" si="15"/>
        <v>18839993.766400002</v>
      </c>
      <c r="F30" s="249">
        <f>+'Combined Data with Group Avgs'!G69</f>
        <v>286</v>
      </c>
      <c r="G30" s="249">
        <f>+'Combined Data with Group Avgs'!H69</f>
        <v>49285.536729650354</v>
      </c>
      <c r="H30" s="249">
        <f t="shared" si="16"/>
        <v>14095663.50468</v>
      </c>
      <c r="I30" s="249">
        <f>+'Combined Data with Group Avgs'!I69</f>
        <v>313</v>
      </c>
      <c r="J30" s="249">
        <f>+'Combined Data with Group Avgs'!J69</f>
        <v>40934.024506134185</v>
      </c>
      <c r="K30" s="249">
        <f t="shared" si="17"/>
        <v>12812349.67042</v>
      </c>
      <c r="L30" s="249">
        <f>+'Combined Data with Group Avgs'!K69</f>
        <v>235</v>
      </c>
      <c r="M30" s="249">
        <f>+'Combined Data with Group Avgs'!L69</f>
        <v>31337.515086978725</v>
      </c>
      <c r="N30" s="249">
        <f t="shared" si="18"/>
        <v>7364316.0454400005</v>
      </c>
      <c r="O30" s="249">
        <f>+'Combined Data with Group Avgs'!M69</f>
        <v>13</v>
      </c>
      <c r="P30" s="249">
        <f>+'Combined Data with Group Avgs'!N69</f>
        <v>30533.491233846155</v>
      </c>
      <c r="Q30" s="249">
        <f t="shared" si="19"/>
        <v>396935.38604</v>
      </c>
      <c r="R30" s="249">
        <f>+'Combined Data with Group Avgs'!O69</f>
        <v>0</v>
      </c>
      <c r="S30" s="249">
        <f>+'Combined Data with Group Avgs'!P69</f>
        <v>0</v>
      </c>
      <c r="T30" s="249">
        <f t="shared" si="20"/>
        <v>0</v>
      </c>
      <c r="U30" s="249">
        <f>+'Combined Data with Group Avgs'!Q69</f>
        <v>1159</v>
      </c>
      <c r="V30" s="249">
        <f>+'Combined Data with Group Avgs'!R69</f>
        <v>46168.47141758412</v>
      </c>
      <c r="W30" s="249">
        <f t="shared" si="21"/>
        <v>53509258.37298</v>
      </c>
    </row>
    <row r="31" spans="1:23" ht="12.75">
      <c r="A31" s="236"/>
      <c r="B31" s="236" t="s">
        <v>592</v>
      </c>
      <c r="C31" s="248"/>
      <c r="D31" s="248"/>
      <c r="E31" s="249">
        <f t="shared" si="15"/>
        <v>0</v>
      </c>
      <c r="F31" s="248"/>
      <c r="G31" s="248"/>
      <c r="H31" s="249">
        <f t="shared" si="16"/>
        <v>0</v>
      </c>
      <c r="I31" s="248"/>
      <c r="J31" s="248"/>
      <c r="K31" s="249">
        <f t="shared" si="17"/>
        <v>0</v>
      </c>
      <c r="L31" s="248"/>
      <c r="M31" s="248"/>
      <c r="N31" s="249">
        <f t="shared" si="18"/>
        <v>0</v>
      </c>
      <c r="O31" s="248"/>
      <c r="P31" s="248"/>
      <c r="Q31" s="249">
        <f t="shared" si="19"/>
        <v>0</v>
      </c>
      <c r="R31" s="248"/>
      <c r="S31" s="248"/>
      <c r="T31" s="249">
        <f t="shared" si="20"/>
        <v>0</v>
      </c>
      <c r="U31" s="248"/>
      <c r="V31" s="248"/>
      <c r="W31" s="249">
        <f t="shared" si="21"/>
        <v>0</v>
      </c>
    </row>
    <row r="32" spans="1:23" ht="12.75">
      <c r="A32" s="236"/>
      <c r="B32" s="236" t="s">
        <v>593</v>
      </c>
      <c r="C32" s="249">
        <f>+'Combined Data with Group Avgs'!E73</f>
        <v>136</v>
      </c>
      <c r="D32" s="249">
        <f>+'Combined Data with Group Avgs'!F73</f>
        <v>51796.86256441177</v>
      </c>
      <c r="E32" s="249">
        <f t="shared" si="15"/>
        <v>7044373.30876</v>
      </c>
      <c r="F32" s="249">
        <f>+'Combined Data with Group Avgs'!G73</f>
        <v>136</v>
      </c>
      <c r="G32" s="249">
        <f>+'Combined Data with Group Avgs'!H73</f>
        <v>44671.96077647059</v>
      </c>
      <c r="H32" s="249">
        <f t="shared" si="16"/>
        <v>6075386.6656</v>
      </c>
      <c r="I32" s="249">
        <f>+'Combined Data with Group Avgs'!I73</f>
        <v>126</v>
      </c>
      <c r="J32" s="249">
        <f>+'Combined Data with Group Avgs'!J73</f>
        <v>37290.097882857146</v>
      </c>
      <c r="K32" s="249">
        <f t="shared" si="17"/>
        <v>4698552.3332400005</v>
      </c>
      <c r="L32" s="249">
        <f>+'Combined Data with Group Avgs'!K73</f>
        <v>57</v>
      </c>
      <c r="M32" s="249">
        <f>+'Combined Data with Group Avgs'!L73</f>
        <v>30577.618036842105</v>
      </c>
      <c r="N32" s="249">
        <f t="shared" si="18"/>
        <v>1742924.2281</v>
      </c>
      <c r="O32" s="249">
        <f>+'Combined Data with Group Avgs'!M73</f>
        <v>0</v>
      </c>
      <c r="P32" s="249">
        <f>+'Combined Data with Group Avgs'!N73</f>
        <v>0</v>
      </c>
      <c r="Q32" s="249">
        <f t="shared" si="19"/>
        <v>0</v>
      </c>
      <c r="R32" s="249">
        <f>+'Combined Data with Group Avgs'!O73</f>
        <v>0</v>
      </c>
      <c r="S32" s="249">
        <f>+'Combined Data with Group Avgs'!P73</f>
        <v>0</v>
      </c>
      <c r="T32" s="249">
        <f t="shared" si="20"/>
        <v>0</v>
      </c>
      <c r="U32" s="249">
        <f>+'Combined Data with Group Avgs'!Q73</f>
        <v>455</v>
      </c>
      <c r="V32" s="249">
        <f>+'Combined Data with Group Avgs'!R73</f>
        <v>42991.72864989011</v>
      </c>
      <c r="W32" s="249">
        <f t="shared" si="21"/>
        <v>19561236.5357</v>
      </c>
    </row>
    <row r="33" spans="1:23" ht="12.75">
      <c r="A33" s="236"/>
      <c r="B33" s="236" t="s">
        <v>594</v>
      </c>
      <c r="C33" s="249">
        <f>+'Combined Data with Group Avgs'!E76</f>
        <v>64</v>
      </c>
      <c r="D33" s="249">
        <f>+'Combined Data with Group Avgs'!F76</f>
        <v>48631.5402378125</v>
      </c>
      <c r="E33" s="249">
        <f t="shared" si="15"/>
        <v>3112418.57522</v>
      </c>
      <c r="F33" s="249">
        <f>+'Combined Data with Group Avgs'!G76</f>
        <v>59</v>
      </c>
      <c r="G33" s="249">
        <f>+'Combined Data with Group Avgs'!H76</f>
        <v>41849.05435254237</v>
      </c>
      <c r="H33" s="249">
        <f t="shared" si="16"/>
        <v>2469094.2068</v>
      </c>
      <c r="I33" s="249">
        <f>+'Combined Data with Group Avgs'!I76</f>
        <v>85</v>
      </c>
      <c r="J33" s="249">
        <f>+'Combined Data with Group Avgs'!J76</f>
        <v>37238.38905082353</v>
      </c>
      <c r="K33" s="249">
        <f t="shared" si="17"/>
        <v>3165263.06932</v>
      </c>
      <c r="L33" s="249">
        <f>+'Combined Data with Group Avgs'!K76</f>
        <v>79</v>
      </c>
      <c r="M33" s="249">
        <f>+'Combined Data with Group Avgs'!L76</f>
        <v>29643.720249873415</v>
      </c>
      <c r="N33" s="249">
        <f t="shared" si="18"/>
        <v>2341853.89974</v>
      </c>
      <c r="O33" s="249">
        <f>+'Combined Data with Group Avgs'!M76</f>
        <v>2</v>
      </c>
      <c r="P33" s="249">
        <f>+'Combined Data with Group Avgs'!N76</f>
        <v>26561.9644</v>
      </c>
      <c r="Q33" s="249">
        <f t="shared" si="19"/>
        <v>53123.9288</v>
      </c>
      <c r="R33" s="249">
        <f>+'Combined Data with Group Avgs'!O76</f>
        <v>0</v>
      </c>
      <c r="S33" s="249">
        <f>+'Combined Data with Group Avgs'!P76</f>
        <v>0</v>
      </c>
      <c r="T33" s="249">
        <f t="shared" si="20"/>
        <v>0</v>
      </c>
      <c r="U33" s="249">
        <f>+'Combined Data with Group Avgs'!Q76</f>
        <v>289</v>
      </c>
      <c r="V33" s="249">
        <f>+'Combined Data with Group Avgs'!R76</f>
        <v>38552.78089923875</v>
      </c>
      <c r="W33" s="249">
        <f t="shared" si="21"/>
        <v>11141753.679879999</v>
      </c>
    </row>
    <row r="34" spans="1:23" ht="12.75">
      <c r="A34" s="237"/>
      <c r="B34" s="244" t="s">
        <v>595</v>
      </c>
      <c r="C34" s="250">
        <f>+'Combined Data with 4Yr Avgs'!E69</f>
        <v>807</v>
      </c>
      <c r="D34" s="250">
        <f>+'Combined Data with 4Yr Avgs'!F69</f>
        <v>61194.45483120198</v>
      </c>
      <c r="E34" s="249">
        <f t="shared" si="15"/>
        <v>49383925.04878</v>
      </c>
      <c r="F34" s="250">
        <f>+'Combined Data with 4Yr Avgs'!G69</f>
        <v>690</v>
      </c>
      <c r="G34" s="250">
        <f>+'Combined Data with 4Yr Avgs'!H69</f>
        <v>48737.94511994204</v>
      </c>
      <c r="H34" s="249">
        <f t="shared" si="16"/>
        <v>33629182.13276</v>
      </c>
      <c r="I34" s="250">
        <f>+'Combined Data with 4Yr Avgs'!I69</f>
        <v>741</v>
      </c>
      <c r="J34" s="250">
        <f>+'Combined Data with 4Yr Avgs'!J69</f>
        <v>41320.1093782726</v>
      </c>
      <c r="K34" s="249">
        <f t="shared" si="17"/>
        <v>30618201.049299996</v>
      </c>
      <c r="L34" s="250">
        <f>+'Combined Data with 4Yr Avgs'!K69</f>
        <v>438</v>
      </c>
      <c r="M34" s="250">
        <f>+'Combined Data with 4Yr Avgs'!L69</f>
        <v>30792.865529223745</v>
      </c>
      <c r="N34" s="249">
        <f t="shared" si="18"/>
        <v>13487275.1018</v>
      </c>
      <c r="O34" s="250">
        <f>+'Combined Data with 4Yr Avgs'!M69</f>
        <v>37</v>
      </c>
      <c r="P34" s="250">
        <f>+'Combined Data with 4Yr Avgs'!N69</f>
        <v>24389.55229297297</v>
      </c>
      <c r="Q34" s="249">
        <f t="shared" si="19"/>
        <v>902413.4348399999</v>
      </c>
      <c r="R34" s="250">
        <f>+'Combined Data with 4Yr Avgs'!O69</f>
        <v>0</v>
      </c>
      <c r="S34" s="250">
        <f>+'Combined Data with 4Yr Avgs'!P69</f>
        <v>0</v>
      </c>
      <c r="T34" s="249">
        <f t="shared" si="20"/>
        <v>0</v>
      </c>
      <c r="U34" s="250">
        <f>+'Combined Data with 4Yr Avgs'!Q69</f>
        <v>2713</v>
      </c>
      <c r="V34" s="250">
        <f>+'Combined Data with 4Yr Avgs'!R69</f>
        <v>47187.982590298554</v>
      </c>
      <c r="W34" s="249">
        <f t="shared" si="21"/>
        <v>128020996.76747997</v>
      </c>
    </row>
    <row r="35" spans="1:23" ht="12.75">
      <c r="A35" s="236"/>
      <c r="B35" s="236" t="s">
        <v>596</v>
      </c>
      <c r="C35" s="249">
        <f>+'Combined Data with Group Avgs'!E99</f>
        <v>0</v>
      </c>
      <c r="D35" s="249">
        <f>+'Combined Data with Group Avgs'!F99</f>
        <v>0</v>
      </c>
      <c r="E35" s="249">
        <f t="shared" si="15"/>
        <v>0</v>
      </c>
      <c r="F35" s="249">
        <f>+'Combined Data with Group Avgs'!G99</f>
        <v>0</v>
      </c>
      <c r="G35" s="249">
        <f>+'Combined Data with Group Avgs'!H99</f>
        <v>0</v>
      </c>
      <c r="H35" s="249">
        <f t="shared" si="16"/>
        <v>0</v>
      </c>
      <c r="I35" s="249">
        <f>+'Combined Data with Group Avgs'!I99</f>
        <v>0</v>
      </c>
      <c r="J35" s="249">
        <f>+'Combined Data with Group Avgs'!J99</f>
        <v>0</v>
      </c>
      <c r="K35" s="249">
        <f t="shared" si="17"/>
        <v>0</v>
      </c>
      <c r="L35" s="249">
        <f>+'Combined Data with Group Avgs'!K99</f>
        <v>0</v>
      </c>
      <c r="M35" s="249">
        <f>+'Combined Data with Group Avgs'!L99</f>
        <v>0</v>
      </c>
      <c r="N35" s="249">
        <f t="shared" si="18"/>
        <v>0</v>
      </c>
      <c r="O35" s="249">
        <f>+'Combined Data with Group Avgs'!M99</f>
        <v>0</v>
      </c>
      <c r="P35" s="249">
        <f>+'Combined Data with Group Avgs'!N99</f>
        <v>0</v>
      </c>
      <c r="Q35" s="249">
        <f>+O35*P35</f>
        <v>0</v>
      </c>
      <c r="R35" s="249">
        <f>+'Combined Data with Group Avgs'!O99</f>
        <v>1034</v>
      </c>
      <c r="S35" s="249">
        <f>+'Combined Data with Group Avgs'!P99</f>
        <v>34276.18861713733</v>
      </c>
      <c r="T35" s="249">
        <f t="shared" si="20"/>
        <v>35441579.03012</v>
      </c>
      <c r="U35" s="249">
        <f>+'Combined Data with Group Avgs'!Q99</f>
        <v>1034</v>
      </c>
      <c r="V35" s="249">
        <f>+'Combined Data with Group Avgs'!R99</f>
        <v>34276.18861713733</v>
      </c>
      <c r="W35" s="249">
        <f t="shared" si="21"/>
        <v>35441579.03012</v>
      </c>
    </row>
    <row r="36" spans="1:23" ht="12.75">
      <c r="A36" s="237"/>
      <c r="B36" s="236" t="s">
        <v>597</v>
      </c>
      <c r="C36" s="248"/>
      <c r="D36" s="248"/>
      <c r="E36" s="249">
        <f t="shared" si="15"/>
        <v>0</v>
      </c>
      <c r="F36" s="248"/>
      <c r="G36" s="248"/>
      <c r="H36" s="249">
        <f t="shared" si="16"/>
        <v>0</v>
      </c>
      <c r="I36" s="248"/>
      <c r="J36" s="248"/>
      <c r="K36" s="249">
        <f t="shared" si="17"/>
        <v>0</v>
      </c>
      <c r="L36" s="248"/>
      <c r="M36" s="248"/>
      <c r="N36" s="249">
        <f t="shared" si="18"/>
        <v>0</v>
      </c>
      <c r="O36" s="248"/>
      <c r="P36" s="248"/>
      <c r="Q36" s="249">
        <f t="shared" si="19"/>
        <v>0</v>
      </c>
      <c r="R36" s="248"/>
      <c r="S36" s="248"/>
      <c r="T36" s="249">
        <f t="shared" si="20"/>
        <v>0</v>
      </c>
      <c r="U36" s="248"/>
      <c r="V36" s="248"/>
      <c r="W36" s="249">
        <f t="shared" si="21"/>
        <v>0</v>
      </c>
    </row>
    <row r="37" spans="1:23" ht="12.75">
      <c r="A37" s="236"/>
      <c r="B37" s="251" t="s">
        <v>707</v>
      </c>
      <c r="C37" s="248"/>
      <c r="D37" s="248"/>
      <c r="E37" s="249">
        <f t="shared" si="15"/>
        <v>0</v>
      </c>
      <c r="F37" s="248"/>
      <c r="G37" s="248"/>
      <c r="H37" s="249">
        <f t="shared" si="16"/>
        <v>0</v>
      </c>
      <c r="I37" s="248"/>
      <c r="J37" s="248"/>
      <c r="K37" s="249">
        <f t="shared" si="17"/>
        <v>0</v>
      </c>
      <c r="L37" s="248"/>
      <c r="M37" s="248"/>
      <c r="N37" s="249">
        <f t="shared" si="18"/>
        <v>0</v>
      </c>
      <c r="O37" s="248"/>
      <c r="P37" s="248"/>
      <c r="Q37" s="249">
        <f t="shared" si="19"/>
        <v>0</v>
      </c>
      <c r="R37" s="248"/>
      <c r="S37" s="248"/>
      <c r="T37" s="249">
        <f t="shared" si="20"/>
        <v>0</v>
      </c>
      <c r="U37" s="248"/>
      <c r="V37" s="248"/>
      <c r="W37" s="249">
        <f t="shared" si="21"/>
        <v>0</v>
      </c>
    </row>
    <row r="38" spans="1:23" ht="12.75">
      <c r="A38" s="236" t="s">
        <v>124</v>
      </c>
      <c r="B38" s="252"/>
      <c r="C38" s="248"/>
      <c r="D38" s="248"/>
      <c r="E38" s="249">
        <f t="shared" si="15"/>
        <v>0</v>
      </c>
      <c r="F38" s="248"/>
      <c r="G38" s="248"/>
      <c r="H38" s="249">
        <f t="shared" si="16"/>
        <v>0</v>
      </c>
      <c r="I38" s="248"/>
      <c r="J38" s="248"/>
      <c r="K38" s="249">
        <f t="shared" si="17"/>
        <v>0</v>
      </c>
      <c r="L38" s="248"/>
      <c r="M38" s="248"/>
      <c r="N38" s="249">
        <f t="shared" si="18"/>
        <v>0</v>
      </c>
      <c r="O38" s="248"/>
      <c r="P38" s="248"/>
      <c r="Q38" s="249">
        <f t="shared" si="19"/>
        <v>0</v>
      </c>
      <c r="R38" s="248"/>
      <c r="S38" s="248"/>
      <c r="T38" s="249">
        <f t="shared" si="20"/>
        <v>0</v>
      </c>
      <c r="U38" s="248"/>
      <c r="V38" s="248"/>
      <c r="W38" s="249">
        <f t="shared" si="21"/>
        <v>0</v>
      </c>
    </row>
    <row r="39" spans="1:23" ht="12.75">
      <c r="A39" s="236"/>
      <c r="B39" s="236" t="s">
        <v>589</v>
      </c>
      <c r="C39" s="249">
        <f>+'Combined Data with Group Avgs'!E103</f>
        <v>1505</v>
      </c>
      <c r="D39" s="249">
        <f>+'Combined Data with Group Avgs'!F103</f>
        <v>71442.60565638804</v>
      </c>
      <c r="E39" s="249">
        <f t="shared" si="15"/>
        <v>107521121.51286401</v>
      </c>
      <c r="F39" s="249">
        <f>+'Combined Data with Group Avgs'!G103</f>
        <v>1049</v>
      </c>
      <c r="G39" s="249">
        <f>+'Combined Data with Group Avgs'!H103</f>
        <v>52402.27932411878</v>
      </c>
      <c r="H39" s="249">
        <f t="shared" si="16"/>
        <v>54969991.0110006</v>
      </c>
      <c r="I39" s="249">
        <f>+'Combined Data with Group Avgs'!I103</f>
        <v>746</v>
      </c>
      <c r="J39" s="249">
        <f>+'Combined Data with Group Avgs'!J103</f>
        <v>45592.40382229491</v>
      </c>
      <c r="K39" s="249">
        <f t="shared" si="17"/>
        <v>34011933.251432</v>
      </c>
      <c r="L39" s="249">
        <f>+'Combined Data with Group Avgs'!K103</f>
        <v>123</v>
      </c>
      <c r="M39" s="249">
        <f>+'Combined Data with Group Avgs'!L103</f>
        <v>32936.57881816749</v>
      </c>
      <c r="N39" s="249">
        <f t="shared" si="18"/>
        <v>4051199.194634601</v>
      </c>
      <c r="O39" s="249">
        <f>+'Combined Data with Group Avgs'!M103</f>
        <v>33</v>
      </c>
      <c r="P39" s="249">
        <f>+'Combined Data with Group Avgs'!N103</f>
        <v>34658.58371333333</v>
      </c>
      <c r="Q39" s="249">
        <f t="shared" si="19"/>
        <v>1143733.26254</v>
      </c>
      <c r="R39" s="249">
        <f>+'Combined Data with Group Avgs'!O103</f>
        <v>0</v>
      </c>
      <c r="S39" s="249">
        <f>+'Combined Data with Group Avgs'!P103</f>
        <v>0</v>
      </c>
      <c r="T39" s="249">
        <f t="shared" si="20"/>
        <v>0</v>
      </c>
      <c r="U39" s="249">
        <f>+'Combined Data with Group Avgs'!Q103</f>
        <v>3456</v>
      </c>
      <c r="V39" s="249">
        <f>+'Combined Data with Group Avgs'!R103</f>
        <v>58361.68351634005</v>
      </c>
      <c r="W39" s="249">
        <f t="shared" si="21"/>
        <v>201697978.2324712</v>
      </c>
    </row>
    <row r="40" spans="1:23" ht="12.75">
      <c r="A40" s="236"/>
      <c r="B40" s="236" t="s">
        <v>590</v>
      </c>
      <c r="C40" s="249">
        <f>+'Combined Data with Group Avgs'!E107</f>
        <v>618</v>
      </c>
      <c r="D40" s="249">
        <f>+'Combined Data with Group Avgs'!F107</f>
        <v>69210.45023262134</v>
      </c>
      <c r="E40" s="249">
        <f t="shared" si="15"/>
        <v>42772058.24375999</v>
      </c>
      <c r="F40" s="249">
        <f>+'Combined Data with Group Avgs'!G107</f>
        <v>728</v>
      </c>
      <c r="G40" s="249">
        <f>+'Combined Data with Group Avgs'!H107</f>
        <v>53325.62346252748</v>
      </c>
      <c r="H40" s="249">
        <f t="shared" si="16"/>
        <v>38821053.880720004</v>
      </c>
      <c r="I40" s="249">
        <f>+'Combined Data with Group Avgs'!I107</f>
        <v>594</v>
      </c>
      <c r="J40" s="249">
        <f>+'Combined Data with Group Avgs'!J107</f>
        <v>43791.13272979798</v>
      </c>
      <c r="K40" s="249">
        <f t="shared" si="17"/>
        <v>26011932.8415</v>
      </c>
      <c r="L40" s="249">
        <f>+'Combined Data with Group Avgs'!K107</f>
        <v>292</v>
      </c>
      <c r="M40" s="249">
        <f>+'Combined Data with Group Avgs'!L107</f>
        <v>34387.43820253425</v>
      </c>
      <c r="N40" s="249">
        <f t="shared" si="18"/>
        <v>10041131.95514</v>
      </c>
      <c r="O40" s="249">
        <f>+'Combined Data with Group Avgs'!M107</f>
        <v>27</v>
      </c>
      <c r="P40" s="249">
        <f>+'Combined Data with Group Avgs'!N107</f>
        <v>37572.282666666666</v>
      </c>
      <c r="Q40" s="249">
        <f t="shared" si="19"/>
        <v>1014451.632</v>
      </c>
      <c r="R40" s="249">
        <f>+'Combined Data with Group Avgs'!O107</f>
        <v>0</v>
      </c>
      <c r="S40" s="249">
        <f>+'Combined Data with Group Avgs'!P107</f>
        <v>0</v>
      </c>
      <c r="T40" s="249">
        <f t="shared" si="20"/>
        <v>0</v>
      </c>
      <c r="U40" s="249">
        <f>+'Combined Data with Group Avgs'!Q107</f>
        <v>2259</v>
      </c>
      <c r="V40" s="249">
        <f>+'Combined Data with Group Avgs'!R107</f>
        <v>52527.945353306764</v>
      </c>
      <c r="W40" s="249">
        <f t="shared" si="21"/>
        <v>118660628.55311999</v>
      </c>
    </row>
    <row r="41" spans="1:23" ht="12.75">
      <c r="A41" s="236"/>
      <c r="B41" s="236" t="s">
        <v>591</v>
      </c>
      <c r="C41" s="249">
        <f>+'Combined Data with Group Avgs'!E111</f>
        <v>271</v>
      </c>
      <c r="D41" s="249">
        <f>+'Combined Data with Group Avgs'!F111</f>
        <v>63467.33287660516</v>
      </c>
      <c r="E41" s="249">
        <f t="shared" si="15"/>
        <v>17199647.20956</v>
      </c>
      <c r="F41" s="249">
        <f>+'Combined Data with Group Avgs'!G111</f>
        <v>284</v>
      </c>
      <c r="G41" s="249">
        <f>+'Combined Data with Group Avgs'!H111</f>
        <v>51498.02193669014</v>
      </c>
      <c r="H41" s="249">
        <f t="shared" si="16"/>
        <v>14625438.23002</v>
      </c>
      <c r="I41" s="249">
        <f>+'Combined Data with Group Avgs'!I111</f>
        <v>321</v>
      </c>
      <c r="J41" s="249">
        <f>+'Combined Data with Group Avgs'!J111</f>
        <v>43073.89053264797</v>
      </c>
      <c r="K41" s="249">
        <f t="shared" si="17"/>
        <v>13826718.860979998</v>
      </c>
      <c r="L41" s="249">
        <f>+'Combined Data with Group Avgs'!K111</f>
        <v>87</v>
      </c>
      <c r="M41" s="249">
        <f>+'Combined Data with Group Avgs'!L111</f>
        <v>32687.042761149427</v>
      </c>
      <c r="N41" s="249">
        <f t="shared" si="18"/>
        <v>2843772.72022</v>
      </c>
      <c r="O41" s="249">
        <f>+'Combined Data with Group Avgs'!M111</f>
        <v>24</v>
      </c>
      <c r="P41" s="249">
        <f>+'Combined Data with Group Avgs'!N111</f>
        <v>24394.681501666666</v>
      </c>
      <c r="Q41" s="249">
        <f t="shared" si="19"/>
        <v>585472.35604</v>
      </c>
      <c r="R41" s="249">
        <f>+'Combined Data with Group Avgs'!O111</f>
        <v>0</v>
      </c>
      <c r="S41" s="249">
        <f>+'Combined Data with Group Avgs'!P111</f>
        <v>0</v>
      </c>
      <c r="T41" s="249">
        <f t="shared" si="20"/>
        <v>0</v>
      </c>
      <c r="U41" s="249">
        <f>+'Combined Data with Group Avgs'!Q111</f>
        <v>987</v>
      </c>
      <c r="V41" s="249">
        <f>+'Combined Data with Group Avgs'!R111</f>
        <v>49727.50696739615</v>
      </c>
      <c r="W41" s="249">
        <f t="shared" si="21"/>
        <v>49081049.37682</v>
      </c>
    </row>
    <row r="42" spans="1:23" ht="12.75">
      <c r="A42" s="236"/>
      <c r="B42" s="236" t="s">
        <v>592</v>
      </c>
      <c r="C42" s="248"/>
      <c r="D42" s="248"/>
      <c r="E42" s="249">
        <f t="shared" si="15"/>
        <v>0</v>
      </c>
      <c r="F42" s="248"/>
      <c r="G42" s="248"/>
      <c r="H42" s="249">
        <f t="shared" si="16"/>
        <v>0</v>
      </c>
      <c r="I42" s="248"/>
      <c r="J42" s="248"/>
      <c r="K42" s="249">
        <f t="shared" si="17"/>
        <v>0</v>
      </c>
      <c r="L42" s="248"/>
      <c r="M42" s="248"/>
      <c r="N42" s="249">
        <f t="shared" si="18"/>
        <v>0</v>
      </c>
      <c r="O42" s="248"/>
      <c r="P42" s="248"/>
      <c r="Q42" s="249">
        <f t="shared" si="19"/>
        <v>0</v>
      </c>
      <c r="R42" s="248"/>
      <c r="S42" s="248"/>
      <c r="T42" s="249">
        <f t="shared" si="20"/>
        <v>0</v>
      </c>
      <c r="U42" s="248"/>
      <c r="V42" s="248"/>
      <c r="W42" s="249">
        <f t="shared" si="21"/>
        <v>0</v>
      </c>
    </row>
    <row r="43" spans="1:23" ht="12.75">
      <c r="A43" s="236"/>
      <c r="B43" s="236" t="s">
        <v>593</v>
      </c>
      <c r="C43" s="249">
        <f>+'Combined Data with Group Avgs'!E112</f>
        <v>17</v>
      </c>
      <c r="D43" s="249">
        <f>+'Combined Data with Group Avgs'!F112</f>
        <v>65617.92131702355</v>
      </c>
      <c r="E43" s="249">
        <f t="shared" si="15"/>
        <v>1115504.6623894002</v>
      </c>
      <c r="F43" s="249">
        <f>+'Combined Data with Group Avgs'!G112</f>
        <v>34</v>
      </c>
      <c r="G43" s="249">
        <f>+'Combined Data with Group Avgs'!H112</f>
        <v>52093.674087429405</v>
      </c>
      <c r="H43" s="249">
        <f t="shared" si="16"/>
        <v>1771184.9189725998</v>
      </c>
      <c r="I43" s="249">
        <f>+'Combined Data with Group Avgs'!I112</f>
        <v>69</v>
      </c>
      <c r="J43" s="249">
        <f>+'Combined Data with Group Avgs'!J112</f>
        <v>45331.235771510146</v>
      </c>
      <c r="K43" s="249">
        <f t="shared" si="17"/>
        <v>3127855.2682342003</v>
      </c>
      <c r="L43" s="249">
        <f>+'Combined Data with Group Avgs'!K112</f>
        <v>11</v>
      </c>
      <c r="M43" s="249">
        <f>+'Combined Data with Group Avgs'!L112</f>
        <v>34574.08405854546</v>
      </c>
      <c r="N43" s="249">
        <f t="shared" si="18"/>
        <v>380314.924644</v>
      </c>
      <c r="O43" s="249">
        <f>+'Combined Data with Group Avgs'!M112</f>
        <v>1</v>
      </c>
      <c r="P43" s="249">
        <f>+'Combined Data with Group Avgs'!N112</f>
        <v>59544.57</v>
      </c>
      <c r="Q43" s="249">
        <f t="shared" si="19"/>
        <v>59544.57</v>
      </c>
      <c r="R43" s="249">
        <f>+'Combined Data with Group Avgs'!O112</f>
        <v>0</v>
      </c>
      <c r="S43" s="249">
        <f>+'Combined Data with Group Avgs'!P112</f>
        <v>0</v>
      </c>
      <c r="T43" s="249">
        <f t="shared" si="20"/>
        <v>0</v>
      </c>
      <c r="U43" s="249">
        <f>+'Combined Data with Group Avgs'!Q112</f>
        <v>132</v>
      </c>
      <c r="V43" s="249">
        <f>+'Combined Data with Group Avgs'!R112</f>
        <v>48897.002607880306</v>
      </c>
      <c r="W43" s="249">
        <f t="shared" si="21"/>
        <v>6454404.344240201</v>
      </c>
    </row>
    <row r="44" spans="1:23" ht="12.75">
      <c r="A44" s="236"/>
      <c r="B44" s="236" t="s">
        <v>594</v>
      </c>
      <c r="C44" s="248"/>
      <c r="D44" s="248"/>
      <c r="E44" s="249">
        <f t="shared" si="15"/>
        <v>0</v>
      </c>
      <c r="F44" s="248"/>
      <c r="G44" s="248"/>
      <c r="H44" s="249">
        <f t="shared" si="16"/>
        <v>0</v>
      </c>
      <c r="I44" s="248"/>
      <c r="J44" s="248"/>
      <c r="K44" s="249">
        <f t="shared" si="17"/>
        <v>0</v>
      </c>
      <c r="L44" s="248"/>
      <c r="M44" s="248"/>
      <c r="N44" s="249">
        <f t="shared" si="18"/>
        <v>0</v>
      </c>
      <c r="O44" s="248"/>
      <c r="P44" s="248"/>
      <c r="Q44" s="249">
        <f t="shared" si="19"/>
        <v>0</v>
      </c>
      <c r="R44" s="248"/>
      <c r="S44" s="248"/>
      <c r="T44" s="249">
        <f t="shared" si="20"/>
        <v>0</v>
      </c>
      <c r="U44" s="248"/>
      <c r="V44" s="248"/>
      <c r="W44" s="249">
        <f t="shared" si="21"/>
        <v>0</v>
      </c>
    </row>
    <row r="45" spans="1:23" ht="12.75">
      <c r="A45" s="237"/>
      <c r="B45" s="244" t="s">
        <v>595</v>
      </c>
      <c r="C45" s="250">
        <f>+'Combined Data with 4Yr Avgs'!E103</f>
        <v>2411</v>
      </c>
      <c r="D45" s="250">
        <f>+'Combined Data with 4Yr Avgs'!F103</f>
        <v>69932.94551164388</v>
      </c>
      <c r="E45" s="249">
        <f t="shared" si="15"/>
        <v>168608331.6285734</v>
      </c>
      <c r="F45" s="250">
        <f>+'Combined Data with 4Yr Avgs'!G103</f>
        <v>2095</v>
      </c>
      <c r="G45" s="250">
        <f>+'Combined Data with 4Yr Avgs'!H103</f>
        <v>52595.54560415904</v>
      </c>
      <c r="H45" s="249">
        <f t="shared" si="16"/>
        <v>110187668.04071318</v>
      </c>
      <c r="I45" s="250">
        <f>+'Combined Data with 4Yr Avgs'!I103</f>
        <v>1730</v>
      </c>
      <c r="J45" s="250">
        <f>+'Combined Data with 4Yr Avgs'!J103</f>
        <v>44496.20822089376</v>
      </c>
      <c r="K45" s="249">
        <f t="shared" si="17"/>
        <v>76978440.2221462</v>
      </c>
      <c r="L45" s="250">
        <f>+'Combined Data with 4Yr Avgs'!K103</f>
        <v>513</v>
      </c>
      <c r="M45" s="250">
        <f>+'Combined Data with 4Yr Avgs'!L103</f>
        <v>33755.202328730215</v>
      </c>
      <c r="N45" s="249">
        <f t="shared" si="18"/>
        <v>17316418.7946386</v>
      </c>
      <c r="O45" s="250">
        <f>+'Combined Data with 4Yr Avgs'!M103</f>
        <v>85</v>
      </c>
      <c r="P45" s="250">
        <f>+'Combined Data with 4Yr Avgs'!N103</f>
        <v>32978.844948</v>
      </c>
      <c r="Q45" s="249">
        <f t="shared" si="19"/>
        <v>2803201.82058</v>
      </c>
      <c r="R45" s="250">
        <f>+'Combined Data with 4Yr Avgs'!O103</f>
        <v>0</v>
      </c>
      <c r="S45" s="250">
        <f>+'Combined Data with 4Yr Avgs'!P103</f>
        <v>0</v>
      </c>
      <c r="T45" s="249">
        <f t="shared" si="20"/>
        <v>0</v>
      </c>
      <c r="U45" s="250">
        <f>+'Combined Data with 4Yr Avgs'!Q103</f>
        <v>6834</v>
      </c>
      <c r="V45" s="250">
        <f>+'Combined Data with 4Yr Avgs'!R103</f>
        <v>55003.52070627032</v>
      </c>
      <c r="W45" s="249">
        <f t="shared" si="21"/>
        <v>375894060.50665134</v>
      </c>
    </row>
    <row r="46" spans="1:23" ht="12.75">
      <c r="A46" s="236"/>
      <c r="B46" s="236" t="s">
        <v>596</v>
      </c>
      <c r="C46" s="249">
        <f>+'Combined Data with Group Avgs'!E142</f>
        <v>0</v>
      </c>
      <c r="D46" s="249">
        <f>+'Combined Data with Group Avgs'!F142</f>
        <v>0</v>
      </c>
      <c r="E46" s="249">
        <f t="shared" si="15"/>
        <v>0</v>
      </c>
      <c r="F46" s="249">
        <f>+'Combined Data with Group Avgs'!G142</f>
        <v>0</v>
      </c>
      <c r="G46" s="249">
        <f>+'Combined Data with Group Avgs'!H142</f>
        <v>0</v>
      </c>
      <c r="H46" s="249">
        <f t="shared" si="16"/>
        <v>0</v>
      </c>
      <c r="I46" s="249">
        <f>+'Combined Data with Group Avgs'!I142</f>
        <v>0</v>
      </c>
      <c r="J46" s="249">
        <f>+'Combined Data with Group Avgs'!J142</f>
        <v>0</v>
      </c>
      <c r="K46" s="249">
        <f t="shared" si="17"/>
        <v>0</v>
      </c>
      <c r="L46" s="249">
        <f>+'Combined Data with Group Avgs'!K142</f>
        <v>0</v>
      </c>
      <c r="M46" s="249">
        <f>+'Combined Data with Group Avgs'!L142</f>
        <v>0</v>
      </c>
      <c r="N46" s="249">
        <f t="shared" si="18"/>
        <v>0</v>
      </c>
      <c r="O46" s="249">
        <f>+'Combined Data with Group Avgs'!M142</f>
        <v>0</v>
      </c>
      <c r="P46" s="249">
        <f>+'Combined Data with Group Avgs'!N142</f>
        <v>0</v>
      </c>
      <c r="Q46" s="249">
        <f t="shared" si="19"/>
        <v>0</v>
      </c>
      <c r="R46" s="249">
        <f>+'Combined Data with Group Avgs'!O142</f>
        <v>4586</v>
      </c>
      <c r="S46" s="249">
        <f>+'Combined Data with Group Avgs'!P142</f>
        <v>40114.17182730048</v>
      </c>
      <c r="T46" s="249">
        <f t="shared" si="20"/>
        <v>183963592</v>
      </c>
      <c r="U46" s="249">
        <f>+'Combined Data with Group Avgs'!Q142</f>
        <v>4586</v>
      </c>
      <c r="V46" s="249">
        <f>+'Combined Data with Group Avgs'!R142</f>
        <v>40114.17182730048</v>
      </c>
      <c r="W46" s="249">
        <f t="shared" si="21"/>
        <v>183963592</v>
      </c>
    </row>
    <row r="47" spans="1:23" ht="12.75">
      <c r="A47" s="237"/>
      <c r="B47" s="236" t="s">
        <v>597</v>
      </c>
      <c r="C47" s="248"/>
      <c r="D47" s="248"/>
      <c r="E47" s="249">
        <f t="shared" si="15"/>
        <v>0</v>
      </c>
      <c r="F47" s="248"/>
      <c r="G47" s="248"/>
      <c r="H47" s="249">
        <f t="shared" si="16"/>
        <v>0</v>
      </c>
      <c r="I47" s="248"/>
      <c r="J47" s="248"/>
      <c r="K47" s="249">
        <f t="shared" si="17"/>
        <v>0</v>
      </c>
      <c r="L47" s="248"/>
      <c r="M47" s="248"/>
      <c r="N47" s="249">
        <f t="shared" si="18"/>
        <v>0</v>
      </c>
      <c r="O47" s="248"/>
      <c r="P47" s="248"/>
      <c r="Q47" s="249">
        <f t="shared" si="19"/>
        <v>0</v>
      </c>
      <c r="R47" s="248"/>
      <c r="S47" s="248"/>
      <c r="T47" s="249">
        <f t="shared" si="20"/>
        <v>0</v>
      </c>
      <c r="U47" s="248"/>
      <c r="V47" s="248"/>
      <c r="W47" s="249">
        <f t="shared" si="21"/>
        <v>0</v>
      </c>
    </row>
    <row r="48" spans="1:23" ht="12.75">
      <c r="A48" s="236"/>
      <c r="B48" s="251" t="s">
        <v>707</v>
      </c>
      <c r="C48" s="248"/>
      <c r="D48" s="248"/>
      <c r="E48" s="249">
        <f t="shared" si="15"/>
        <v>0</v>
      </c>
      <c r="F48" s="248"/>
      <c r="G48" s="248"/>
      <c r="H48" s="249">
        <f t="shared" si="16"/>
        <v>0</v>
      </c>
      <c r="I48" s="248"/>
      <c r="J48" s="248"/>
      <c r="K48" s="249">
        <f t="shared" si="17"/>
        <v>0</v>
      </c>
      <c r="L48" s="248"/>
      <c r="M48" s="248"/>
      <c r="N48" s="249">
        <f t="shared" si="18"/>
        <v>0</v>
      </c>
      <c r="O48" s="248"/>
      <c r="P48" s="248"/>
      <c r="Q48" s="249">
        <f t="shared" si="19"/>
        <v>0</v>
      </c>
      <c r="R48" s="248"/>
      <c r="S48" s="248"/>
      <c r="T48" s="249">
        <f t="shared" si="20"/>
        <v>0</v>
      </c>
      <c r="U48" s="248"/>
      <c r="V48" s="248"/>
      <c r="W48" s="249">
        <f t="shared" si="21"/>
        <v>0</v>
      </c>
    </row>
    <row r="49" spans="1:23" ht="12.75">
      <c r="A49" s="236" t="s">
        <v>163</v>
      </c>
      <c r="B49" s="236"/>
      <c r="C49" s="248"/>
      <c r="D49" s="248"/>
      <c r="E49" s="249">
        <f t="shared" si="15"/>
        <v>0</v>
      </c>
      <c r="F49" s="248"/>
      <c r="G49" s="248"/>
      <c r="H49" s="249">
        <f t="shared" si="16"/>
        <v>0</v>
      </c>
      <c r="I49" s="248"/>
      <c r="J49" s="248"/>
      <c r="K49" s="249">
        <f t="shared" si="17"/>
        <v>0</v>
      </c>
      <c r="L49" s="248"/>
      <c r="M49" s="248"/>
      <c r="N49" s="249">
        <f t="shared" si="18"/>
        <v>0</v>
      </c>
      <c r="O49" s="248"/>
      <c r="P49" s="248"/>
      <c r="Q49" s="249">
        <f t="shared" si="19"/>
        <v>0</v>
      </c>
      <c r="R49" s="248"/>
      <c r="S49" s="248"/>
      <c r="T49" s="249">
        <f t="shared" si="20"/>
        <v>0</v>
      </c>
      <c r="U49" s="248"/>
      <c r="V49" s="248"/>
      <c r="W49" s="249">
        <f t="shared" si="21"/>
        <v>0</v>
      </c>
    </row>
    <row r="50" spans="1:23" ht="12.75">
      <c r="A50" s="236"/>
      <c r="B50" s="236" t="s">
        <v>589</v>
      </c>
      <c r="C50" s="248">
        <f>+'Combined Data with Group Avgs'!E145</f>
        <v>890</v>
      </c>
      <c r="D50" s="248">
        <f>+'Combined Data with Group Avgs'!F145</f>
        <v>81165.57528089888</v>
      </c>
      <c r="E50" s="249">
        <f t="shared" si="15"/>
        <v>72237362</v>
      </c>
      <c r="F50" s="248">
        <f>+'Combined Data with Group Avgs'!G145</f>
        <v>780</v>
      </c>
      <c r="G50" s="248">
        <f>+'Combined Data with Group Avgs'!H145</f>
        <v>58026.416666666664</v>
      </c>
      <c r="H50" s="249">
        <f t="shared" si="16"/>
        <v>45260605</v>
      </c>
      <c r="I50" s="248">
        <f>+'Combined Data with Group Avgs'!I145</f>
        <v>651</v>
      </c>
      <c r="J50" s="248">
        <f>+'Combined Data with Group Avgs'!J145</f>
        <v>49433.3579109063</v>
      </c>
      <c r="K50" s="249">
        <f t="shared" si="17"/>
        <v>32181116</v>
      </c>
      <c r="L50" s="248">
        <f>+'Combined Data with Group Avgs'!K145</f>
        <v>115</v>
      </c>
      <c r="M50" s="248">
        <f>+'Combined Data with Group Avgs'!L145</f>
        <v>35115.782608695656</v>
      </c>
      <c r="N50" s="249">
        <f t="shared" si="18"/>
        <v>4038315.0000000005</v>
      </c>
      <c r="O50" s="248">
        <f>+'Combined Data with Group Avgs'!M145</f>
        <v>61</v>
      </c>
      <c r="P50" s="248">
        <f>+'Combined Data with Group Avgs'!N145</f>
        <v>35771.67213114754</v>
      </c>
      <c r="Q50" s="249">
        <f t="shared" si="19"/>
        <v>2182072</v>
      </c>
      <c r="R50" s="248">
        <f>+'Combined Data with Group Avgs'!O145</f>
        <v>0</v>
      </c>
      <c r="S50" s="248">
        <f>+'Combined Data with Group Avgs'!P145</f>
        <v>0</v>
      </c>
      <c r="T50" s="249">
        <f t="shared" si="20"/>
        <v>0</v>
      </c>
      <c r="U50" s="248">
        <f>+'Combined Data with Group Avgs'!Q145</f>
        <v>2497</v>
      </c>
      <c r="V50" s="248">
        <f>+'Combined Data with Group Avgs'!R145</f>
        <v>64111.08301353509</v>
      </c>
      <c r="W50" s="249">
        <f t="shared" si="21"/>
        <v>160085374.28479713</v>
      </c>
    </row>
    <row r="51" spans="1:23" ht="12.75">
      <c r="A51" s="236"/>
      <c r="B51" s="236" t="s">
        <v>590</v>
      </c>
      <c r="C51" s="248">
        <f>+'Combined Data with Group Avgs'!E146</f>
        <v>251</v>
      </c>
      <c r="D51" s="248">
        <f>+'Combined Data with Group Avgs'!F146</f>
        <v>96992</v>
      </c>
      <c r="E51" s="249">
        <f t="shared" si="15"/>
        <v>24344992</v>
      </c>
      <c r="F51" s="248">
        <f>+'Combined Data with Group Avgs'!G146</f>
        <v>228</v>
      </c>
      <c r="G51" s="248">
        <f>+'Combined Data with Group Avgs'!H146</f>
        <v>69616</v>
      </c>
      <c r="H51" s="249">
        <f t="shared" si="16"/>
        <v>15872448</v>
      </c>
      <c r="I51" s="248">
        <f>+'Combined Data with Group Avgs'!I146</f>
        <v>166</v>
      </c>
      <c r="J51" s="248">
        <f>+'Combined Data with Group Avgs'!J146</f>
        <v>57633</v>
      </c>
      <c r="K51" s="249">
        <f t="shared" si="17"/>
        <v>9567078</v>
      </c>
      <c r="L51" s="248">
        <f>+'Combined Data with Group Avgs'!K146</f>
        <v>25</v>
      </c>
      <c r="M51" s="248">
        <f>+'Combined Data with Group Avgs'!L146</f>
        <v>28283</v>
      </c>
      <c r="N51" s="249">
        <f t="shared" si="18"/>
        <v>707075</v>
      </c>
      <c r="O51" s="248">
        <f>+'Combined Data with Group Avgs'!M146</f>
        <v>1</v>
      </c>
      <c r="P51" s="248">
        <f>+'Combined Data with Group Avgs'!N146</f>
        <v>115560</v>
      </c>
      <c r="Q51" s="249">
        <f t="shared" si="19"/>
        <v>115560</v>
      </c>
      <c r="R51" s="248">
        <f>+'Combined Data with Group Avgs'!O146</f>
        <v>0</v>
      </c>
      <c r="S51" s="248">
        <f>+'Combined Data with Group Avgs'!P146</f>
        <v>0</v>
      </c>
      <c r="T51" s="249">
        <f t="shared" si="20"/>
        <v>0</v>
      </c>
      <c r="U51" s="248">
        <f>+'Combined Data with Group Avgs'!Q146</f>
        <v>671</v>
      </c>
      <c r="V51" s="248">
        <f>+'Combined Data with Group Avgs'!R146</f>
        <v>74749.27057182706</v>
      </c>
      <c r="W51" s="249">
        <f t="shared" si="21"/>
        <v>50156760.553695954</v>
      </c>
    </row>
    <row r="52" spans="1:23" ht="12.75">
      <c r="A52" s="236"/>
      <c r="B52" s="236" t="s">
        <v>591</v>
      </c>
      <c r="C52" s="248">
        <f>+'Combined Data with Group Avgs'!E148</f>
        <v>114</v>
      </c>
      <c r="D52" s="248">
        <f>+'Combined Data with Group Avgs'!F148</f>
        <v>65623</v>
      </c>
      <c r="E52" s="249">
        <f t="shared" si="15"/>
        <v>7481022</v>
      </c>
      <c r="F52" s="248">
        <f>+'Combined Data with Group Avgs'!G148</f>
        <v>159</v>
      </c>
      <c r="G52" s="248">
        <f>+'Combined Data with Group Avgs'!H148</f>
        <v>51850</v>
      </c>
      <c r="H52" s="249">
        <f t="shared" si="16"/>
        <v>8244150</v>
      </c>
      <c r="I52" s="248">
        <f>+'Combined Data with Group Avgs'!I148</f>
        <v>273</v>
      </c>
      <c r="J52" s="248">
        <f>+'Combined Data with Group Avgs'!J148</f>
        <v>41558</v>
      </c>
      <c r="K52" s="249">
        <f t="shared" si="17"/>
        <v>11345334</v>
      </c>
      <c r="L52" s="248">
        <f>+'Combined Data with Group Avgs'!K148</f>
        <v>93</v>
      </c>
      <c r="M52" s="248">
        <f>+'Combined Data with Group Avgs'!L148</f>
        <v>31695</v>
      </c>
      <c r="N52" s="249">
        <f t="shared" si="18"/>
        <v>2947635</v>
      </c>
      <c r="O52" s="248">
        <f>+'Combined Data with Group Avgs'!M148</f>
        <v>0</v>
      </c>
      <c r="P52" s="248">
        <f>+'Combined Data with Group Avgs'!N148</f>
        <v>0</v>
      </c>
      <c r="Q52" s="249">
        <f t="shared" si="19"/>
        <v>0</v>
      </c>
      <c r="R52" s="248">
        <f>+'Combined Data with Group Avgs'!O148</f>
        <v>0</v>
      </c>
      <c r="S52" s="248">
        <f>+'Combined Data with Group Avgs'!P148</f>
        <v>0</v>
      </c>
      <c r="T52" s="249">
        <f t="shared" si="20"/>
        <v>0</v>
      </c>
      <c r="U52" s="248">
        <f>+'Combined Data with Group Avgs'!Q148</f>
        <v>639</v>
      </c>
      <c r="V52" s="248">
        <f>+'Combined Data with Group Avgs'!R148</f>
        <v>49502.07251908397</v>
      </c>
      <c r="W52" s="249">
        <f t="shared" si="21"/>
        <v>31631824.33969466</v>
      </c>
    </row>
    <row r="53" spans="1:23" ht="12.75">
      <c r="A53" s="236"/>
      <c r="B53" s="236" t="s">
        <v>592</v>
      </c>
      <c r="C53" s="248">
        <f>+'Combined Data with Group Avgs'!E154</f>
        <v>272</v>
      </c>
      <c r="D53" s="248">
        <f>+'Combined Data with Group Avgs'!F154</f>
        <v>60797.09926470588</v>
      </c>
      <c r="E53" s="249">
        <f t="shared" si="15"/>
        <v>16536811</v>
      </c>
      <c r="F53" s="248">
        <f>+'Combined Data with Group Avgs'!G154</f>
        <v>266</v>
      </c>
      <c r="G53" s="248">
        <f>+'Combined Data with Group Avgs'!H154</f>
        <v>50579.827067669175</v>
      </c>
      <c r="H53" s="249">
        <f t="shared" si="16"/>
        <v>13454234</v>
      </c>
      <c r="I53" s="248">
        <f>+'Combined Data with Group Avgs'!I154</f>
        <v>452</v>
      </c>
      <c r="J53" s="248">
        <f>+'Combined Data with Group Avgs'!J154</f>
        <v>42105.83628318584</v>
      </c>
      <c r="K53" s="249">
        <f t="shared" si="17"/>
        <v>19031838</v>
      </c>
      <c r="L53" s="248">
        <f>+'Combined Data with Group Avgs'!K154</f>
        <v>124</v>
      </c>
      <c r="M53" s="248">
        <f>+'Combined Data with Group Avgs'!L154</f>
        <v>32722.895161290322</v>
      </c>
      <c r="N53" s="249">
        <f t="shared" si="18"/>
        <v>4057639</v>
      </c>
      <c r="O53" s="248">
        <f>+'Combined Data with Group Avgs'!M154</f>
        <v>0</v>
      </c>
      <c r="P53" s="248">
        <f>+'Combined Data with Group Avgs'!N154</f>
        <v>0</v>
      </c>
      <c r="Q53" s="249">
        <f t="shared" si="19"/>
        <v>0</v>
      </c>
      <c r="R53" s="248">
        <f>+'Combined Data with Group Avgs'!O154</f>
        <v>0</v>
      </c>
      <c r="S53" s="248">
        <f>+'Combined Data with Group Avgs'!P154</f>
        <v>0</v>
      </c>
      <c r="T53" s="249">
        <f t="shared" si="20"/>
        <v>0</v>
      </c>
      <c r="U53" s="248">
        <f>+'Combined Data with Group Avgs'!Q154</f>
        <v>1114</v>
      </c>
      <c r="V53" s="248">
        <f>+'Combined Data with Group Avgs'!R154</f>
        <v>49292.765540403525</v>
      </c>
      <c r="W53" s="249">
        <f t="shared" si="21"/>
        <v>54912140.81200953</v>
      </c>
    </row>
    <row r="54" spans="1:23" ht="12.75">
      <c r="A54" s="236"/>
      <c r="B54" s="236" t="s">
        <v>593</v>
      </c>
      <c r="C54" s="248">
        <f>+'Combined Data with Group Avgs'!E161</f>
        <v>284</v>
      </c>
      <c r="D54" s="248">
        <f>+'Combined Data with Group Avgs'!F161</f>
        <v>62418.80281690141</v>
      </c>
      <c r="E54" s="249">
        <f t="shared" si="15"/>
        <v>17726940</v>
      </c>
      <c r="F54" s="248">
        <f>+'Combined Data with Group Avgs'!G161</f>
        <v>343</v>
      </c>
      <c r="G54" s="248">
        <f>+'Combined Data with Group Avgs'!H161</f>
        <v>51856.69096209913</v>
      </c>
      <c r="H54" s="249">
        <f t="shared" si="16"/>
        <v>17786845</v>
      </c>
      <c r="I54" s="248">
        <f>+'Combined Data with Group Avgs'!I161</f>
        <v>424</v>
      </c>
      <c r="J54" s="248">
        <f>+'Combined Data with Group Avgs'!J161</f>
        <v>40972.50943396227</v>
      </c>
      <c r="K54" s="249">
        <f t="shared" si="17"/>
        <v>17372344</v>
      </c>
      <c r="L54" s="248">
        <f>+'Combined Data with Group Avgs'!K161</f>
        <v>110</v>
      </c>
      <c r="M54" s="248">
        <f>+'Combined Data with Group Avgs'!L161</f>
        <v>34181.48181818182</v>
      </c>
      <c r="N54" s="249">
        <f t="shared" si="18"/>
        <v>3759963</v>
      </c>
      <c r="O54" s="248">
        <f>+'Combined Data with Group Avgs'!M161</f>
        <v>0</v>
      </c>
      <c r="P54" s="248">
        <f>+'Combined Data with Group Avgs'!N161</f>
        <v>0</v>
      </c>
      <c r="Q54" s="249">
        <f t="shared" si="19"/>
        <v>0</v>
      </c>
      <c r="R54" s="248">
        <f>+'Combined Data with Group Avgs'!O161</f>
        <v>0</v>
      </c>
      <c r="S54" s="248">
        <f>+'Combined Data with Group Avgs'!P161</f>
        <v>0</v>
      </c>
      <c r="T54" s="249">
        <f t="shared" si="20"/>
        <v>0</v>
      </c>
      <c r="U54" s="248">
        <f>+'Combined Data with Group Avgs'!Q161</f>
        <v>1161</v>
      </c>
      <c r="V54" s="248">
        <f>+'Combined Data with Group Avgs'!R161</f>
        <v>48273.94230418992</v>
      </c>
      <c r="W54" s="249">
        <f t="shared" si="21"/>
        <v>56046047.015164495</v>
      </c>
    </row>
    <row r="55" spans="1:23" ht="12.75">
      <c r="A55" s="236"/>
      <c r="B55" s="236" t="s">
        <v>594</v>
      </c>
      <c r="C55" s="248">
        <f>+'Combined Data with Group Avgs'!E165</f>
        <v>116</v>
      </c>
      <c r="D55" s="248">
        <f>+'Combined Data with Group Avgs'!F165</f>
        <v>61067.3275862069</v>
      </c>
      <c r="E55" s="249">
        <f t="shared" si="15"/>
        <v>7083810</v>
      </c>
      <c r="F55" s="248">
        <f>+'Combined Data with Group Avgs'!G165</f>
        <v>131</v>
      </c>
      <c r="G55" s="248">
        <f>+'Combined Data with Group Avgs'!H165</f>
        <v>48541.763358778626</v>
      </c>
      <c r="H55" s="249">
        <f t="shared" si="16"/>
        <v>6358971</v>
      </c>
      <c r="I55" s="248">
        <f>+'Combined Data with Group Avgs'!I165</f>
        <v>205</v>
      </c>
      <c r="J55" s="248">
        <f>+'Combined Data with Group Avgs'!J165</f>
        <v>41861.92195121951</v>
      </c>
      <c r="K55" s="249">
        <f t="shared" si="17"/>
        <v>8581694</v>
      </c>
      <c r="L55" s="248">
        <f>+'Combined Data with Group Avgs'!K165</f>
        <v>39</v>
      </c>
      <c r="M55" s="248">
        <f>+'Combined Data with Group Avgs'!L165</f>
        <v>37564.48717948718</v>
      </c>
      <c r="N55" s="249">
        <f t="shared" si="18"/>
        <v>1465015</v>
      </c>
      <c r="O55" s="248">
        <f>+'Combined Data with Group Avgs'!M165</f>
        <v>0</v>
      </c>
      <c r="P55" s="248">
        <f>+'Combined Data with Group Avgs'!N165</f>
        <v>0</v>
      </c>
      <c r="Q55" s="249">
        <f t="shared" si="19"/>
        <v>0</v>
      </c>
      <c r="R55" s="248">
        <f>+'Combined Data with Group Avgs'!O165</f>
        <v>0</v>
      </c>
      <c r="S55" s="248">
        <f>+'Combined Data with Group Avgs'!P165</f>
        <v>0</v>
      </c>
      <c r="T55" s="249">
        <f t="shared" si="20"/>
        <v>0</v>
      </c>
      <c r="U55" s="248">
        <f>+'Combined Data with Group Avgs'!Q165</f>
        <v>491</v>
      </c>
      <c r="V55" s="248">
        <f>+'Combined Data with Group Avgs'!R165</f>
        <v>48982.85746108014</v>
      </c>
      <c r="W55" s="249">
        <f t="shared" si="21"/>
        <v>24050583.013390347</v>
      </c>
    </row>
    <row r="56" spans="1:23" ht="12.75">
      <c r="A56" s="237"/>
      <c r="B56" s="244" t="s">
        <v>595</v>
      </c>
      <c r="C56" s="250">
        <f>+'Combined Data with 4Yr Avgs'!E150</f>
        <v>1927</v>
      </c>
      <c r="D56" s="250">
        <f>+'Combined Data with 4Yr Avgs'!F150</f>
        <v>75459.7493513233</v>
      </c>
      <c r="E56" s="249">
        <f t="shared" si="15"/>
        <v>145410937</v>
      </c>
      <c r="F56" s="250">
        <f>+'Combined Data with 4Yr Avgs'!G150</f>
        <v>1907</v>
      </c>
      <c r="G56" s="250">
        <f>+'Combined Data with 4Yr Avgs'!H150</f>
        <v>56097.14368117462</v>
      </c>
      <c r="H56" s="249">
        <f t="shared" si="16"/>
        <v>106977253</v>
      </c>
      <c r="I56" s="250">
        <f>+'Combined Data with 4Yr Avgs'!I150</f>
        <v>2171</v>
      </c>
      <c r="J56" s="250">
        <f>+'Combined Data with 4Yr Avgs'!J150</f>
        <v>45177.06310456011</v>
      </c>
      <c r="K56" s="249">
        <f t="shared" si="17"/>
        <v>98079404</v>
      </c>
      <c r="L56" s="250">
        <f>+'Combined Data with 4Yr Avgs'!K150</f>
        <v>506</v>
      </c>
      <c r="M56" s="250">
        <f>+'Combined Data with 4Yr Avgs'!L150</f>
        <v>33548.69960474308</v>
      </c>
      <c r="N56" s="249">
        <f t="shared" si="18"/>
        <v>16975642</v>
      </c>
      <c r="O56" s="250">
        <f>+'Combined Data with 4Yr Avgs'!M150</f>
        <v>62</v>
      </c>
      <c r="P56" s="250">
        <f>+'Combined Data with 4Yr Avgs'!N150</f>
        <v>37058.58064516129</v>
      </c>
      <c r="Q56" s="249">
        <f t="shared" si="19"/>
        <v>2297632</v>
      </c>
      <c r="R56" s="250">
        <f>+'Combined Data with 4Yr Avgs'!O150</f>
        <v>0</v>
      </c>
      <c r="S56" s="250">
        <f>+'Combined Data with 4Yr Avgs'!P150</f>
        <v>0</v>
      </c>
      <c r="T56" s="249">
        <f t="shared" si="20"/>
        <v>0</v>
      </c>
      <c r="U56" s="250">
        <f>+'Combined Data with 4Yr Avgs'!Q150</f>
        <v>6573</v>
      </c>
      <c r="V56" s="250">
        <f>+'Combined Data with 4Yr Avgs'!R150</f>
        <v>56251.463258785945</v>
      </c>
      <c r="W56" s="249">
        <f t="shared" si="21"/>
        <v>369740868</v>
      </c>
    </row>
    <row r="57" spans="1:23" ht="12.75">
      <c r="A57" s="236"/>
      <c r="B57" s="236" t="s">
        <v>596</v>
      </c>
      <c r="C57" s="248">
        <f>+'Combined Data with Group Avgs'!E181</f>
        <v>181</v>
      </c>
      <c r="D57" s="248">
        <f>+'Combined Data with Group Avgs'!F181</f>
        <v>54625.270718232045</v>
      </c>
      <c r="E57" s="249">
        <f t="shared" si="15"/>
        <v>9887174</v>
      </c>
      <c r="F57" s="248">
        <f>+'Combined Data with Group Avgs'!G181</f>
        <v>311</v>
      </c>
      <c r="G57" s="248">
        <f>+'Combined Data with Group Avgs'!H181</f>
        <v>46392.31511254019</v>
      </c>
      <c r="H57" s="249">
        <f t="shared" si="16"/>
        <v>14428010</v>
      </c>
      <c r="I57" s="248">
        <f>+'Combined Data with Group Avgs'!I181</f>
        <v>530</v>
      </c>
      <c r="J57" s="248">
        <f>+'Combined Data with Group Avgs'!J181</f>
        <v>39381.35849056604</v>
      </c>
      <c r="K57" s="249">
        <f t="shared" si="17"/>
        <v>20872120</v>
      </c>
      <c r="L57" s="248">
        <f>+'Combined Data with Group Avgs'!K181</f>
        <v>182</v>
      </c>
      <c r="M57" s="248">
        <f>+'Combined Data with Group Avgs'!L181</f>
        <v>32854.22527472527</v>
      </c>
      <c r="N57" s="249">
        <f t="shared" si="18"/>
        <v>5979468.999999999</v>
      </c>
      <c r="O57" s="248">
        <f>+'Combined Data with Group Avgs'!M181</f>
        <v>0</v>
      </c>
      <c r="P57" s="248">
        <f>+'Combined Data with Group Avgs'!N181</f>
        <v>0</v>
      </c>
      <c r="Q57" s="249">
        <f t="shared" si="19"/>
        <v>0</v>
      </c>
      <c r="R57" s="248">
        <f>+'Combined Data with Group Avgs'!O181</f>
        <v>0</v>
      </c>
      <c r="S57" s="248">
        <f>+'Combined Data with Group Avgs'!P181</f>
        <v>0</v>
      </c>
      <c r="T57" s="249">
        <f t="shared" si="20"/>
        <v>0</v>
      </c>
      <c r="U57" s="248">
        <f>+'Combined Data with Group Avgs'!Q181</f>
        <v>1204</v>
      </c>
      <c r="V57" s="248">
        <f>+'Combined Data with Group Avgs'!R181</f>
        <v>42140.96129615392</v>
      </c>
      <c r="W57" s="249">
        <f t="shared" si="21"/>
        <v>50737717.40056931</v>
      </c>
    </row>
    <row r="58" spans="1:23" ht="12.75">
      <c r="A58" s="237"/>
      <c r="B58" s="236" t="s">
        <v>597</v>
      </c>
      <c r="C58" s="248">
        <f>+'Combined Data with Group Avgs'!E216</f>
        <v>0</v>
      </c>
      <c r="D58" s="248">
        <f>+'Combined Data with Group Avgs'!F216</f>
        <v>0</v>
      </c>
      <c r="E58" s="249">
        <f t="shared" si="15"/>
        <v>0</v>
      </c>
      <c r="F58" s="248">
        <f>+'Combined Data with Group Avgs'!G216</f>
        <v>0</v>
      </c>
      <c r="G58" s="248">
        <f>+'Combined Data with Group Avgs'!H216</f>
        <v>0</v>
      </c>
      <c r="H58" s="249">
        <f t="shared" si="16"/>
        <v>0</v>
      </c>
      <c r="I58" s="248">
        <f>+'Combined Data with Group Avgs'!I216</f>
        <v>0</v>
      </c>
      <c r="J58" s="248">
        <f>+'Combined Data with Group Avgs'!J216</f>
        <v>0</v>
      </c>
      <c r="K58" s="249">
        <f t="shared" si="17"/>
        <v>0</v>
      </c>
      <c r="L58" s="248">
        <f>+'Combined Data with Group Avgs'!K216</f>
        <v>0</v>
      </c>
      <c r="M58" s="248">
        <f>+'Combined Data with Group Avgs'!L216</f>
        <v>0</v>
      </c>
      <c r="N58" s="249">
        <f t="shared" si="18"/>
        <v>0</v>
      </c>
      <c r="O58" s="248">
        <f>+'Combined Data with Group Avgs'!M216</f>
        <v>0</v>
      </c>
      <c r="P58" s="248">
        <f>+'Combined Data with Group Avgs'!N216</f>
        <v>0</v>
      </c>
      <c r="Q58" s="249">
        <f t="shared" si="19"/>
        <v>0</v>
      </c>
      <c r="R58" s="248">
        <f>+'Combined Data with Group Avgs'!O216</f>
        <v>1655</v>
      </c>
      <c r="S58" s="248">
        <f>+'Combined Data with Group Avgs'!P216</f>
        <v>40179.449234217274</v>
      </c>
      <c r="T58" s="249">
        <f t="shared" si="20"/>
        <v>66496988.48262959</v>
      </c>
      <c r="U58" s="248">
        <f>+'Combined Data with Group Avgs'!Q216</f>
        <v>1655</v>
      </c>
      <c r="V58" s="248">
        <f>+'Combined Data with Group Avgs'!R216</f>
        <v>40179.449234217274</v>
      </c>
      <c r="W58" s="249">
        <f t="shared" si="21"/>
        <v>66496988.48262959</v>
      </c>
    </row>
    <row r="59" spans="1:23" ht="12.75">
      <c r="A59" s="236"/>
      <c r="B59" s="251" t="s">
        <v>707</v>
      </c>
      <c r="C59" s="248"/>
      <c r="D59" s="248"/>
      <c r="E59" s="249">
        <f t="shared" si="15"/>
        <v>0</v>
      </c>
      <c r="F59" s="248"/>
      <c r="G59" s="248"/>
      <c r="H59" s="249">
        <f t="shared" si="16"/>
        <v>0</v>
      </c>
      <c r="I59" s="248"/>
      <c r="J59" s="248"/>
      <c r="K59" s="249">
        <f t="shared" si="17"/>
        <v>0</v>
      </c>
      <c r="L59" s="248"/>
      <c r="M59" s="248"/>
      <c r="N59" s="249">
        <f t="shared" si="18"/>
        <v>0</v>
      </c>
      <c r="O59" s="248"/>
      <c r="P59" s="248"/>
      <c r="Q59" s="249">
        <f t="shared" si="19"/>
        <v>0</v>
      </c>
      <c r="R59" s="248"/>
      <c r="S59" s="248"/>
      <c r="T59" s="249">
        <f t="shared" si="20"/>
        <v>0</v>
      </c>
      <c r="U59" s="248"/>
      <c r="V59" s="248"/>
      <c r="W59" s="249">
        <f t="shared" si="21"/>
        <v>0</v>
      </c>
    </row>
    <row r="60" spans="1:23" ht="12.75">
      <c r="A60" s="236" t="s">
        <v>216</v>
      </c>
      <c r="B60" s="236"/>
      <c r="C60" s="248"/>
      <c r="D60" s="248"/>
      <c r="E60" s="249">
        <f t="shared" si="15"/>
        <v>0</v>
      </c>
      <c r="F60" s="248"/>
      <c r="G60" s="248"/>
      <c r="H60" s="249">
        <f t="shared" si="16"/>
        <v>0</v>
      </c>
      <c r="I60" s="248"/>
      <c r="J60" s="248"/>
      <c r="K60" s="249">
        <f t="shared" si="17"/>
        <v>0</v>
      </c>
      <c r="L60" s="248"/>
      <c r="M60" s="248"/>
      <c r="N60" s="249">
        <f t="shared" si="18"/>
        <v>0</v>
      </c>
      <c r="O60" s="248"/>
      <c r="P60" s="248"/>
      <c r="Q60" s="249">
        <f t="shared" si="19"/>
        <v>0</v>
      </c>
      <c r="R60" s="248"/>
      <c r="S60" s="248"/>
      <c r="T60" s="249">
        <f t="shared" si="20"/>
        <v>0</v>
      </c>
      <c r="U60" s="248"/>
      <c r="V60" s="248"/>
      <c r="W60" s="249">
        <f t="shared" si="21"/>
        <v>0</v>
      </c>
    </row>
    <row r="61" spans="1:23" ht="12.75">
      <c r="A61" s="236"/>
      <c r="B61" s="236" t="s">
        <v>589</v>
      </c>
      <c r="C61" s="249">
        <f>+'Combined Data with Group Avgs'!E217</f>
        <v>494</v>
      </c>
      <c r="D61" s="249">
        <f>+'Combined Data with Group Avgs'!F217</f>
        <v>73602.17538732794</v>
      </c>
      <c r="E61" s="249">
        <f t="shared" si="15"/>
        <v>36359474.64134</v>
      </c>
      <c r="F61" s="249">
        <f>+'Combined Data with Group Avgs'!G217</f>
        <v>463</v>
      </c>
      <c r="G61" s="249">
        <f>+'Combined Data with Group Avgs'!H217</f>
        <v>55256.24405831533</v>
      </c>
      <c r="H61" s="249">
        <f t="shared" si="16"/>
        <v>25583640.998999998</v>
      </c>
      <c r="I61" s="249">
        <f>+'Combined Data with Group Avgs'!I217</f>
        <v>266</v>
      </c>
      <c r="J61" s="249">
        <f>+'Combined Data with Group Avgs'!J217</f>
        <v>46655.294600451125</v>
      </c>
      <c r="K61" s="249">
        <f t="shared" si="17"/>
        <v>12410308.36372</v>
      </c>
      <c r="L61" s="249">
        <f>+'Combined Data with Group Avgs'!K217</f>
        <v>5</v>
      </c>
      <c r="M61" s="249">
        <f>+'Combined Data with Group Avgs'!L217</f>
        <v>40602.4652</v>
      </c>
      <c r="N61" s="249">
        <f t="shared" si="18"/>
        <v>203012.326</v>
      </c>
      <c r="O61" s="249">
        <f>+'Combined Data with Group Avgs'!M217</f>
        <v>0</v>
      </c>
      <c r="P61" s="249">
        <f>+'Combined Data with Group Avgs'!N217</f>
        <v>0</v>
      </c>
      <c r="Q61" s="249">
        <f t="shared" si="19"/>
        <v>0</v>
      </c>
      <c r="R61" s="249">
        <f>+'Combined Data with Group Avgs'!O217</f>
        <v>0</v>
      </c>
      <c r="S61" s="249">
        <f>+'Combined Data with Group Avgs'!P217</f>
        <v>0</v>
      </c>
      <c r="T61" s="249">
        <f t="shared" si="20"/>
        <v>0</v>
      </c>
      <c r="U61" s="249">
        <f>+'Combined Data with Group Avgs'!Q217</f>
        <v>1228</v>
      </c>
      <c r="V61" s="249">
        <f>+'Combined Data with Group Avgs'!R217</f>
        <v>60713.71036649837</v>
      </c>
      <c r="W61" s="249">
        <f t="shared" si="21"/>
        <v>74556436.33006</v>
      </c>
    </row>
    <row r="62" spans="1:23" ht="12.75">
      <c r="A62" s="236"/>
      <c r="B62" s="236" t="s">
        <v>590</v>
      </c>
      <c r="C62" s="249">
        <f>+'Combined Data with Group Avgs'!E219</f>
        <v>276</v>
      </c>
      <c r="D62" s="249">
        <f>+'Combined Data with Group Avgs'!F219</f>
        <v>67957.20727260869</v>
      </c>
      <c r="E62" s="249">
        <f t="shared" si="15"/>
        <v>18756189.20724</v>
      </c>
      <c r="F62" s="249">
        <f>+'Combined Data with Group Avgs'!G219</f>
        <v>203</v>
      </c>
      <c r="G62" s="249">
        <f>+'Combined Data with Group Avgs'!H219</f>
        <v>51625.21495014778</v>
      </c>
      <c r="H62" s="249">
        <f t="shared" si="16"/>
        <v>10479918.63488</v>
      </c>
      <c r="I62" s="249">
        <f>+'Combined Data with Group Avgs'!I219</f>
        <v>184</v>
      </c>
      <c r="J62" s="249">
        <f>+'Combined Data with Group Avgs'!J219</f>
        <v>41075.09988695652</v>
      </c>
      <c r="K62" s="249">
        <f t="shared" si="17"/>
        <v>7557818.3792</v>
      </c>
      <c r="L62" s="249">
        <f>+'Combined Data with Group Avgs'!K219</f>
        <v>14</v>
      </c>
      <c r="M62" s="249">
        <f>+'Combined Data with Group Avgs'!L219</f>
        <v>34564.967450000004</v>
      </c>
      <c r="N62" s="249">
        <f t="shared" si="18"/>
        <v>483909.54430000007</v>
      </c>
      <c r="O62" s="249">
        <f>+'Combined Data with Group Avgs'!M219</f>
        <v>12</v>
      </c>
      <c r="P62" s="249">
        <f>+'Combined Data with Group Avgs'!N219</f>
        <v>32389</v>
      </c>
      <c r="Q62" s="249">
        <f t="shared" si="19"/>
        <v>388668</v>
      </c>
      <c r="R62" s="249">
        <f>+'Combined Data with Group Avgs'!O219</f>
        <v>0</v>
      </c>
      <c r="S62" s="249">
        <f>+'Combined Data with Group Avgs'!P219</f>
        <v>0</v>
      </c>
      <c r="T62" s="249">
        <f t="shared" si="20"/>
        <v>0</v>
      </c>
      <c r="U62" s="249">
        <f>+'Combined Data with Group Avgs'!Q219</f>
        <v>689</v>
      </c>
      <c r="V62" s="249">
        <f>+'Combined Data with Group Avgs'!R219</f>
        <v>54668.36540728592</v>
      </c>
      <c r="W62" s="249">
        <f t="shared" si="21"/>
        <v>37666503.76562</v>
      </c>
    </row>
    <row r="63" spans="1:23" ht="12.75">
      <c r="A63" s="236"/>
      <c r="B63" s="236" t="s">
        <v>591</v>
      </c>
      <c r="C63" s="249">
        <f>+'Combined Data with Group Avgs'!E224</f>
        <v>507</v>
      </c>
      <c r="D63" s="249">
        <f>+'Combined Data with Group Avgs'!F224</f>
        <v>60611.61858193294</v>
      </c>
      <c r="E63" s="249">
        <f t="shared" si="15"/>
        <v>30730090.62104</v>
      </c>
      <c r="F63" s="249">
        <f>+'Combined Data with Group Avgs'!G224</f>
        <v>388</v>
      </c>
      <c r="G63" s="249">
        <f>+'Combined Data with Group Avgs'!H224</f>
        <v>50083.936115051554</v>
      </c>
      <c r="H63" s="249">
        <f t="shared" si="16"/>
        <v>19432567.212640002</v>
      </c>
      <c r="I63" s="249">
        <f>+'Combined Data with Group Avgs'!I224</f>
        <v>450</v>
      </c>
      <c r="J63" s="249">
        <f>+'Combined Data with Group Avgs'!J224</f>
        <v>40883.601467377775</v>
      </c>
      <c r="K63" s="249">
        <f t="shared" si="17"/>
        <v>18397620.66032</v>
      </c>
      <c r="L63" s="249">
        <f>+'Combined Data with Group Avgs'!K224</f>
        <v>95</v>
      </c>
      <c r="M63" s="249">
        <f>+'Combined Data with Group Avgs'!L224</f>
        <v>31439.770999578945</v>
      </c>
      <c r="N63" s="249">
        <f t="shared" si="18"/>
        <v>2986778.24496</v>
      </c>
      <c r="O63" s="249">
        <f>+'Combined Data with Group Avgs'!M224</f>
        <v>65</v>
      </c>
      <c r="P63" s="249">
        <f>+'Combined Data with Group Avgs'!N224</f>
        <v>32230.686281846156</v>
      </c>
      <c r="Q63" s="249">
        <f t="shared" si="19"/>
        <v>2094994.60832</v>
      </c>
      <c r="R63" s="249">
        <f>+'Combined Data with Group Avgs'!O224</f>
        <v>0</v>
      </c>
      <c r="S63" s="249">
        <f>+'Combined Data with Group Avgs'!P224</f>
        <v>0</v>
      </c>
      <c r="T63" s="249">
        <f t="shared" si="20"/>
        <v>0</v>
      </c>
      <c r="U63" s="249">
        <f>+'Combined Data with Group Avgs'!Q224</f>
        <v>1505</v>
      </c>
      <c r="V63" s="249">
        <f>+'Combined Data with Group Avgs'!R224</f>
        <v>48922.836634192405</v>
      </c>
      <c r="W63" s="249">
        <f t="shared" si="21"/>
        <v>73628869.13445957</v>
      </c>
    </row>
    <row r="64" spans="1:23" ht="12.75">
      <c r="A64" s="236"/>
      <c r="B64" s="236" t="s">
        <v>592</v>
      </c>
      <c r="C64" s="249">
        <f>+'Combined Data with Group Avgs'!E225</f>
        <v>63</v>
      </c>
      <c r="D64" s="249">
        <f>+'Combined Data with Group Avgs'!F225</f>
        <v>57471</v>
      </c>
      <c r="E64" s="249">
        <f t="shared" si="15"/>
        <v>3620673</v>
      </c>
      <c r="F64" s="249">
        <f>+'Combined Data with Group Avgs'!G225</f>
        <v>89</v>
      </c>
      <c r="G64" s="249">
        <f>+'Combined Data with Group Avgs'!H225</f>
        <v>44310</v>
      </c>
      <c r="H64" s="249">
        <f t="shared" si="16"/>
        <v>3943590</v>
      </c>
      <c r="I64" s="249">
        <f>+'Combined Data with Group Avgs'!I225</f>
        <v>140</v>
      </c>
      <c r="J64" s="249">
        <f>+'Combined Data with Group Avgs'!J225</f>
        <v>37623</v>
      </c>
      <c r="K64" s="249">
        <f t="shared" si="17"/>
        <v>5267220</v>
      </c>
      <c r="L64" s="249">
        <f>+'Combined Data with Group Avgs'!K225</f>
        <v>29</v>
      </c>
      <c r="M64" s="249">
        <f>+'Combined Data with Group Avgs'!L225</f>
        <v>26615</v>
      </c>
      <c r="N64" s="249">
        <f t="shared" si="18"/>
        <v>771835</v>
      </c>
      <c r="O64" s="249">
        <f>+'Combined Data with Group Avgs'!M225</f>
        <v>0</v>
      </c>
      <c r="P64" s="249">
        <f>+'Combined Data with Group Avgs'!N225</f>
        <v>0</v>
      </c>
      <c r="Q64" s="249">
        <f t="shared" si="19"/>
        <v>0</v>
      </c>
      <c r="R64" s="249">
        <f>+'Combined Data with Group Avgs'!O225</f>
        <v>0</v>
      </c>
      <c r="S64" s="249">
        <f>+'Combined Data with Group Avgs'!P225</f>
        <v>0</v>
      </c>
      <c r="T64" s="249">
        <f t="shared" si="20"/>
        <v>0</v>
      </c>
      <c r="U64" s="249">
        <f>+'Combined Data with Group Avgs'!Q225</f>
        <v>321</v>
      </c>
      <c r="V64" s="249">
        <f>+'Combined Data with Group Avgs'!R225</f>
        <v>42377.93769470405</v>
      </c>
      <c r="W64" s="249">
        <f t="shared" si="21"/>
        <v>13603318</v>
      </c>
    </row>
    <row r="65" spans="1:23" ht="12.75">
      <c r="A65" s="236"/>
      <c r="B65" s="236" t="s">
        <v>593</v>
      </c>
      <c r="C65" s="249">
        <f>+'Combined Data with Group Avgs'!E227</f>
        <v>113</v>
      </c>
      <c r="D65" s="249">
        <f>+'Combined Data with Group Avgs'!F227</f>
        <v>62441.80454159292</v>
      </c>
      <c r="E65" s="249">
        <f t="shared" si="15"/>
        <v>7055923.9132</v>
      </c>
      <c r="F65" s="249">
        <f>+'Combined Data with Group Avgs'!G227</f>
        <v>113</v>
      </c>
      <c r="G65" s="249">
        <f>+'Combined Data with Group Avgs'!H227</f>
        <v>47302.43485876106</v>
      </c>
      <c r="H65" s="249">
        <f t="shared" si="16"/>
        <v>5345175.13904</v>
      </c>
      <c r="I65" s="249">
        <f>+'Combined Data with Group Avgs'!I227</f>
        <v>80</v>
      </c>
      <c r="J65" s="249">
        <f>+'Combined Data with Group Avgs'!J227</f>
        <v>39438.5098</v>
      </c>
      <c r="K65" s="249">
        <f t="shared" si="17"/>
        <v>3155080.784</v>
      </c>
      <c r="L65" s="249">
        <f>+'Combined Data with Group Avgs'!K227</f>
        <v>4</v>
      </c>
      <c r="M65" s="249">
        <f>+'Combined Data with Group Avgs'!L227</f>
        <v>27042</v>
      </c>
      <c r="N65" s="249">
        <f t="shared" si="18"/>
        <v>108168</v>
      </c>
      <c r="O65" s="249">
        <f>+'Combined Data with Group Avgs'!M227</f>
        <v>84</v>
      </c>
      <c r="P65" s="249">
        <f>+'Combined Data with Group Avgs'!N227</f>
        <v>27012.944854761907</v>
      </c>
      <c r="Q65" s="249">
        <f t="shared" si="19"/>
        <v>2269087.3678</v>
      </c>
      <c r="R65" s="249">
        <f>+'Combined Data with Group Avgs'!O227</f>
        <v>0</v>
      </c>
      <c r="S65" s="249">
        <f>+'Combined Data with Group Avgs'!P227</f>
        <v>0</v>
      </c>
      <c r="T65" s="249">
        <f t="shared" si="20"/>
        <v>0</v>
      </c>
      <c r="U65" s="249">
        <f>+'Combined Data with Group Avgs'!Q227</f>
        <v>394</v>
      </c>
      <c r="V65" s="249">
        <f>+'Combined Data with Group Avgs'!R227</f>
        <v>45516.33300517766</v>
      </c>
      <c r="W65" s="249">
        <f t="shared" si="21"/>
        <v>17933435.20404</v>
      </c>
    </row>
    <row r="66" spans="1:23" ht="12.75">
      <c r="A66" s="236"/>
      <c r="B66" s="236" t="s">
        <v>594</v>
      </c>
      <c r="C66" s="249">
        <f>+'Combined Data with Group Avgs'!E229</f>
        <v>32</v>
      </c>
      <c r="D66" s="249">
        <f>+'Combined Data with Group Avgs'!F229</f>
        <v>53816.361215</v>
      </c>
      <c r="E66" s="249">
        <f t="shared" si="15"/>
        <v>1722123.55888</v>
      </c>
      <c r="F66" s="249">
        <f>+'Combined Data with Group Avgs'!G229</f>
        <v>37</v>
      </c>
      <c r="G66" s="249">
        <f>+'Combined Data with Group Avgs'!H229</f>
        <v>43696.49511135135</v>
      </c>
      <c r="H66" s="249">
        <f t="shared" si="16"/>
        <v>1616770.3191200001</v>
      </c>
      <c r="I66" s="249">
        <f>+'Combined Data with Group Avgs'!I229</f>
        <v>44</v>
      </c>
      <c r="J66" s="249">
        <f>+'Combined Data with Group Avgs'!J229</f>
        <v>39880.609539545454</v>
      </c>
      <c r="K66" s="249">
        <f t="shared" si="17"/>
        <v>1754746.81974</v>
      </c>
      <c r="L66" s="249">
        <f>+'Combined Data with Group Avgs'!K229</f>
        <v>7</v>
      </c>
      <c r="M66" s="249">
        <f>+'Combined Data with Group Avgs'!L229</f>
        <v>31332</v>
      </c>
      <c r="N66" s="249">
        <f t="shared" si="18"/>
        <v>219324</v>
      </c>
      <c r="O66" s="249">
        <f>+'Combined Data with Group Avgs'!M229</f>
        <v>5</v>
      </c>
      <c r="P66" s="249">
        <f>+'Combined Data with Group Avgs'!N229</f>
        <v>26088.880259999998</v>
      </c>
      <c r="Q66" s="249">
        <f t="shared" si="19"/>
        <v>130444.4013</v>
      </c>
      <c r="R66" s="249">
        <f>+'Combined Data with Group Avgs'!O229</f>
        <v>0</v>
      </c>
      <c r="S66" s="249">
        <f>+'Combined Data with Group Avgs'!P229</f>
        <v>0</v>
      </c>
      <c r="T66" s="249">
        <f t="shared" si="20"/>
        <v>0</v>
      </c>
      <c r="U66" s="249">
        <f>+'Combined Data with Group Avgs'!Q229</f>
        <v>125</v>
      </c>
      <c r="V66" s="249">
        <f>+'Combined Data with Group Avgs'!R229</f>
        <v>43547.27279232</v>
      </c>
      <c r="W66" s="249">
        <f t="shared" si="21"/>
        <v>5443409.09904</v>
      </c>
    </row>
    <row r="67" spans="1:23" ht="12.75">
      <c r="A67" s="237"/>
      <c r="B67" s="244" t="s">
        <v>595</v>
      </c>
      <c r="C67" s="250">
        <f>+'Combined Data with 4Yr Avgs'!E209</f>
        <v>1485</v>
      </c>
      <c r="D67" s="250">
        <f>+'Combined Data with 4Yr Avgs'!F209</f>
        <v>66157.89558363636</v>
      </c>
      <c r="E67" s="249">
        <f t="shared" si="15"/>
        <v>98244474.9417</v>
      </c>
      <c r="F67" s="250">
        <f>+'Combined Data with 4Yr Avgs'!G209</f>
        <v>1293</v>
      </c>
      <c r="G67" s="250">
        <f>+'Combined Data with 4Yr Avgs'!H209</f>
        <v>51354.7272271307</v>
      </c>
      <c r="H67" s="249">
        <f t="shared" si="16"/>
        <v>66401662.30468</v>
      </c>
      <c r="I67" s="250">
        <f>+'Combined Data with 4Yr Avgs'!I209</f>
        <v>1164</v>
      </c>
      <c r="J67" s="250">
        <f>+'Combined Data with 4Yr Avgs'!J209</f>
        <v>41703.432136580755</v>
      </c>
      <c r="K67" s="249">
        <f t="shared" si="17"/>
        <v>48542795.00698</v>
      </c>
      <c r="L67" s="250">
        <f>+'Combined Data with 4Yr Avgs'!K209</f>
        <v>154</v>
      </c>
      <c r="M67" s="250">
        <f>+'Combined Data with 4Yr Avgs'!L209</f>
        <v>30993.682566623378</v>
      </c>
      <c r="N67" s="249">
        <f t="shared" si="18"/>
        <v>4773027.11526</v>
      </c>
      <c r="O67" s="250">
        <f>+'Combined Data with 4Yr Avgs'!M209</f>
        <v>166</v>
      </c>
      <c r="P67" s="250">
        <f>+'Combined Data with 4Yr Avgs'!N209</f>
        <v>29416.833598915666</v>
      </c>
      <c r="Q67" s="249">
        <f t="shared" si="19"/>
        <v>4883194.377420001</v>
      </c>
      <c r="R67" s="250">
        <f>+'Combined Data with 4Yr Avgs'!O209</f>
        <v>0</v>
      </c>
      <c r="S67" s="250">
        <f>+'Combined Data with 4Yr Avgs'!P209</f>
        <v>0</v>
      </c>
      <c r="T67" s="249">
        <f t="shared" si="20"/>
        <v>0</v>
      </c>
      <c r="U67" s="250">
        <f>+'Combined Data with 4Yr Avgs'!Q209</f>
        <v>4262</v>
      </c>
      <c r="V67" s="250">
        <f>+'Combined Data with 4Yr Avgs'!R209</f>
        <v>52286.52129189113</v>
      </c>
      <c r="W67" s="249">
        <f t="shared" si="21"/>
        <v>222845153.74604</v>
      </c>
    </row>
    <row r="68" spans="1:23" ht="12.75">
      <c r="A68" s="236"/>
      <c r="B68" s="236" t="s">
        <v>596</v>
      </c>
      <c r="C68" s="248">
        <f>+'Combined Data with Group Avgs'!E245</f>
        <v>217</v>
      </c>
      <c r="D68" s="248">
        <f>+'Combined Data with Group Avgs'!F245</f>
        <v>49817.65330082949</v>
      </c>
      <c r="E68" s="249">
        <f t="shared" si="15"/>
        <v>10810430.76628</v>
      </c>
      <c r="F68" s="248">
        <f>+'Combined Data with Group Avgs'!G245</f>
        <v>465</v>
      </c>
      <c r="G68" s="248">
        <f>+'Combined Data with Group Avgs'!H245</f>
        <v>38802.917163311824</v>
      </c>
      <c r="H68" s="249">
        <f t="shared" si="16"/>
        <v>18043356.48094</v>
      </c>
      <c r="I68" s="248">
        <f>+'Combined Data with Group Avgs'!I245</f>
        <v>134</v>
      </c>
      <c r="J68" s="248">
        <f>+'Combined Data with Group Avgs'!J245</f>
        <v>35536.45623447761</v>
      </c>
      <c r="K68" s="249">
        <f t="shared" si="17"/>
        <v>4761885.13542</v>
      </c>
      <c r="L68" s="248">
        <f>+'Combined Data with Group Avgs'!K254</f>
        <v>11</v>
      </c>
      <c r="M68" s="248">
        <f>+'Combined Data with Group Avgs'!L245</f>
        <v>31021.83530085562</v>
      </c>
      <c r="N68" s="249">
        <f t="shared" si="18"/>
        <v>341240.1883094118</v>
      </c>
      <c r="O68" s="248"/>
      <c r="P68" s="248"/>
      <c r="Q68" s="249">
        <f t="shared" si="19"/>
        <v>0</v>
      </c>
      <c r="R68" s="248"/>
      <c r="S68" s="248"/>
      <c r="T68" s="249">
        <f t="shared" si="20"/>
        <v>0</v>
      </c>
      <c r="U68" s="248">
        <f>+'Combined Data with Group Avgs'!Q245</f>
        <v>1003</v>
      </c>
      <c r="V68" s="248">
        <f>+'Combined Data with Group Avgs'!R245</f>
        <v>39298.85900687936</v>
      </c>
      <c r="W68" s="249">
        <f t="shared" si="21"/>
        <v>39416755.5839</v>
      </c>
    </row>
    <row r="69" spans="1:23" ht="12.75">
      <c r="A69" s="237"/>
      <c r="B69" s="236" t="s">
        <v>597</v>
      </c>
      <c r="C69" s="248"/>
      <c r="D69" s="248"/>
      <c r="E69" s="249">
        <f t="shared" si="15"/>
        <v>0</v>
      </c>
      <c r="F69" s="248"/>
      <c r="G69" s="248"/>
      <c r="H69" s="249">
        <f t="shared" si="16"/>
        <v>0</v>
      </c>
      <c r="I69" s="248"/>
      <c r="J69" s="248"/>
      <c r="K69" s="249">
        <f t="shared" si="17"/>
        <v>0</v>
      </c>
      <c r="L69" s="248"/>
      <c r="M69" s="248"/>
      <c r="N69" s="249">
        <f t="shared" si="18"/>
        <v>0</v>
      </c>
      <c r="O69" s="248"/>
      <c r="P69" s="248"/>
      <c r="Q69" s="249">
        <f t="shared" si="19"/>
        <v>0</v>
      </c>
      <c r="R69" s="248"/>
      <c r="S69" s="248"/>
      <c r="T69" s="249">
        <f t="shared" si="20"/>
        <v>0</v>
      </c>
      <c r="U69" s="248"/>
      <c r="V69" s="248"/>
      <c r="W69" s="249">
        <f t="shared" si="21"/>
        <v>0</v>
      </c>
    </row>
    <row r="70" spans="1:23" ht="12.75">
      <c r="A70" s="236"/>
      <c r="B70" s="251" t="s">
        <v>707</v>
      </c>
      <c r="C70" s="248"/>
      <c r="D70" s="248"/>
      <c r="E70" s="249">
        <f t="shared" si="15"/>
        <v>0</v>
      </c>
      <c r="F70" s="248"/>
      <c r="G70" s="248"/>
      <c r="H70" s="249">
        <f t="shared" si="16"/>
        <v>0</v>
      </c>
      <c r="I70" s="248"/>
      <c r="J70" s="248"/>
      <c r="K70" s="249">
        <f t="shared" si="17"/>
        <v>0</v>
      </c>
      <c r="L70" s="248"/>
      <c r="M70" s="248"/>
      <c r="N70" s="249">
        <f t="shared" si="18"/>
        <v>0</v>
      </c>
      <c r="O70" s="248"/>
      <c r="P70" s="248"/>
      <c r="Q70" s="249">
        <f t="shared" si="19"/>
        <v>0</v>
      </c>
      <c r="R70" s="248"/>
      <c r="S70" s="248"/>
      <c r="T70" s="249">
        <f t="shared" si="20"/>
        <v>0</v>
      </c>
      <c r="U70" s="248"/>
      <c r="V70" s="248"/>
      <c r="W70" s="249">
        <f t="shared" si="21"/>
        <v>0</v>
      </c>
    </row>
    <row r="71" spans="1:23" ht="12.75">
      <c r="A71" s="236" t="s">
        <v>702</v>
      </c>
      <c r="B71" s="236"/>
      <c r="C71" s="248"/>
      <c r="D71" s="248"/>
      <c r="E71" s="249">
        <f t="shared" si="15"/>
        <v>0</v>
      </c>
      <c r="F71" s="248"/>
      <c r="G71" s="248"/>
      <c r="H71" s="249">
        <f t="shared" si="16"/>
        <v>0</v>
      </c>
      <c r="I71" s="248"/>
      <c r="J71" s="248"/>
      <c r="K71" s="249">
        <f t="shared" si="17"/>
        <v>0</v>
      </c>
      <c r="L71" s="248"/>
      <c r="M71" s="248"/>
      <c r="N71" s="249">
        <f t="shared" si="18"/>
        <v>0</v>
      </c>
      <c r="O71" s="248"/>
      <c r="P71" s="248"/>
      <c r="Q71" s="249">
        <f t="shared" si="19"/>
        <v>0</v>
      </c>
      <c r="R71" s="248"/>
      <c r="S71" s="248"/>
      <c r="T71" s="249">
        <f t="shared" si="20"/>
        <v>0</v>
      </c>
      <c r="U71" s="248"/>
      <c r="V71" s="248"/>
      <c r="W71" s="249">
        <f t="shared" si="21"/>
        <v>0</v>
      </c>
    </row>
    <row r="72" spans="1:23" ht="12.75">
      <c r="A72" s="236"/>
      <c r="B72" s="236" t="s">
        <v>589</v>
      </c>
      <c r="C72" s="249">
        <f>+'Combined Data with Group Avgs'!E674</f>
        <v>434</v>
      </c>
      <c r="D72" s="249">
        <f>+'Combined Data with Group Avgs'!F674</f>
        <v>68072</v>
      </c>
      <c r="E72" s="249">
        <f t="shared" si="15"/>
        <v>29543248</v>
      </c>
      <c r="F72" s="249">
        <f>+'Combined Data with Group Avgs'!G674</f>
        <v>303</v>
      </c>
      <c r="G72" s="249">
        <f>+'Combined Data with Group Avgs'!H674</f>
        <v>50392</v>
      </c>
      <c r="H72" s="249">
        <f t="shared" si="16"/>
        <v>15268776</v>
      </c>
      <c r="I72" s="249">
        <f>+'Combined Data with Group Avgs'!I674</f>
        <v>244</v>
      </c>
      <c r="J72" s="249">
        <f>+'Combined Data with Group Avgs'!J674</f>
        <v>43037</v>
      </c>
      <c r="K72" s="249">
        <f t="shared" si="17"/>
        <v>10501028</v>
      </c>
      <c r="L72" s="249">
        <f>+'Combined Data with Group Avgs'!K674</f>
        <v>255</v>
      </c>
      <c r="M72" s="249">
        <f>+'Combined Data with Group Avgs'!L674</f>
        <v>30025</v>
      </c>
      <c r="N72" s="249">
        <f t="shared" si="18"/>
        <v>7656375</v>
      </c>
      <c r="O72" s="249">
        <f>+'Combined Data with Group Avgs'!M674</f>
        <v>0</v>
      </c>
      <c r="P72" s="249">
        <f>+'Combined Data with Group Avgs'!N674</f>
        <v>0</v>
      </c>
      <c r="Q72" s="249">
        <f t="shared" si="19"/>
        <v>0</v>
      </c>
      <c r="R72" s="249">
        <f>+'Combined Data with Group Avgs'!O674</f>
        <v>0</v>
      </c>
      <c r="S72" s="249">
        <f>+'Combined Data with Group Avgs'!P674</f>
        <v>0</v>
      </c>
      <c r="T72" s="249">
        <f t="shared" si="20"/>
        <v>0</v>
      </c>
      <c r="U72" s="249">
        <f>+'Combined Data with Group Avgs'!Q674</f>
        <v>1236</v>
      </c>
      <c r="V72" s="249">
        <f>+'Combined Data with Group Avgs'!R674</f>
        <v>50954.146918038896</v>
      </c>
      <c r="W72" s="249">
        <f t="shared" si="21"/>
        <v>62979325.590696074</v>
      </c>
    </row>
    <row r="73" spans="1:23" ht="12.75">
      <c r="A73" s="236"/>
      <c r="B73" s="236" t="s">
        <v>590</v>
      </c>
      <c r="C73" s="249">
        <f>+'Combined Data with Group Avgs'!E678</f>
        <v>366</v>
      </c>
      <c r="D73" s="249">
        <f>+'Combined Data with Group Avgs'!F678</f>
        <v>63017.10928961749</v>
      </c>
      <c r="E73" s="249">
        <f t="shared" si="15"/>
        <v>23064262</v>
      </c>
      <c r="F73" s="249">
        <f>+'Combined Data with Group Avgs'!G678</f>
        <v>265</v>
      </c>
      <c r="G73" s="249">
        <f>+'Combined Data with Group Avgs'!H678</f>
        <v>46913.58490566038</v>
      </c>
      <c r="H73" s="249">
        <f t="shared" si="16"/>
        <v>12432100</v>
      </c>
      <c r="I73" s="249">
        <f>+'Combined Data with Group Avgs'!I678</f>
        <v>213</v>
      </c>
      <c r="J73" s="249">
        <f>+'Combined Data with Group Avgs'!J678</f>
        <v>41422.2676056338</v>
      </c>
      <c r="K73" s="249">
        <f t="shared" si="17"/>
        <v>8822943</v>
      </c>
      <c r="L73" s="249">
        <f>+'Combined Data with Group Avgs'!K678</f>
        <v>192</v>
      </c>
      <c r="M73" s="249">
        <f>+'Combined Data with Group Avgs'!L678</f>
        <v>28797.78125</v>
      </c>
      <c r="N73" s="249">
        <f t="shared" si="18"/>
        <v>5529174</v>
      </c>
      <c r="O73" s="249">
        <f>+'Combined Data with Group Avgs'!M678</f>
        <v>0</v>
      </c>
      <c r="P73" s="249">
        <f>+'Combined Data with Group Avgs'!N678</f>
        <v>0</v>
      </c>
      <c r="Q73" s="249">
        <f t="shared" si="19"/>
        <v>0</v>
      </c>
      <c r="R73" s="249">
        <f>+'Combined Data with Group Avgs'!O678</f>
        <v>0</v>
      </c>
      <c r="S73" s="249">
        <f>+'Combined Data with Group Avgs'!P678</f>
        <v>0</v>
      </c>
      <c r="T73" s="249">
        <f t="shared" si="20"/>
        <v>0</v>
      </c>
      <c r="U73" s="249">
        <f>+'Combined Data with Group Avgs'!Q678</f>
        <v>1036</v>
      </c>
      <c r="V73" s="249">
        <f>+'Combined Data with Group Avgs'!R678</f>
        <v>48116.29247104247</v>
      </c>
      <c r="W73" s="249">
        <f t="shared" si="21"/>
        <v>49848479</v>
      </c>
    </row>
    <row r="74" spans="1:23" ht="12.75">
      <c r="A74" s="236"/>
      <c r="B74" s="236" t="s">
        <v>591</v>
      </c>
      <c r="C74" s="249">
        <f>+'Combined Data with Group Avgs'!E682</f>
        <v>304</v>
      </c>
      <c r="D74" s="249">
        <f>+'Combined Data with Group Avgs'!F682</f>
        <v>56011.36118421053</v>
      </c>
      <c r="E74" s="249">
        <f t="shared" si="15"/>
        <v>17027453.8</v>
      </c>
      <c r="F74" s="249">
        <f>+'Combined Data with Group Avgs'!G682</f>
        <v>288</v>
      </c>
      <c r="G74" s="249">
        <f>+'Combined Data with Group Avgs'!H682</f>
        <v>46222.944444444445</v>
      </c>
      <c r="H74" s="249">
        <f t="shared" si="16"/>
        <v>13312208</v>
      </c>
      <c r="I74" s="249">
        <f>+'Combined Data with Group Avgs'!I682</f>
        <v>481</v>
      </c>
      <c r="J74" s="249">
        <f>+'Combined Data with Group Avgs'!J682</f>
        <v>38738.01871101871</v>
      </c>
      <c r="K74" s="249">
        <f t="shared" si="17"/>
        <v>18632987</v>
      </c>
      <c r="L74" s="249">
        <f>+'Combined Data with Group Avgs'!K682</f>
        <v>236</v>
      </c>
      <c r="M74" s="249">
        <f>+'Combined Data with Group Avgs'!L682</f>
        <v>27919.9406779661</v>
      </c>
      <c r="N74" s="249">
        <f t="shared" si="18"/>
        <v>6589106</v>
      </c>
      <c r="O74" s="249">
        <f>+'Combined Data with Group Avgs'!M682</f>
        <v>0</v>
      </c>
      <c r="P74" s="249">
        <f>+'Combined Data with Group Avgs'!N682</f>
        <v>0</v>
      </c>
      <c r="Q74" s="249">
        <f t="shared" si="19"/>
        <v>0</v>
      </c>
      <c r="R74" s="249">
        <f>+'Combined Data with Group Avgs'!O682</f>
        <v>0</v>
      </c>
      <c r="S74" s="249">
        <f>+'Combined Data with Group Avgs'!P682</f>
        <v>0</v>
      </c>
      <c r="T74" s="249">
        <f t="shared" si="20"/>
        <v>0</v>
      </c>
      <c r="U74" s="249">
        <f>+'Combined Data with Group Avgs'!Q682</f>
        <v>1309</v>
      </c>
      <c r="V74" s="249">
        <f>+'Combined Data with Group Avgs'!R682</f>
        <v>42445.954774637125</v>
      </c>
      <c r="W74" s="249">
        <f t="shared" si="21"/>
        <v>55561754.8</v>
      </c>
    </row>
    <row r="75" spans="1:23" ht="12.75">
      <c r="A75" s="236"/>
      <c r="B75" s="236" t="s">
        <v>592</v>
      </c>
      <c r="C75" s="249">
        <f>+'Combined Data with Group Avgs'!E687</f>
        <v>285</v>
      </c>
      <c r="D75" s="249">
        <f>+'Combined Data with Group Avgs'!F687</f>
        <v>53605.512280701754</v>
      </c>
      <c r="E75" s="249">
        <f t="shared" si="15"/>
        <v>15277571</v>
      </c>
      <c r="F75" s="249">
        <f>+'Combined Data with Group Avgs'!G687</f>
        <v>273</v>
      </c>
      <c r="G75" s="249">
        <f>+'Combined Data with Group Avgs'!H687</f>
        <v>44243.8717948718</v>
      </c>
      <c r="H75" s="249">
        <f t="shared" si="16"/>
        <v>12078577</v>
      </c>
      <c r="I75" s="249">
        <f>+'Combined Data with Group Avgs'!I687</f>
        <v>443</v>
      </c>
      <c r="J75" s="249">
        <f>+'Combined Data with Group Avgs'!J687</f>
        <v>36974.60270880361</v>
      </c>
      <c r="K75" s="249">
        <f t="shared" si="17"/>
        <v>16379749</v>
      </c>
      <c r="L75" s="249">
        <f>+'Combined Data with Group Avgs'!K687</f>
        <v>272</v>
      </c>
      <c r="M75" s="249">
        <f>+'Combined Data with Group Avgs'!L687</f>
        <v>29093.176470588234</v>
      </c>
      <c r="N75" s="249">
        <f t="shared" si="18"/>
        <v>7913344</v>
      </c>
      <c r="O75" s="249">
        <f>+'Combined Data with Group Avgs'!M687</f>
        <v>0</v>
      </c>
      <c r="P75" s="249">
        <f>+'Combined Data with Group Avgs'!N687</f>
        <v>0</v>
      </c>
      <c r="Q75" s="249">
        <f t="shared" si="19"/>
        <v>0</v>
      </c>
      <c r="R75" s="249">
        <f>+'Combined Data with Group Avgs'!O687</f>
        <v>0</v>
      </c>
      <c r="S75" s="249">
        <f>+'Combined Data with Group Avgs'!P687</f>
        <v>0</v>
      </c>
      <c r="T75" s="249">
        <f t="shared" si="20"/>
        <v>0</v>
      </c>
      <c r="U75" s="249">
        <f>+'Combined Data with Group Avgs'!Q687</f>
        <v>1273</v>
      </c>
      <c r="V75" s="249">
        <f>+'Combined Data with Group Avgs'!R687</f>
        <v>40577.52993700661</v>
      </c>
      <c r="W75" s="249">
        <f t="shared" si="21"/>
        <v>51655195.60980942</v>
      </c>
    </row>
    <row r="76" spans="1:23" ht="12.75">
      <c r="A76" s="236"/>
      <c r="B76" s="236" t="s">
        <v>593</v>
      </c>
      <c r="C76" s="249">
        <f>+'Combined Data with Group Avgs'!E691</f>
        <v>134</v>
      </c>
      <c r="D76" s="249">
        <f>+'Combined Data with Group Avgs'!F691</f>
        <v>52159.924776119406</v>
      </c>
      <c r="E76" s="249">
        <f t="shared" si="15"/>
        <v>6989429.92</v>
      </c>
      <c r="F76" s="249">
        <f>+'Combined Data with Group Avgs'!G691</f>
        <v>122</v>
      </c>
      <c r="G76" s="249">
        <f>+'Combined Data with Group Avgs'!H691</f>
        <v>42723.14795081967</v>
      </c>
      <c r="H76" s="249">
        <f t="shared" si="16"/>
        <v>5212224.05</v>
      </c>
      <c r="I76" s="249">
        <f>+'Combined Data with Group Avgs'!I691</f>
        <v>191</v>
      </c>
      <c r="J76" s="249">
        <f>+'Combined Data with Group Avgs'!J691</f>
        <v>37153.19607329843</v>
      </c>
      <c r="K76" s="249">
        <f t="shared" si="17"/>
        <v>7096260.45</v>
      </c>
      <c r="L76" s="249">
        <f>+'Combined Data with Group Avgs'!K691</f>
        <v>79</v>
      </c>
      <c r="M76" s="249">
        <f>+'Combined Data with Group Avgs'!L691</f>
        <v>28194.74101265823</v>
      </c>
      <c r="N76" s="249">
        <f t="shared" si="18"/>
        <v>2227384.54</v>
      </c>
      <c r="O76" s="249">
        <f>+'Combined Data with Group Avgs'!M691</f>
        <v>0</v>
      </c>
      <c r="P76" s="249">
        <f>+'Combined Data with Group Avgs'!N691</f>
        <v>0</v>
      </c>
      <c r="Q76" s="249">
        <f t="shared" si="19"/>
        <v>0</v>
      </c>
      <c r="R76" s="249">
        <f>+'Combined Data with Group Avgs'!O691</f>
        <v>0</v>
      </c>
      <c r="S76" s="249">
        <f>+'Combined Data with Group Avgs'!P691</f>
        <v>0</v>
      </c>
      <c r="T76" s="249">
        <f t="shared" si="20"/>
        <v>0</v>
      </c>
      <c r="U76" s="249">
        <f>+'Combined Data with Group Avgs'!Q691</f>
        <v>526</v>
      </c>
      <c r="V76" s="249">
        <f>+'Combined Data with Group Avgs'!R691</f>
        <v>40922.621596958175</v>
      </c>
      <c r="W76" s="249">
        <f t="shared" si="21"/>
        <v>21525298.96</v>
      </c>
    </row>
    <row r="77" spans="1:23" ht="12.75">
      <c r="A77" s="236"/>
      <c r="B77" s="236" t="s">
        <v>594</v>
      </c>
      <c r="C77" s="248"/>
      <c r="D77" s="248"/>
      <c r="E77" s="249">
        <f t="shared" si="15"/>
        <v>0</v>
      </c>
      <c r="F77" s="248"/>
      <c r="G77" s="248"/>
      <c r="H77" s="249">
        <f t="shared" si="16"/>
        <v>0</v>
      </c>
      <c r="I77" s="248"/>
      <c r="J77" s="248"/>
      <c r="K77" s="249">
        <f t="shared" si="17"/>
        <v>0</v>
      </c>
      <c r="L77" s="248"/>
      <c r="M77" s="248"/>
      <c r="N77" s="249">
        <f t="shared" si="18"/>
        <v>0</v>
      </c>
      <c r="O77" s="248"/>
      <c r="P77" s="248"/>
      <c r="Q77" s="249">
        <f t="shared" si="19"/>
        <v>0</v>
      </c>
      <c r="R77" s="248"/>
      <c r="S77" s="248"/>
      <c r="T77" s="249">
        <f t="shared" si="20"/>
        <v>0</v>
      </c>
      <c r="U77" s="248"/>
      <c r="V77" s="248"/>
      <c r="W77" s="249">
        <f t="shared" si="21"/>
        <v>0</v>
      </c>
    </row>
    <row r="78" spans="1:23" ht="12.75">
      <c r="A78" s="237"/>
      <c r="B78" s="244" t="s">
        <v>595</v>
      </c>
      <c r="C78" s="250">
        <f>+'Combined Data with 4Yr Avgs'!E625</f>
        <v>1523.02</v>
      </c>
      <c r="D78" s="250">
        <f>+'Combined Data with 4Yr Avgs'!F625</f>
        <v>60343.929730798016</v>
      </c>
      <c r="E78" s="249">
        <f t="shared" si="15"/>
        <v>91905011.85859999</v>
      </c>
      <c r="F78" s="250">
        <f>+'Combined Data with 4Yr Avgs'!G625</f>
        <v>1250.6100000000001</v>
      </c>
      <c r="G78" s="250">
        <f>+'Combined Data with 4Yr Avgs'!H625</f>
        <v>46604.71559095161</v>
      </c>
      <c r="H78" s="249">
        <f t="shared" si="16"/>
        <v>58284323.3652</v>
      </c>
      <c r="I78" s="250">
        <f>+'Combined Data with 4Yr Avgs'!I625</f>
        <v>1571.31</v>
      </c>
      <c r="J78" s="250">
        <f>+'Combined Data with 4Yr Avgs'!J625</f>
        <v>39079.024362792836</v>
      </c>
      <c r="K78" s="249">
        <f t="shared" si="17"/>
        <v>61405261.77150001</v>
      </c>
      <c r="L78" s="250">
        <f>+'Combined Data with 4Yr Avgs'!K625</f>
        <v>1033.26</v>
      </c>
      <c r="M78" s="250">
        <f>+'Combined Data with 4Yr Avgs'!L625</f>
        <v>28932.360926388323</v>
      </c>
      <c r="N78" s="249">
        <f t="shared" si="18"/>
        <v>29894651.2508</v>
      </c>
      <c r="O78" s="250">
        <f>+'Combined Data with 4Yr Avgs'!M625</f>
        <v>0</v>
      </c>
      <c r="P78" s="250">
        <f>+'Combined Data with 4Yr Avgs'!N625</f>
        <v>0</v>
      </c>
      <c r="Q78" s="249">
        <f t="shared" si="19"/>
        <v>0</v>
      </c>
      <c r="R78" s="250">
        <f>+'Combined Data with 4Yr Avgs'!O625</f>
        <v>0</v>
      </c>
      <c r="S78" s="250">
        <f>+'Combined Data with 4Yr Avgs'!P625</f>
        <v>0</v>
      </c>
      <c r="T78" s="249">
        <f t="shared" si="20"/>
        <v>0</v>
      </c>
      <c r="U78" s="250">
        <f>+'Combined Data with 4Yr Avgs'!Q625</f>
        <v>5378.200000000001</v>
      </c>
      <c r="V78" s="250">
        <f>+'Combined Data with 4Yr Avgs'!R625</f>
        <v>44901.50017591387</v>
      </c>
      <c r="W78" s="249">
        <f t="shared" si="21"/>
        <v>241489248.2461</v>
      </c>
    </row>
    <row r="79" spans="1:23" ht="12.75">
      <c r="A79" s="236"/>
      <c r="B79" s="236" t="s">
        <v>596</v>
      </c>
      <c r="C79" s="253">
        <f>+'Combined Data with Group Avgs'!E700</f>
        <v>63</v>
      </c>
      <c r="D79" s="253">
        <f>+'Combined Data with Group Avgs'!F700</f>
        <v>45713.82634920634</v>
      </c>
      <c r="E79" s="249">
        <f t="shared" si="15"/>
        <v>2879971.0599999996</v>
      </c>
      <c r="F79" s="253">
        <f>+'Combined Data with Group Avgs'!G700</f>
        <v>163</v>
      </c>
      <c r="G79" s="253">
        <f>+'Combined Data with Group Avgs'!H700</f>
        <v>39151.631226993864</v>
      </c>
      <c r="H79" s="249">
        <f t="shared" si="16"/>
        <v>6381715.89</v>
      </c>
      <c r="I79" s="253">
        <f>+'Combined Data with Group Avgs'!I700</f>
        <v>218</v>
      </c>
      <c r="J79" s="253">
        <f>+'Combined Data with Group Avgs'!J700</f>
        <v>33313.28568807339</v>
      </c>
      <c r="K79" s="249">
        <f t="shared" si="17"/>
        <v>7262296.279999998</v>
      </c>
      <c r="L79" s="253">
        <f>+'Combined Data with Group Avgs'!K700</f>
        <v>253</v>
      </c>
      <c r="M79" s="253">
        <f>+'Combined Data with Group Avgs'!L700</f>
        <v>27055.026482213438</v>
      </c>
      <c r="N79" s="249">
        <f t="shared" si="18"/>
        <v>6844921.7</v>
      </c>
      <c r="O79" s="253">
        <f>+'Combined Data with Group Avgs'!M700</f>
        <v>0</v>
      </c>
      <c r="P79" s="253">
        <f>+'Combined Data with Group Avgs'!N700</f>
        <v>0</v>
      </c>
      <c r="Q79" s="249">
        <f t="shared" si="19"/>
        <v>0</v>
      </c>
      <c r="R79" s="253">
        <f>+'Combined Data with Group Avgs'!O700</f>
        <v>0</v>
      </c>
      <c r="S79" s="253">
        <f>+'Combined Data with Group Avgs'!P700</f>
        <v>0</v>
      </c>
      <c r="T79" s="249">
        <f t="shared" si="20"/>
        <v>0</v>
      </c>
      <c r="U79" s="253">
        <f>+'Combined Data with Group Avgs'!Q700</f>
        <v>697</v>
      </c>
      <c r="V79" s="253">
        <f>+'Combined Data with Group Avgs'!R700</f>
        <v>33527.84064562411</v>
      </c>
      <c r="W79" s="249">
        <f t="shared" si="21"/>
        <v>23368904.930000003</v>
      </c>
    </row>
    <row r="80" spans="1:23" ht="12.75">
      <c r="A80" s="237"/>
      <c r="B80" s="236" t="s">
        <v>597</v>
      </c>
      <c r="C80" s="248"/>
      <c r="D80" s="248"/>
      <c r="E80" s="249">
        <f t="shared" si="15"/>
        <v>0</v>
      </c>
      <c r="F80" s="248"/>
      <c r="G80" s="248"/>
      <c r="H80" s="249">
        <f t="shared" si="16"/>
        <v>0</v>
      </c>
      <c r="I80" s="248"/>
      <c r="J80" s="248"/>
      <c r="K80" s="249">
        <f t="shared" si="17"/>
        <v>0</v>
      </c>
      <c r="L80" s="248"/>
      <c r="M80" s="248"/>
      <c r="N80" s="249">
        <f t="shared" si="18"/>
        <v>0</v>
      </c>
      <c r="O80" s="248"/>
      <c r="P80" s="248"/>
      <c r="Q80" s="249">
        <f t="shared" si="19"/>
        <v>0</v>
      </c>
      <c r="R80" s="248"/>
      <c r="S80" s="248"/>
      <c r="T80" s="249">
        <f t="shared" si="20"/>
        <v>0</v>
      </c>
      <c r="U80" s="248"/>
      <c r="V80" s="248"/>
      <c r="W80" s="249">
        <f t="shared" si="21"/>
        <v>0</v>
      </c>
    </row>
    <row r="81" spans="1:23" ht="12.75">
      <c r="A81" s="236"/>
      <c r="B81" s="251" t="s">
        <v>707</v>
      </c>
      <c r="C81" s="248"/>
      <c r="D81" s="248"/>
      <c r="E81" s="249">
        <f t="shared" si="15"/>
        <v>0</v>
      </c>
      <c r="F81" s="248"/>
      <c r="G81" s="248"/>
      <c r="H81" s="249">
        <f t="shared" si="16"/>
        <v>0</v>
      </c>
      <c r="I81" s="248"/>
      <c r="J81" s="248"/>
      <c r="K81" s="249">
        <f t="shared" si="17"/>
        <v>0</v>
      </c>
      <c r="L81" s="248"/>
      <c r="M81" s="248"/>
      <c r="N81" s="249">
        <f t="shared" si="18"/>
        <v>0</v>
      </c>
      <c r="O81" s="248"/>
      <c r="P81" s="248"/>
      <c r="Q81" s="249">
        <f t="shared" si="19"/>
        <v>0</v>
      </c>
      <c r="R81" s="248"/>
      <c r="S81" s="248"/>
      <c r="T81" s="249">
        <f t="shared" si="20"/>
        <v>0</v>
      </c>
      <c r="U81" s="248"/>
      <c r="V81" s="248"/>
      <c r="W81" s="249">
        <f t="shared" si="21"/>
        <v>0</v>
      </c>
    </row>
    <row r="82" spans="1:23" ht="12.75">
      <c r="A82" s="236" t="s">
        <v>225</v>
      </c>
      <c r="B82" s="236"/>
      <c r="C82" s="248"/>
      <c r="D82" s="248"/>
      <c r="E82" s="249">
        <f aca="true" t="shared" si="22" ref="E82:E145">+C82*D82</f>
        <v>0</v>
      </c>
      <c r="F82" s="248"/>
      <c r="G82" s="248"/>
      <c r="H82" s="249">
        <f aca="true" t="shared" si="23" ref="H82:H145">+F82*G82</f>
        <v>0</v>
      </c>
      <c r="I82" s="248"/>
      <c r="J82" s="248"/>
      <c r="K82" s="249">
        <f aca="true" t="shared" si="24" ref="K82:K145">+I82*J82</f>
        <v>0</v>
      </c>
      <c r="L82" s="248"/>
      <c r="M82" s="248"/>
      <c r="N82" s="249">
        <f aca="true" t="shared" si="25" ref="N82:N145">+L82*M82</f>
        <v>0</v>
      </c>
      <c r="O82" s="248"/>
      <c r="P82" s="248"/>
      <c r="Q82" s="249">
        <f aca="true" t="shared" si="26" ref="Q82:Q145">+O82*P82</f>
        <v>0</v>
      </c>
      <c r="R82" s="248"/>
      <c r="S82" s="248"/>
      <c r="T82" s="249">
        <f aca="true" t="shared" si="27" ref="T82:T145">+R82*S82</f>
        <v>0</v>
      </c>
      <c r="U82" s="248"/>
      <c r="V82" s="248"/>
      <c r="W82" s="249">
        <f aca="true" t="shared" si="28" ref="W82:W145">+U82*V82</f>
        <v>0</v>
      </c>
    </row>
    <row r="83" spans="1:23" ht="12.75">
      <c r="A83" s="236"/>
      <c r="B83" s="236" t="s">
        <v>589</v>
      </c>
      <c r="C83" s="249">
        <f>+'Combined Data with Group Avgs'!E246</f>
        <v>574</v>
      </c>
      <c r="D83" s="249">
        <f>+'Combined Data with Group Avgs'!F246</f>
        <v>83366.2805179094</v>
      </c>
      <c r="E83" s="249">
        <f t="shared" si="22"/>
        <v>47852245.01728</v>
      </c>
      <c r="F83" s="249">
        <f>+'Combined Data with Group Avgs'!G246</f>
        <v>373</v>
      </c>
      <c r="G83" s="249">
        <f>+'Combined Data with Group Avgs'!H246</f>
        <v>58866.01895093834</v>
      </c>
      <c r="H83" s="249">
        <f t="shared" si="23"/>
        <v>21957025.0687</v>
      </c>
      <c r="I83" s="249">
        <f>+'Combined Data with Group Avgs'!I246</f>
        <v>224</v>
      </c>
      <c r="J83" s="249">
        <f>+'Combined Data with Group Avgs'!J246</f>
        <v>53233.71372857143</v>
      </c>
      <c r="K83" s="249">
        <f t="shared" si="24"/>
        <v>11924351.8752</v>
      </c>
      <c r="L83" s="249">
        <f>+'Combined Data with Group Avgs'!K246</f>
        <v>42</v>
      </c>
      <c r="M83" s="249">
        <f>+'Combined Data with Group Avgs'!L246</f>
        <v>40414.668770000004</v>
      </c>
      <c r="N83" s="249">
        <f t="shared" si="25"/>
        <v>1697416.0883400002</v>
      </c>
      <c r="O83" s="249">
        <f>+'Combined Data with Group Avgs'!M246</f>
        <v>107</v>
      </c>
      <c r="P83" s="249">
        <f>+'Combined Data with Group Avgs'!N246</f>
        <v>34741.21926616823</v>
      </c>
      <c r="Q83" s="249">
        <f t="shared" si="26"/>
        <v>3717310.4614800005</v>
      </c>
      <c r="R83" s="249">
        <f>+'Combined Data with Group Avgs'!O246</f>
        <v>0</v>
      </c>
      <c r="S83" s="249">
        <f>+'Combined Data with Group Avgs'!P246</f>
        <v>0</v>
      </c>
      <c r="T83" s="249">
        <f t="shared" si="27"/>
        <v>0</v>
      </c>
      <c r="U83" s="249">
        <f>+'Combined Data with Group Avgs'!Q246</f>
        <v>1320</v>
      </c>
      <c r="V83" s="249">
        <f>+'Combined Data with Group Avgs'!R246</f>
        <v>66021.47614469698</v>
      </c>
      <c r="W83" s="249">
        <f t="shared" si="28"/>
        <v>87148348.511</v>
      </c>
    </row>
    <row r="84" spans="1:23" ht="12.75">
      <c r="A84" s="236"/>
      <c r="B84" s="236" t="s">
        <v>590</v>
      </c>
      <c r="C84" s="249">
        <f>+'Combined Data with Group Avgs'!E248</f>
        <v>118</v>
      </c>
      <c r="D84" s="249">
        <f>+'Combined Data with Group Avgs'!F248</f>
        <v>75385.51900152542</v>
      </c>
      <c r="E84" s="249">
        <f t="shared" si="22"/>
        <v>8895491.24218</v>
      </c>
      <c r="F84" s="249">
        <f>+'Combined Data with Group Avgs'!G248</f>
        <v>134</v>
      </c>
      <c r="G84" s="249">
        <f>+'Combined Data with Group Avgs'!H248</f>
        <v>53166.37152134328</v>
      </c>
      <c r="H84" s="249">
        <f t="shared" si="23"/>
        <v>7124293.78386</v>
      </c>
      <c r="I84" s="249">
        <f>+'Combined Data with Group Avgs'!I248</f>
        <v>94</v>
      </c>
      <c r="J84" s="249">
        <f>+'Combined Data with Group Avgs'!J248</f>
        <v>46284.77300234043</v>
      </c>
      <c r="K84" s="249">
        <f t="shared" si="24"/>
        <v>4350768.66222</v>
      </c>
      <c r="L84" s="249">
        <f>+'Combined Data with Group Avgs'!K248</f>
        <v>24</v>
      </c>
      <c r="M84" s="249">
        <f>+'Combined Data with Group Avgs'!L248</f>
        <v>33704.27662</v>
      </c>
      <c r="N84" s="249">
        <f t="shared" si="25"/>
        <v>808902.63888</v>
      </c>
      <c r="O84" s="249">
        <f>+'Combined Data with Group Avgs'!M248</f>
        <v>31</v>
      </c>
      <c r="P84" s="249">
        <f>+'Combined Data with Group Avgs'!N248</f>
        <v>35733.81908064516</v>
      </c>
      <c r="Q84" s="249">
        <f t="shared" si="26"/>
        <v>1107748.3915</v>
      </c>
      <c r="R84" s="249">
        <f>+'Combined Data with Group Avgs'!O248</f>
        <v>0</v>
      </c>
      <c r="S84" s="249">
        <f>+'Combined Data with Group Avgs'!P248</f>
        <v>0</v>
      </c>
      <c r="T84" s="249">
        <f t="shared" si="27"/>
        <v>0</v>
      </c>
      <c r="U84" s="249">
        <f>+'Combined Data with Group Avgs'!Q248</f>
        <v>401</v>
      </c>
      <c r="V84" s="249">
        <f>+'Combined Data with Group Avgs'!R248</f>
        <v>55579.06413625935</v>
      </c>
      <c r="W84" s="249">
        <f t="shared" si="28"/>
        <v>22287204.71864</v>
      </c>
    </row>
    <row r="85" spans="1:23" ht="12.75">
      <c r="A85" s="236"/>
      <c r="B85" s="236" t="s">
        <v>591</v>
      </c>
      <c r="C85" s="249">
        <f>+'Combined Data with Group Avgs'!E250</f>
        <v>166</v>
      </c>
      <c r="D85" s="249">
        <f>+'Combined Data with Group Avgs'!F250</f>
        <v>61005.599891566264</v>
      </c>
      <c r="E85" s="249">
        <f t="shared" si="22"/>
        <v>10126929.582</v>
      </c>
      <c r="F85" s="249">
        <f>+'Combined Data with Group Avgs'!G250</f>
        <v>125</v>
      </c>
      <c r="G85" s="249">
        <f>+'Combined Data with Group Avgs'!H250</f>
        <v>50483.368343840004</v>
      </c>
      <c r="H85" s="249">
        <f t="shared" si="23"/>
        <v>6310421.04298</v>
      </c>
      <c r="I85" s="249">
        <f>+'Combined Data with Group Avgs'!I250</f>
        <v>151</v>
      </c>
      <c r="J85" s="249">
        <f>+'Combined Data with Group Avgs'!J250</f>
        <v>42762.60927152318</v>
      </c>
      <c r="K85" s="249">
        <f t="shared" si="24"/>
        <v>6457154</v>
      </c>
      <c r="L85" s="249">
        <f>+'Combined Data with Group Avgs'!K250</f>
        <v>16</v>
      </c>
      <c r="M85" s="249">
        <f>+'Combined Data with Group Avgs'!L250</f>
        <v>36714.3125</v>
      </c>
      <c r="N85" s="249">
        <f t="shared" si="25"/>
        <v>587429</v>
      </c>
      <c r="O85" s="249">
        <f>+'Combined Data with Group Avgs'!M250</f>
        <v>0</v>
      </c>
      <c r="P85" s="249">
        <f>+'Combined Data with Group Avgs'!N250</f>
        <v>0</v>
      </c>
      <c r="Q85" s="249">
        <f t="shared" si="26"/>
        <v>0</v>
      </c>
      <c r="R85" s="249">
        <f>+'Combined Data with Group Avgs'!O250</f>
        <v>0</v>
      </c>
      <c r="S85" s="249">
        <f>+'Combined Data with Group Avgs'!P250</f>
        <v>0</v>
      </c>
      <c r="T85" s="249">
        <f t="shared" si="27"/>
        <v>0</v>
      </c>
      <c r="U85" s="249">
        <f>+'Combined Data with Group Avgs'!Q250</f>
        <v>458</v>
      </c>
      <c r="V85" s="249">
        <f>+'Combined Data with Group Avgs'!R250</f>
        <v>51270.597434454154</v>
      </c>
      <c r="W85" s="249">
        <f t="shared" si="28"/>
        <v>23481933.624980003</v>
      </c>
    </row>
    <row r="86" spans="1:23" ht="12.75">
      <c r="A86" s="236"/>
      <c r="B86" s="236" t="s">
        <v>592</v>
      </c>
      <c r="C86" s="249">
        <f>+'Combined Data with Group Avgs'!E258</f>
        <v>264</v>
      </c>
      <c r="D86" s="249">
        <f>+'Combined Data with Group Avgs'!F258</f>
        <v>81288.41912606062</v>
      </c>
      <c r="E86" s="249">
        <f t="shared" si="22"/>
        <v>21460142.649280004</v>
      </c>
      <c r="F86" s="249">
        <f>+'Combined Data with Group Avgs'!G258</f>
        <v>306</v>
      </c>
      <c r="G86" s="249">
        <f>+'Combined Data with Group Avgs'!H258</f>
        <v>54190.35980529412</v>
      </c>
      <c r="H86" s="249">
        <f t="shared" si="23"/>
        <v>16582250.100420002</v>
      </c>
      <c r="I86" s="249">
        <f>+'Combined Data with Group Avgs'!I258</f>
        <v>345</v>
      </c>
      <c r="J86" s="249">
        <f>+'Combined Data with Group Avgs'!J258</f>
        <v>44352.05219031884</v>
      </c>
      <c r="K86" s="249">
        <f t="shared" si="24"/>
        <v>15301458.005660001</v>
      </c>
      <c r="L86" s="249">
        <f>+'Combined Data with Group Avgs'!K258</f>
        <v>63</v>
      </c>
      <c r="M86" s="249">
        <f>+'Combined Data with Group Avgs'!L258</f>
        <v>36679.48352380952</v>
      </c>
      <c r="N86" s="249">
        <f t="shared" si="25"/>
        <v>2310807.462</v>
      </c>
      <c r="O86" s="249">
        <f>+'Combined Data with Group Avgs'!M258</f>
        <v>155</v>
      </c>
      <c r="P86" s="249">
        <f>+'Combined Data with Group Avgs'!N258</f>
        <v>36339.968783225806</v>
      </c>
      <c r="Q86" s="249">
        <f t="shared" si="26"/>
        <v>5632695.1614</v>
      </c>
      <c r="R86" s="249">
        <f>+'Combined Data with Group Avgs'!O258</f>
        <v>0</v>
      </c>
      <c r="S86" s="249">
        <f>+'Combined Data with Group Avgs'!P258</f>
        <v>0</v>
      </c>
      <c r="T86" s="249">
        <f t="shared" si="27"/>
        <v>0</v>
      </c>
      <c r="U86" s="249">
        <f>+'Combined Data with Group Avgs'!Q258</f>
        <v>1133</v>
      </c>
      <c r="V86" s="249">
        <f>+'Combined Data with Group Avgs'!R258</f>
        <v>54092.98621249779</v>
      </c>
      <c r="W86" s="249">
        <f t="shared" si="28"/>
        <v>61287353.378759995</v>
      </c>
    </row>
    <row r="87" spans="1:23" ht="12.75">
      <c r="A87" s="236"/>
      <c r="B87" s="236" t="s">
        <v>593</v>
      </c>
      <c r="C87" s="249">
        <f>+'Combined Data with Group Avgs'!E259</f>
        <v>26</v>
      </c>
      <c r="D87" s="249">
        <f>+'Combined Data with Group Avgs'!F259</f>
        <v>62682.356230769234</v>
      </c>
      <c r="E87" s="249">
        <f t="shared" si="22"/>
        <v>1629741.262</v>
      </c>
      <c r="F87" s="249">
        <f>+'Combined Data with Group Avgs'!G259</f>
        <v>29</v>
      </c>
      <c r="G87" s="249">
        <f>+'Combined Data with Group Avgs'!H259</f>
        <v>49273.09894896552</v>
      </c>
      <c r="H87" s="249">
        <f t="shared" si="23"/>
        <v>1428919.86952</v>
      </c>
      <c r="I87" s="249">
        <f>+'Combined Data with Group Avgs'!I259</f>
        <v>40</v>
      </c>
      <c r="J87" s="249">
        <f>+'Combined Data with Group Avgs'!J259</f>
        <v>43365.9</v>
      </c>
      <c r="K87" s="249">
        <f t="shared" si="24"/>
        <v>1734636</v>
      </c>
      <c r="L87" s="249">
        <f>+'Combined Data with Group Avgs'!K259</f>
        <v>15</v>
      </c>
      <c r="M87" s="249">
        <f>+'Combined Data with Group Avgs'!L259</f>
        <v>19870.133333333335</v>
      </c>
      <c r="N87" s="249">
        <f t="shared" si="25"/>
        <v>298052</v>
      </c>
      <c r="O87" s="249">
        <f>+'Combined Data with Group Avgs'!M259</f>
        <v>0</v>
      </c>
      <c r="P87" s="249">
        <f>+'Combined Data with Group Avgs'!N259</f>
        <v>0</v>
      </c>
      <c r="Q87" s="249">
        <f t="shared" si="26"/>
        <v>0</v>
      </c>
      <c r="R87" s="249">
        <f>+'Combined Data with Group Avgs'!O259</f>
        <v>0</v>
      </c>
      <c r="S87" s="249">
        <f>+'Combined Data with Group Avgs'!P259</f>
        <v>0</v>
      </c>
      <c r="T87" s="249">
        <f t="shared" si="27"/>
        <v>0</v>
      </c>
      <c r="U87" s="249">
        <f>+'Combined Data with Group Avgs'!Q259</f>
        <v>110</v>
      </c>
      <c r="V87" s="249">
        <f>+'Combined Data with Group Avgs'!R259</f>
        <v>46284.99210472727</v>
      </c>
      <c r="W87" s="249">
        <f t="shared" si="28"/>
        <v>5091349.13152</v>
      </c>
    </row>
    <row r="88" spans="1:23" ht="12.75">
      <c r="A88" s="236"/>
      <c r="B88" s="236" t="s">
        <v>594</v>
      </c>
      <c r="C88" s="249">
        <f>+'Combined Data with Group Avgs'!E261</f>
        <v>33</v>
      </c>
      <c r="D88" s="249">
        <f>+'Combined Data with Group Avgs'!F261</f>
        <v>69966.69696969698</v>
      </c>
      <c r="E88" s="249">
        <f t="shared" si="22"/>
        <v>2308901</v>
      </c>
      <c r="F88" s="249">
        <f>+'Combined Data with Group Avgs'!G261</f>
        <v>31</v>
      </c>
      <c r="G88" s="249">
        <f>+'Combined Data with Group Avgs'!H261</f>
        <v>54667.93548387097</v>
      </c>
      <c r="H88" s="249">
        <f t="shared" si="23"/>
        <v>1694706</v>
      </c>
      <c r="I88" s="249">
        <f>+'Combined Data with Group Avgs'!I261</f>
        <v>44</v>
      </c>
      <c r="J88" s="249">
        <f>+'Combined Data with Group Avgs'!J261</f>
        <v>40266.77272727273</v>
      </c>
      <c r="K88" s="249">
        <f t="shared" si="24"/>
        <v>1771738</v>
      </c>
      <c r="L88" s="249">
        <f>+'Combined Data with Group Avgs'!K261</f>
        <v>3</v>
      </c>
      <c r="M88" s="249">
        <f>+'Combined Data with Group Avgs'!L261</f>
        <v>35800</v>
      </c>
      <c r="N88" s="249">
        <f t="shared" si="25"/>
        <v>107400</v>
      </c>
      <c r="O88" s="249">
        <f>+'Combined Data with Group Avgs'!M261</f>
        <v>0</v>
      </c>
      <c r="P88" s="249">
        <f>+'Combined Data with Group Avgs'!N261</f>
        <v>0</v>
      </c>
      <c r="Q88" s="249">
        <f t="shared" si="26"/>
        <v>0</v>
      </c>
      <c r="R88" s="249">
        <f>+'Combined Data with Group Avgs'!O261</f>
        <v>0</v>
      </c>
      <c r="S88" s="249">
        <f>+'Combined Data with Group Avgs'!P261</f>
        <v>0</v>
      </c>
      <c r="T88" s="249">
        <f t="shared" si="27"/>
        <v>0</v>
      </c>
      <c r="U88" s="249">
        <f>+'Combined Data with Group Avgs'!Q261</f>
        <v>111</v>
      </c>
      <c r="V88" s="249">
        <f>+'Combined Data with Group Avgs'!R261</f>
        <v>52997.7027027027</v>
      </c>
      <c r="W88" s="249">
        <f t="shared" si="28"/>
        <v>5882745</v>
      </c>
    </row>
    <row r="89" spans="1:23" ht="12.75">
      <c r="A89" s="237"/>
      <c r="B89" s="244" t="s">
        <v>595</v>
      </c>
      <c r="C89" s="250">
        <f>+'Combined Data with 4Yr Avgs'!E236</f>
        <v>1181</v>
      </c>
      <c r="D89" s="250">
        <f>+'Combined Data with 4Yr Avgs'!F236</f>
        <v>78131.62637827263</v>
      </c>
      <c r="E89" s="249">
        <f t="shared" si="22"/>
        <v>92273450.75273998</v>
      </c>
      <c r="F89" s="250">
        <f>+'Combined Data with 4Yr Avgs'!G236</f>
        <v>998</v>
      </c>
      <c r="G89" s="250">
        <f>+'Combined Data with 4Yr Avgs'!H236</f>
        <v>55208.03192933868</v>
      </c>
      <c r="H89" s="249">
        <f t="shared" si="23"/>
        <v>55097615.86548</v>
      </c>
      <c r="I89" s="250">
        <f>+'Combined Data with 4Yr Avgs'!I236</f>
        <v>898</v>
      </c>
      <c r="J89" s="250">
        <f>+'Combined Data with 4Yr Avgs'!J236</f>
        <v>46258.470537951005</v>
      </c>
      <c r="K89" s="249">
        <f t="shared" si="24"/>
        <v>41540106.54308</v>
      </c>
      <c r="L89" s="250">
        <f>+'Combined Data with 4Yr Avgs'!K236</f>
        <v>163</v>
      </c>
      <c r="M89" s="250">
        <f>+'Combined Data with 4Yr Avgs'!L236</f>
        <v>35644.215884785284</v>
      </c>
      <c r="N89" s="249">
        <f t="shared" si="25"/>
        <v>5810007.189220001</v>
      </c>
      <c r="O89" s="250">
        <f>+'Combined Data with 4Yr Avgs'!M236</f>
        <v>293</v>
      </c>
      <c r="P89" s="250">
        <f>+'Combined Data with 4Yr Avgs'!N236</f>
        <v>35691.993223139936</v>
      </c>
      <c r="Q89" s="249">
        <f t="shared" si="26"/>
        <v>10457754.01438</v>
      </c>
      <c r="R89" s="250">
        <f>+'Combined Data with 4Yr Avgs'!O236</f>
        <v>0</v>
      </c>
      <c r="S89" s="250">
        <f>+'Combined Data with 4Yr Avgs'!P236</f>
        <v>0</v>
      </c>
      <c r="T89" s="249">
        <f t="shared" si="27"/>
        <v>0</v>
      </c>
      <c r="U89" s="250">
        <f>+'Combined Data with 4Yr Avgs'!Q236</f>
        <v>3533</v>
      </c>
      <c r="V89" s="250">
        <f>+'Combined Data with 4Yr Avgs'!R236</f>
        <v>58074.988498414954</v>
      </c>
      <c r="W89" s="249">
        <f t="shared" si="28"/>
        <v>205178934.36490002</v>
      </c>
    </row>
    <row r="90" spans="1:23" ht="12.75">
      <c r="A90" s="236"/>
      <c r="B90" s="236" t="s">
        <v>596</v>
      </c>
      <c r="C90" s="249">
        <f>+'Combined Data with Group Avgs'!E283</f>
        <v>665</v>
      </c>
      <c r="D90" s="249">
        <f>+'Combined Data with Group Avgs'!F283</f>
        <v>57649.878189894735</v>
      </c>
      <c r="E90" s="249">
        <f t="shared" si="22"/>
        <v>38337168.99628</v>
      </c>
      <c r="F90" s="249">
        <f>+'Combined Data with Group Avgs'!G283</f>
        <v>428</v>
      </c>
      <c r="G90" s="249">
        <f>+'Combined Data with Group Avgs'!H283</f>
        <v>47163.121278785045</v>
      </c>
      <c r="H90" s="249">
        <f t="shared" si="23"/>
        <v>20185815.90732</v>
      </c>
      <c r="I90" s="249">
        <f>+'Combined Data with Group Avgs'!I283</f>
        <v>368</v>
      </c>
      <c r="J90" s="249">
        <f>+'Combined Data with Group Avgs'!J283</f>
        <v>39457.964583858695</v>
      </c>
      <c r="K90" s="249">
        <f t="shared" si="24"/>
        <v>14520530.96686</v>
      </c>
      <c r="L90" s="249">
        <f>+'Combined Data with Group Avgs'!K283</f>
        <v>99</v>
      </c>
      <c r="M90" s="249">
        <f>+'Combined Data with Group Avgs'!L283</f>
        <v>33969.083235959595</v>
      </c>
      <c r="N90" s="249">
        <f t="shared" si="25"/>
        <v>3362939.2403599997</v>
      </c>
      <c r="O90" s="249">
        <f>+'Combined Data with Group Avgs'!M283</f>
        <v>6</v>
      </c>
      <c r="P90" s="249">
        <f>+'Combined Data with Group Avgs'!N283</f>
        <v>33149.67007</v>
      </c>
      <c r="Q90" s="249">
        <f t="shared" si="26"/>
        <v>198898.02042000002</v>
      </c>
      <c r="R90" s="249">
        <f>+'Combined Data with Group Avgs'!O283</f>
        <v>0</v>
      </c>
      <c r="S90" s="249">
        <f>+'Combined Data with Group Avgs'!P283</f>
        <v>0</v>
      </c>
      <c r="T90" s="249">
        <f t="shared" si="27"/>
        <v>0</v>
      </c>
      <c r="U90" s="249">
        <f>+'Combined Data with Group Avgs'!Q283</f>
        <v>1566</v>
      </c>
      <c r="V90" s="249">
        <f>+'Combined Data with Group Avgs'!R283</f>
        <v>48917.85001994892</v>
      </c>
      <c r="W90" s="249">
        <f t="shared" si="28"/>
        <v>76605353.13124001</v>
      </c>
    </row>
    <row r="91" spans="1:23" ht="12.75">
      <c r="A91" s="237"/>
      <c r="B91" s="236" t="s">
        <v>597</v>
      </c>
      <c r="C91" s="248"/>
      <c r="D91" s="248"/>
      <c r="E91" s="249">
        <f t="shared" si="22"/>
        <v>0</v>
      </c>
      <c r="F91" s="248"/>
      <c r="G91" s="248"/>
      <c r="H91" s="249">
        <f t="shared" si="23"/>
        <v>0</v>
      </c>
      <c r="I91" s="248"/>
      <c r="J91" s="248"/>
      <c r="K91" s="249">
        <f t="shared" si="24"/>
        <v>0</v>
      </c>
      <c r="L91" s="248"/>
      <c r="M91" s="248"/>
      <c r="N91" s="249">
        <f t="shared" si="25"/>
        <v>0</v>
      </c>
      <c r="O91" s="248"/>
      <c r="P91" s="248"/>
      <c r="Q91" s="249">
        <f t="shared" si="26"/>
        <v>0</v>
      </c>
      <c r="R91" s="248"/>
      <c r="S91" s="248"/>
      <c r="T91" s="249">
        <f t="shared" si="27"/>
        <v>0</v>
      </c>
      <c r="U91" s="248"/>
      <c r="V91" s="248"/>
      <c r="W91" s="249">
        <f t="shared" si="28"/>
        <v>0</v>
      </c>
    </row>
    <row r="92" spans="1:23" ht="12.75">
      <c r="A92" s="236"/>
      <c r="B92" s="251" t="s">
        <v>707</v>
      </c>
      <c r="C92" s="248"/>
      <c r="D92" s="248"/>
      <c r="E92" s="249">
        <f t="shared" si="22"/>
        <v>0</v>
      </c>
      <c r="F92" s="248"/>
      <c r="G92" s="248"/>
      <c r="H92" s="249">
        <f t="shared" si="23"/>
        <v>0</v>
      </c>
      <c r="I92" s="248"/>
      <c r="J92" s="248"/>
      <c r="K92" s="249">
        <f t="shared" si="24"/>
        <v>0</v>
      </c>
      <c r="L92" s="248"/>
      <c r="M92" s="248"/>
      <c r="N92" s="249">
        <f t="shared" si="25"/>
        <v>0</v>
      </c>
      <c r="O92" s="248"/>
      <c r="P92" s="248"/>
      <c r="Q92" s="249">
        <f t="shared" si="26"/>
        <v>0</v>
      </c>
      <c r="R92" s="248"/>
      <c r="S92" s="248"/>
      <c r="T92" s="249">
        <f t="shared" si="27"/>
        <v>0</v>
      </c>
      <c r="U92" s="248"/>
      <c r="V92" s="248"/>
      <c r="W92" s="249">
        <f t="shared" si="28"/>
        <v>0</v>
      </c>
    </row>
    <row r="93" spans="1:23" ht="12.75">
      <c r="A93" s="236" t="s">
        <v>257</v>
      </c>
      <c r="B93" s="236"/>
      <c r="C93" s="248"/>
      <c r="D93" s="248"/>
      <c r="E93" s="249">
        <f t="shared" si="22"/>
        <v>0</v>
      </c>
      <c r="F93" s="248"/>
      <c r="G93" s="248"/>
      <c r="H93" s="249">
        <f t="shared" si="23"/>
        <v>0</v>
      </c>
      <c r="I93" s="248"/>
      <c r="J93" s="248"/>
      <c r="K93" s="249">
        <f t="shared" si="24"/>
        <v>0</v>
      </c>
      <c r="L93" s="248"/>
      <c r="M93" s="248"/>
      <c r="N93" s="249">
        <f t="shared" si="25"/>
        <v>0</v>
      </c>
      <c r="O93" s="248"/>
      <c r="P93" s="248"/>
      <c r="Q93" s="249">
        <f t="shared" si="26"/>
        <v>0</v>
      </c>
      <c r="R93" s="248"/>
      <c r="S93" s="248"/>
      <c r="T93" s="249">
        <f t="shared" si="27"/>
        <v>0</v>
      </c>
      <c r="U93" s="248"/>
      <c r="V93" s="248"/>
      <c r="W93" s="249">
        <f t="shared" si="28"/>
        <v>0</v>
      </c>
    </row>
    <row r="94" spans="1:23" ht="12.75">
      <c r="A94" s="236"/>
      <c r="B94" s="236" t="s">
        <v>589</v>
      </c>
      <c r="C94" s="249">
        <f>+'Combined Data with Group Avgs'!E284</f>
        <v>304</v>
      </c>
      <c r="D94" s="249">
        <f>+'Combined Data with Group Avgs'!F284</f>
        <v>68038.75350203947</v>
      </c>
      <c r="E94" s="249">
        <f t="shared" si="22"/>
        <v>20683781.06462</v>
      </c>
      <c r="F94" s="249">
        <f>+'Combined Data with Group Avgs'!G284</f>
        <v>210</v>
      </c>
      <c r="G94" s="249">
        <f>+'Combined Data with Group Avgs'!H284</f>
        <v>52849.60129714285</v>
      </c>
      <c r="H94" s="249">
        <f t="shared" si="23"/>
        <v>11098416.2724</v>
      </c>
      <c r="I94" s="249">
        <f>+'Combined Data with Group Avgs'!I284</f>
        <v>206</v>
      </c>
      <c r="J94" s="249">
        <f>+'Combined Data with Group Avgs'!J284</f>
        <v>44778.56161796116</v>
      </c>
      <c r="K94" s="249">
        <f t="shared" si="24"/>
        <v>9224383.6933</v>
      </c>
      <c r="L94" s="249">
        <f>+'Combined Data with Group Avgs'!K284</f>
        <v>58</v>
      </c>
      <c r="M94" s="249">
        <f>+'Combined Data with Group Avgs'!L284</f>
        <v>29813.78624655172</v>
      </c>
      <c r="N94" s="249">
        <f t="shared" si="25"/>
        <v>1729199.6023</v>
      </c>
      <c r="O94" s="249">
        <f>+'Combined Data with Group Avgs'!M284</f>
        <v>70</v>
      </c>
      <c r="P94" s="249">
        <f>+'Combined Data with Group Avgs'!N284</f>
        <v>22680.771714285715</v>
      </c>
      <c r="Q94" s="249">
        <f t="shared" si="26"/>
        <v>1587654.02</v>
      </c>
      <c r="R94" s="249">
        <f>+'Combined Data with Group Avgs'!O284</f>
        <v>0</v>
      </c>
      <c r="S94" s="249">
        <f>+'Combined Data with Group Avgs'!P284</f>
        <v>0</v>
      </c>
      <c r="T94" s="249">
        <f t="shared" si="27"/>
        <v>0</v>
      </c>
      <c r="U94" s="249">
        <f>+'Combined Data with Group Avgs'!Q284</f>
        <v>848</v>
      </c>
      <c r="V94" s="249">
        <f>+'Combined Data with Group Avgs'!R284</f>
        <v>52268.201241297174</v>
      </c>
      <c r="W94" s="249">
        <f t="shared" si="28"/>
        <v>44323434.65262</v>
      </c>
    </row>
    <row r="95" spans="1:23" ht="12.75">
      <c r="A95" s="236"/>
      <c r="B95" s="236" t="s">
        <v>590</v>
      </c>
      <c r="C95" s="249">
        <f>+'Combined Data with Group Avgs'!E288</f>
        <v>340</v>
      </c>
      <c r="D95" s="249">
        <f>+'Combined Data with Group Avgs'!F288</f>
        <v>66959.87107405881</v>
      </c>
      <c r="E95" s="249">
        <f t="shared" si="22"/>
        <v>22766356.165179998</v>
      </c>
      <c r="F95" s="249">
        <f>+'Combined Data with Group Avgs'!G288</f>
        <v>315</v>
      </c>
      <c r="G95" s="249">
        <f>+'Combined Data with Group Avgs'!H288</f>
        <v>51520.23721047619</v>
      </c>
      <c r="H95" s="249">
        <f t="shared" si="23"/>
        <v>16228874.7213</v>
      </c>
      <c r="I95" s="249">
        <f>+'Combined Data with Group Avgs'!I288</f>
        <v>314</v>
      </c>
      <c r="J95" s="249">
        <f>+'Combined Data with Group Avgs'!J288</f>
        <v>41735.03691917197</v>
      </c>
      <c r="K95" s="249">
        <f t="shared" si="24"/>
        <v>13104801.59262</v>
      </c>
      <c r="L95" s="249">
        <f>+'Combined Data with Group Avgs'!K288</f>
        <v>120</v>
      </c>
      <c r="M95" s="249">
        <f>+'Combined Data with Group Avgs'!L288</f>
        <v>31745.341594666665</v>
      </c>
      <c r="N95" s="249">
        <f t="shared" si="25"/>
        <v>3809440.99136</v>
      </c>
      <c r="O95" s="249">
        <f>+'Combined Data with Group Avgs'!M288</f>
        <v>0</v>
      </c>
      <c r="P95" s="249">
        <f>+'Combined Data with Group Avgs'!N288</f>
        <v>0</v>
      </c>
      <c r="Q95" s="249">
        <f t="shared" si="26"/>
        <v>0</v>
      </c>
      <c r="R95" s="249">
        <f>+'Combined Data with Group Avgs'!O288</f>
        <v>0</v>
      </c>
      <c r="S95" s="249">
        <f>+'Combined Data with Group Avgs'!P288</f>
        <v>0</v>
      </c>
      <c r="T95" s="249">
        <f t="shared" si="27"/>
        <v>0</v>
      </c>
      <c r="U95" s="249">
        <f>+'Combined Data with Group Avgs'!Q288</f>
        <v>1089</v>
      </c>
      <c r="V95" s="249">
        <f>+'Combined Data with Group Avgs'!R288</f>
        <v>51340.19602429752</v>
      </c>
      <c r="W95" s="249">
        <f t="shared" si="28"/>
        <v>55909473.47046</v>
      </c>
    </row>
    <row r="96" spans="1:23" ht="12.75">
      <c r="A96" s="236"/>
      <c r="B96" s="236" t="s">
        <v>591</v>
      </c>
      <c r="C96" s="249">
        <f>+'Combined Data with Group Avgs'!E289</f>
        <v>69</v>
      </c>
      <c r="D96" s="249">
        <f>+'Combined Data with Group Avgs'!F289</f>
        <v>53796.98116550725</v>
      </c>
      <c r="E96" s="249">
        <f t="shared" si="22"/>
        <v>3711991.70042</v>
      </c>
      <c r="F96" s="249">
        <f>+'Combined Data with Group Avgs'!G289</f>
        <v>85</v>
      </c>
      <c r="G96" s="249">
        <f>+'Combined Data with Group Avgs'!H289</f>
        <v>48513.66995788235</v>
      </c>
      <c r="H96" s="249">
        <f t="shared" si="23"/>
        <v>4123661.94642</v>
      </c>
      <c r="I96" s="249">
        <f>+'Combined Data with Group Avgs'!I289</f>
        <v>114</v>
      </c>
      <c r="J96" s="249">
        <f>+'Combined Data with Group Avgs'!J289</f>
        <v>40436.4176031579</v>
      </c>
      <c r="K96" s="249">
        <f t="shared" si="24"/>
        <v>4609751.60676</v>
      </c>
      <c r="L96" s="249">
        <f>+'Combined Data with Group Avgs'!K289</f>
        <v>50</v>
      </c>
      <c r="M96" s="249">
        <f>+'Combined Data with Group Avgs'!L289</f>
        <v>31027.8949632</v>
      </c>
      <c r="N96" s="249">
        <f t="shared" si="25"/>
        <v>1551394.74816</v>
      </c>
      <c r="O96" s="249">
        <f>+'Combined Data with Group Avgs'!M289</f>
        <v>0</v>
      </c>
      <c r="P96" s="249">
        <f>+'Combined Data with Group Avgs'!N289</f>
        <v>0</v>
      </c>
      <c r="Q96" s="249">
        <f t="shared" si="26"/>
        <v>0</v>
      </c>
      <c r="R96" s="249">
        <f>+'Combined Data with Group Avgs'!O289</f>
        <v>0</v>
      </c>
      <c r="S96" s="249">
        <f>+'Combined Data with Group Avgs'!P289</f>
        <v>0</v>
      </c>
      <c r="T96" s="249">
        <f t="shared" si="27"/>
        <v>0</v>
      </c>
      <c r="U96" s="249">
        <f>+'Combined Data with Group Avgs'!Q289</f>
        <v>318</v>
      </c>
      <c r="V96" s="249">
        <f>+'Combined Data with Group Avgs'!R289</f>
        <v>44015.09434515724</v>
      </c>
      <c r="W96" s="249">
        <f t="shared" si="28"/>
        <v>13996800.001760002</v>
      </c>
    </row>
    <row r="97" spans="1:23" ht="12.75">
      <c r="A97" s="236"/>
      <c r="B97" s="236" t="s">
        <v>592</v>
      </c>
      <c r="C97" s="248"/>
      <c r="D97" s="248"/>
      <c r="E97" s="249">
        <f t="shared" si="22"/>
        <v>0</v>
      </c>
      <c r="F97" s="248"/>
      <c r="G97" s="248"/>
      <c r="H97" s="249">
        <f t="shared" si="23"/>
        <v>0</v>
      </c>
      <c r="I97" s="248"/>
      <c r="J97" s="248"/>
      <c r="K97" s="249">
        <f t="shared" si="24"/>
        <v>0</v>
      </c>
      <c r="L97" s="248"/>
      <c r="M97" s="248"/>
      <c r="N97" s="249">
        <f t="shared" si="25"/>
        <v>0</v>
      </c>
      <c r="O97" s="248"/>
      <c r="P97" s="248"/>
      <c r="Q97" s="249">
        <f t="shared" si="26"/>
        <v>0</v>
      </c>
      <c r="R97" s="248"/>
      <c r="S97" s="248"/>
      <c r="T97" s="249">
        <f t="shared" si="27"/>
        <v>0</v>
      </c>
      <c r="U97" s="248"/>
      <c r="V97" s="248"/>
      <c r="W97" s="249">
        <f t="shared" si="28"/>
        <v>0</v>
      </c>
    </row>
    <row r="98" spans="1:23" ht="12.75">
      <c r="A98" s="236"/>
      <c r="B98" s="236" t="s">
        <v>593</v>
      </c>
      <c r="C98" s="249">
        <f>+'Combined Data with Group Avgs'!E294</f>
        <v>142</v>
      </c>
      <c r="D98" s="249">
        <f>+'Combined Data with Group Avgs'!F294</f>
        <v>50436.92952774648</v>
      </c>
      <c r="E98" s="249">
        <f t="shared" si="22"/>
        <v>7162043.992939999</v>
      </c>
      <c r="F98" s="249">
        <f>+'Combined Data with Group Avgs'!G294</f>
        <v>80</v>
      </c>
      <c r="G98" s="249">
        <f>+'Combined Data with Group Avgs'!H294</f>
        <v>43476.64475775</v>
      </c>
      <c r="H98" s="249">
        <f t="shared" si="23"/>
        <v>3478131.58062</v>
      </c>
      <c r="I98" s="249">
        <f>+'Combined Data with Group Avgs'!I294</f>
        <v>168</v>
      </c>
      <c r="J98" s="249">
        <f>+'Combined Data with Group Avgs'!J294</f>
        <v>39018.243754404764</v>
      </c>
      <c r="K98" s="249">
        <f t="shared" si="24"/>
        <v>6555064.95074</v>
      </c>
      <c r="L98" s="249">
        <f>+'Combined Data with Group Avgs'!K294</f>
        <v>95</v>
      </c>
      <c r="M98" s="249">
        <f>+'Combined Data with Group Avgs'!L294</f>
        <v>31323.701844421048</v>
      </c>
      <c r="N98" s="249">
        <f t="shared" si="25"/>
        <v>2975751.6752199996</v>
      </c>
      <c r="O98" s="249">
        <f>+'Combined Data with Group Avgs'!M294</f>
        <v>0</v>
      </c>
      <c r="P98" s="249">
        <f>+'Combined Data with Group Avgs'!N294</f>
        <v>0</v>
      </c>
      <c r="Q98" s="249">
        <f t="shared" si="26"/>
        <v>0</v>
      </c>
      <c r="R98" s="249">
        <f>+'Combined Data with Group Avgs'!O294</f>
        <v>0</v>
      </c>
      <c r="S98" s="249">
        <f>+'Combined Data with Group Avgs'!P294</f>
        <v>0</v>
      </c>
      <c r="T98" s="249">
        <f t="shared" si="27"/>
        <v>0</v>
      </c>
      <c r="U98" s="249">
        <f>+'Combined Data with Group Avgs'!Q294</f>
        <v>485</v>
      </c>
      <c r="V98" s="249">
        <f>+'Combined Data with Group Avgs'!R294</f>
        <v>41589.67463818556</v>
      </c>
      <c r="W98" s="249">
        <f t="shared" si="28"/>
        <v>20170992.19952</v>
      </c>
    </row>
    <row r="99" spans="1:23" ht="12.75">
      <c r="A99" s="236"/>
      <c r="B99" s="236" t="s">
        <v>594</v>
      </c>
      <c r="C99" s="249">
        <f>+'Combined Data with Group Avgs'!E295</f>
        <v>19</v>
      </c>
      <c r="D99" s="249">
        <f>+'Combined Data with Group Avgs'!F295</f>
        <v>48177</v>
      </c>
      <c r="E99" s="249">
        <f t="shared" si="22"/>
        <v>915363</v>
      </c>
      <c r="F99" s="249">
        <f>+'Combined Data with Group Avgs'!G295</f>
        <v>16</v>
      </c>
      <c r="G99" s="249">
        <f>+'Combined Data with Group Avgs'!H295</f>
        <v>41413</v>
      </c>
      <c r="H99" s="249">
        <f t="shared" si="23"/>
        <v>662608</v>
      </c>
      <c r="I99" s="249">
        <f>+'Combined Data with Group Avgs'!I295</f>
        <v>56</v>
      </c>
      <c r="J99" s="249">
        <f>+'Combined Data with Group Avgs'!J295</f>
        <v>34982.88027214286</v>
      </c>
      <c r="K99" s="249">
        <f t="shared" si="24"/>
        <v>1959041.2952400001</v>
      </c>
      <c r="L99" s="249">
        <f>+'Combined Data with Group Avgs'!K295</f>
        <v>19</v>
      </c>
      <c r="M99" s="249">
        <f>+'Combined Data with Group Avgs'!L295</f>
        <v>30973.97962736842</v>
      </c>
      <c r="N99" s="249">
        <f t="shared" si="25"/>
        <v>588505.61292</v>
      </c>
      <c r="O99" s="249">
        <f>+'Combined Data with Group Avgs'!M295</f>
        <v>0</v>
      </c>
      <c r="P99" s="249">
        <f>+'Combined Data with Group Avgs'!N295</f>
        <v>0</v>
      </c>
      <c r="Q99" s="249">
        <f t="shared" si="26"/>
        <v>0</v>
      </c>
      <c r="R99" s="249">
        <f>+'Combined Data with Group Avgs'!O295</f>
        <v>0</v>
      </c>
      <c r="S99" s="249">
        <f>+'Combined Data with Group Avgs'!P295</f>
        <v>0</v>
      </c>
      <c r="T99" s="249">
        <f t="shared" si="27"/>
        <v>0</v>
      </c>
      <c r="U99" s="249">
        <f>+'Combined Data with Group Avgs'!Q295</f>
        <v>110</v>
      </c>
      <c r="V99" s="249">
        <f>+'Combined Data with Group Avgs'!R295</f>
        <v>37504.708256</v>
      </c>
      <c r="W99" s="249">
        <f t="shared" si="28"/>
        <v>4125517.9081599996</v>
      </c>
    </row>
    <row r="100" spans="1:23" ht="12.75">
      <c r="A100" s="237"/>
      <c r="B100" s="244" t="s">
        <v>595</v>
      </c>
      <c r="C100" s="250">
        <f>+'Combined Data with 4Yr Avgs'!E266</f>
        <v>874</v>
      </c>
      <c r="D100" s="250">
        <f>+'Combined Data with 4Yr Avgs'!F266</f>
        <v>63203.13034686499</v>
      </c>
      <c r="E100" s="249">
        <f t="shared" si="22"/>
        <v>55239535.92316</v>
      </c>
      <c r="F100" s="250">
        <f>+'Combined Data with 4Yr Avgs'!G266</f>
        <v>706</v>
      </c>
      <c r="G100" s="250">
        <f>+'Combined Data with 4Yr Avgs'!H266</f>
        <v>50413.16221067988</v>
      </c>
      <c r="H100" s="249">
        <f t="shared" si="23"/>
        <v>35591692.520739995</v>
      </c>
      <c r="I100" s="250">
        <f>+'Combined Data with 4Yr Avgs'!I266</f>
        <v>858</v>
      </c>
      <c r="J100" s="250">
        <f>+'Combined Data with 4Yr Avgs'!J266</f>
        <v>41320.56309867133</v>
      </c>
      <c r="K100" s="249">
        <f t="shared" si="24"/>
        <v>35453043.13866</v>
      </c>
      <c r="L100" s="250">
        <f>+'Combined Data with 4Yr Avgs'!K266</f>
        <v>342</v>
      </c>
      <c r="M100" s="250">
        <f>+'Combined Data with 4Yr Avgs'!L266</f>
        <v>31152.90242678363</v>
      </c>
      <c r="N100" s="249">
        <f t="shared" si="25"/>
        <v>10654292.62996</v>
      </c>
      <c r="O100" s="250">
        <f>+'Combined Data with 4Yr Avgs'!M266</f>
        <v>70</v>
      </c>
      <c r="P100" s="250">
        <f>+'Combined Data with 4Yr Avgs'!N266</f>
        <v>22680.771714285715</v>
      </c>
      <c r="Q100" s="249">
        <f t="shared" si="26"/>
        <v>1587654.02</v>
      </c>
      <c r="R100" s="250">
        <f>+'Combined Data with 4Yr Avgs'!O266</f>
        <v>0</v>
      </c>
      <c r="S100" s="250">
        <f>+'Combined Data with 4Yr Avgs'!P266</f>
        <v>0</v>
      </c>
      <c r="T100" s="249">
        <f t="shared" si="27"/>
        <v>0</v>
      </c>
      <c r="U100" s="250">
        <f>+'Combined Data with 4Yr Avgs'!Q266</f>
        <v>2850</v>
      </c>
      <c r="V100" s="250">
        <f>+'Combined Data with 4Yr Avgs'!R266</f>
        <v>48605.69060790177</v>
      </c>
      <c r="W100" s="249">
        <f t="shared" si="28"/>
        <v>138526218.23252004</v>
      </c>
    </row>
    <row r="101" spans="1:23" ht="12.75">
      <c r="A101" s="236"/>
      <c r="B101" s="236" t="s">
        <v>596</v>
      </c>
      <c r="C101" s="249">
        <f>+'Combined Data with Group Avgs'!E312</f>
        <v>0</v>
      </c>
      <c r="D101" s="249">
        <f>+'Combined Data with Group Avgs'!F312</f>
        <v>0</v>
      </c>
      <c r="E101" s="249">
        <f t="shared" si="22"/>
        <v>0</v>
      </c>
      <c r="F101" s="249">
        <f>+'Combined Data with Group Avgs'!G312</f>
        <v>0</v>
      </c>
      <c r="G101" s="249">
        <f>+'Combined Data with Group Avgs'!H312</f>
        <v>0</v>
      </c>
      <c r="H101" s="249">
        <f t="shared" si="23"/>
        <v>0</v>
      </c>
      <c r="I101" s="249">
        <f>+'Combined Data with Group Avgs'!I312</f>
        <v>0</v>
      </c>
      <c r="J101" s="249">
        <f>+'Combined Data with Group Avgs'!J312</f>
        <v>0</v>
      </c>
      <c r="K101" s="249">
        <f t="shared" si="24"/>
        <v>0</v>
      </c>
      <c r="L101" s="249">
        <f>+'Combined Data with Group Avgs'!K312</f>
        <v>0</v>
      </c>
      <c r="M101" s="249">
        <f>+'Combined Data with Group Avgs'!L312</f>
        <v>0</v>
      </c>
      <c r="N101" s="249">
        <f t="shared" si="25"/>
        <v>0</v>
      </c>
      <c r="O101" s="249">
        <f>+'Combined Data with Group Avgs'!M312</f>
        <v>0</v>
      </c>
      <c r="P101" s="249">
        <f>+'Combined Data with Group Avgs'!N312</f>
        <v>0</v>
      </c>
      <c r="Q101" s="249">
        <f t="shared" si="26"/>
        <v>0</v>
      </c>
      <c r="R101" s="249">
        <f>+'Combined Data with Group Avgs'!O312</f>
        <v>2239.9</v>
      </c>
      <c r="S101" s="249">
        <f>+'Combined Data with Group Avgs'!P312</f>
        <v>37853.6931639475</v>
      </c>
      <c r="T101" s="249">
        <f t="shared" si="27"/>
        <v>84788487.317926</v>
      </c>
      <c r="U101" s="249">
        <f>+'Combined Data with Group Avgs'!Q312</f>
        <v>2239.9</v>
      </c>
      <c r="V101" s="249">
        <f>+'Combined Data with Group Avgs'!R312</f>
        <v>37853.6931639475</v>
      </c>
      <c r="W101" s="249">
        <f t="shared" si="28"/>
        <v>84788487.317926</v>
      </c>
    </row>
    <row r="102" spans="1:23" ht="12.75">
      <c r="A102" s="237"/>
      <c r="B102" s="236" t="s">
        <v>597</v>
      </c>
      <c r="C102" s="248"/>
      <c r="D102" s="248"/>
      <c r="E102" s="249">
        <f t="shared" si="22"/>
        <v>0</v>
      </c>
      <c r="F102" s="248"/>
      <c r="G102" s="248"/>
      <c r="H102" s="249">
        <f t="shared" si="23"/>
        <v>0</v>
      </c>
      <c r="I102" s="248"/>
      <c r="J102" s="248"/>
      <c r="K102" s="249">
        <f t="shared" si="24"/>
        <v>0</v>
      </c>
      <c r="L102" s="248"/>
      <c r="M102" s="248"/>
      <c r="N102" s="249">
        <f t="shared" si="25"/>
        <v>0</v>
      </c>
      <c r="O102" s="248"/>
      <c r="P102" s="248"/>
      <c r="Q102" s="249">
        <f t="shared" si="26"/>
        <v>0</v>
      </c>
      <c r="R102" s="248"/>
      <c r="S102" s="248"/>
      <c r="T102" s="249">
        <f t="shared" si="27"/>
        <v>0</v>
      </c>
      <c r="U102" s="248"/>
      <c r="V102" s="248"/>
      <c r="W102" s="249">
        <f t="shared" si="28"/>
        <v>0</v>
      </c>
    </row>
    <row r="103" spans="1:23" ht="12.75">
      <c r="A103" s="236"/>
      <c r="B103" s="251" t="s">
        <v>707</v>
      </c>
      <c r="C103" s="248"/>
      <c r="D103" s="248"/>
      <c r="E103" s="249">
        <f t="shared" si="22"/>
        <v>0</v>
      </c>
      <c r="F103" s="248"/>
      <c r="G103" s="248"/>
      <c r="H103" s="249">
        <f t="shared" si="23"/>
        <v>0</v>
      </c>
      <c r="I103" s="248"/>
      <c r="J103" s="248"/>
      <c r="K103" s="249">
        <f t="shared" si="24"/>
        <v>0</v>
      </c>
      <c r="L103" s="248"/>
      <c r="M103" s="248"/>
      <c r="N103" s="249">
        <f t="shared" si="25"/>
        <v>0</v>
      </c>
      <c r="O103" s="248"/>
      <c r="P103" s="248"/>
      <c r="Q103" s="249">
        <f t="shared" si="26"/>
        <v>0</v>
      </c>
      <c r="R103" s="248"/>
      <c r="S103" s="248"/>
      <c r="T103" s="249">
        <f t="shared" si="27"/>
        <v>0</v>
      </c>
      <c r="U103" s="248"/>
      <c r="V103" s="248"/>
      <c r="W103" s="249">
        <f t="shared" si="28"/>
        <v>0</v>
      </c>
    </row>
    <row r="104" spans="1:23" ht="12.75">
      <c r="A104" s="236" t="s">
        <v>266</v>
      </c>
      <c r="B104" s="236"/>
      <c r="C104" s="248"/>
      <c r="D104" s="248"/>
      <c r="E104" s="249">
        <f t="shared" si="22"/>
        <v>0</v>
      </c>
      <c r="F104" s="248"/>
      <c r="G104" s="248"/>
      <c r="H104" s="249">
        <f t="shared" si="23"/>
        <v>0</v>
      </c>
      <c r="I104" s="248"/>
      <c r="J104" s="248"/>
      <c r="K104" s="249">
        <f t="shared" si="24"/>
        <v>0</v>
      </c>
      <c r="L104" s="248"/>
      <c r="M104" s="248"/>
      <c r="N104" s="249">
        <f t="shared" si="25"/>
        <v>0</v>
      </c>
      <c r="O104" s="248"/>
      <c r="P104" s="248"/>
      <c r="Q104" s="249">
        <f t="shared" si="26"/>
        <v>0</v>
      </c>
      <c r="R104" s="248"/>
      <c r="S104" s="248"/>
      <c r="T104" s="249">
        <f t="shared" si="27"/>
        <v>0</v>
      </c>
      <c r="U104" s="248"/>
      <c r="V104" s="248"/>
      <c r="W104" s="249">
        <f t="shared" si="28"/>
        <v>0</v>
      </c>
    </row>
    <row r="105" spans="1:23" ht="12.75">
      <c r="A105" s="236"/>
      <c r="B105" s="236" t="s">
        <v>589</v>
      </c>
      <c r="C105" s="249">
        <f>+'Combined Data with Group Avgs'!E315</f>
        <v>1022</v>
      </c>
      <c r="D105" s="249">
        <f>+'Combined Data with Group Avgs'!F315</f>
        <v>86043.06809363991</v>
      </c>
      <c r="E105" s="249">
        <f t="shared" si="22"/>
        <v>87936015.59169999</v>
      </c>
      <c r="F105" s="249">
        <f>+'Combined Data with Group Avgs'!G315</f>
        <v>625</v>
      </c>
      <c r="G105" s="249">
        <f>+'Combined Data with Group Avgs'!H315</f>
        <v>61996.319115584</v>
      </c>
      <c r="H105" s="249">
        <f t="shared" si="23"/>
        <v>38747699.44724</v>
      </c>
      <c r="I105" s="249">
        <f>+'Combined Data with Group Avgs'!I315</f>
        <v>453</v>
      </c>
      <c r="J105" s="249">
        <f>+'Combined Data with Group Avgs'!J315</f>
        <v>51646.985296247236</v>
      </c>
      <c r="K105" s="249">
        <f t="shared" si="24"/>
        <v>23396084.339199997</v>
      </c>
      <c r="L105" s="249">
        <f>+'Combined Data with Group Avgs'!K315</f>
        <v>13</v>
      </c>
      <c r="M105" s="249">
        <f>+'Combined Data with Group Avgs'!L315</f>
        <v>42849.01871692308</v>
      </c>
      <c r="N105" s="249">
        <f t="shared" si="25"/>
        <v>557037.24332</v>
      </c>
      <c r="O105" s="249">
        <f>+'Combined Data with Group Avgs'!M315</f>
        <v>298</v>
      </c>
      <c r="P105" s="249">
        <f>+'Combined Data with Group Avgs'!N315</f>
        <v>42462.41517208053</v>
      </c>
      <c r="Q105" s="249">
        <f t="shared" si="26"/>
        <v>12653799.721279997</v>
      </c>
      <c r="R105" s="249">
        <f>+'Combined Data with Group Avgs'!O315</f>
        <v>0</v>
      </c>
      <c r="S105" s="249">
        <f>+'Combined Data with Group Avgs'!P315</f>
        <v>0</v>
      </c>
      <c r="T105" s="249">
        <f t="shared" si="27"/>
        <v>0</v>
      </c>
      <c r="U105" s="249">
        <f>+'Combined Data with Group Avgs'!Q315</f>
        <v>2411</v>
      </c>
      <c r="V105" s="249">
        <f>+'Combined Data with Group Avgs'!R315</f>
        <v>67727.34813054334</v>
      </c>
      <c r="W105" s="249">
        <f t="shared" si="28"/>
        <v>163290636.34274</v>
      </c>
    </row>
    <row r="106" spans="1:23" ht="12.75">
      <c r="A106" s="236"/>
      <c r="B106" s="236" t="s">
        <v>590</v>
      </c>
      <c r="C106" s="249">
        <f>+'Combined Data with Group Avgs'!E316</f>
        <v>137</v>
      </c>
      <c r="D106" s="249">
        <f>+'Combined Data with Group Avgs'!F316</f>
        <v>73816.71883065694</v>
      </c>
      <c r="E106" s="249">
        <f t="shared" si="22"/>
        <v>10112890.4798</v>
      </c>
      <c r="F106" s="249">
        <f>+'Combined Data with Group Avgs'!G316</f>
        <v>171</v>
      </c>
      <c r="G106" s="249">
        <f>+'Combined Data with Group Avgs'!H316</f>
        <v>52797.88638549708</v>
      </c>
      <c r="H106" s="249">
        <f t="shared" si="23"/>
        <v>9028438.57192</v>
      </c>
      <c r="I106" s="249">
        <f>+'Combined Data with Group Avgs'!I316</f>
        <v>128</v>
      </c>
      <c r="J106" s="249">
        <f>+'Combined Data with Group Avgs'!J316</f>
        <v>42977.427604375</v>
      </c>
      <c r="K106" s="249">
        <f t="shared" si="24"/>
        <v>5501110.73336</v>
      </c>
      <c r="L106" s="249">
        <f>+'Combined Data with Group Avgs'!K316</f>
        <v>5</v>
      </c>
      <c r="M106" s="249">
        <f>+'Combined Data with Group Avgs'!L316</f>
        <v>35289</v>
      </c>
      <c r="N106" s="249">
        <f t="shared" si="25"/>
        <v>176445</v>
      </c>
      <c r="O106" s="249">
        <f>+'Combined Data with Group Avgs'!M316</f>
        <v>146</v>
      </c>
      <c r="P106" s="249">
        <f>+'Combined Data with Group Avgs'!N316</f>
        <v>33512.09705205479</v>
      </c>
      <c r="Q106" s="249">
        <f t="shared" si="26"/>
        <v>4892766.1696</v>
      </c>
      <c r="R106" s="249">
        <f>+'Combined Data with Group Avgs'!O316</f>
        <v>0</v>
      </c>
      <c r="S106" s="249">
        <f>+'Combined Data with Group Avgs'!P316</f>
        <v>0</v>
      </c>
      <c r="T106" s="249">
        <f t="shared" si="27"/>
        <v>0</v>
      </c>
      <c r="U106" s="249">
        <f>+'Combined Data with Group Avgs'!Q316</f>
        <v>587</v>
      </c>
      <c r="V106" s="249">
        <f>+'Combined Data with Group Avgs'!R316</f>
        <v>50616.10043386712</v>
      </c>
      <c r="W106" s="249">
        <f t="shared" si="28"/>
        <v>29711650.95468</v>
      </c>
    </row>
    <row r="107" spans="1:23" ht="12.75">
      <c r="A107" s="236"/>
      <c r="B107" s="236" t="s">
        <v>591</v>
      </c>
      <c r="C107" s="249">
        <f>+'Combined Data with Group Avgs'!E324</f>
        <v>821</v>
      </c>
      <c r="D107" s="249">
        <f>+'Combined Data with Group Avgs'!F324</f>
        <v>64749.039573179056</v>
      </c>
      <c r="E107" s="249">
        <f t="shared" si="22"/>
        <v>53158961.489580005</v>
      </c>
      <c r="F107" s="249">
        <f>+'Combined Data with Group Avgs'!G324</f>
        <v>925</v>
      </c>
      <c r="G107" s="249">
        <f>+'Combined Data with Group Avgs'!H324</f>
        <v>52054.10700994595</v>
      </c>
      <c r="H107" s="249">
        <f t="shared" si="23"/>
        <v>48150048.9842</v>
      </c>
      <c r="I107" s="249">
        <f>+'Combined Data with Group Avgs'!I324</f>
        <v>760</v>
      </c>
      <c r="J107" s="249">
        <f>+'Combined Data with Group Avgs'!J324</f>
        <v>44281.18352476315</v>
      </c>
      <c r="K107" s="249">
        <f t="shared" si="24"/>
        <v>33653699.478819996</v>
      </c>
      <c r="L107" s="249">
        <f>+'Combined Data with Group Avgs'!K324</f>
        <v>44</v>
      </c>
      <c r="M107" s="249">
        <f>+'Combined Data with Group Avgs'!L324</f>
        <v>36815.09675681818</v>
      </c>
      <c r="N107" s="249">
        <f t="shared" si="25"/>
        <v>1619864.2573</v>
      </c>
      <c r="O107" s="249">
        <f>+'Combined Data with Group Avgs'!M324</f>
        <v>475</v>
      </c>
      <c r="P107" s="249">
        <f>+'Combined Data with Group Avgs'!N324</f>
        <v>36284.153282399995</v>
      </c>
      <c r="Q107" s="249">
        <f t="shared" si="26"/>
        <v>17234972.809139997</v>
      </c>
      <c r="R107" s="249">
        <f>+'Combined Data with Group Avgs'!O324</f>
        <v>0</v>
      </c>
      <c r="S107" s="249">
        <f>+'Combined Data with Group Avgs'!P324</f>
        <v>0</v>
      </c>
      <c r="T107" s="249">
        <f t="shared" si="27"/>
        <v>0</v>
      </c>
      <c r="U107" s="249">
        <f>+'Combined Data with Group Avgs'!Q324</f>
        <v>3025</v>
      </c>
      <c r="V107" s="249">
        <f>+'Combined Data with Group Avgs'!R324</f>
        <v>50848.785893718996</v>
      </c>
      <c r="W107" s="249">
        <f t="shared" si="28"/>
        <v>153817577.32849997</v>
      </c>
    </row>
    <row r="108" spans="1:23" ht="12.75">
      <c r="A108" s="236"/>
      <c r="B108" s="236" t="s">
        <v>592</v>
      </c>
      <c r="C108" s="249">
        <f>+'Combined Data with Group Avgs'!E327</f>
        <v>160</v>
      </c>
      <c r="D108" s="249">
        <f>+'Combined Data with Group Avgs'!F327</f>
        <v>62885.13140425</v>
      </c>
      <c r="E108" s="249">
        <f t="shared" si="22"/>
        <v>10061621.02468</v>
      </c>
      <c r="F108" s="249">
        <f>+'Combined Data with Group Avgs'!G327</f>
        <v>200</v>
      </c>
      <c r="G108" s="249">
        <f>+'Combined Data with Group Avgs'!H327</f>
        <v>50628.2161154</v>
      </c>
      <c r="H108" s="249">
        <f t="shared" si="23"/>
        <v>10125643.22308</v>
      </c>
      <c r="I108" s="249">
        <f>+'Combined Data with Group Avgs'!I327</f>
        <v>143</v>
      </c>
      <c r="J108" s="249">
        <f>+'Combined Data with Group Avgs'!J327</f>
        <v>44563.69626573427</v>
      </c>
      <c r="K108" s="249">
        <f t="shared" si="24"/>
        <v>6372608.566</v>
      </c>
      <c r="L108" s="249">
        <f>+'Combined Data with Group Avgs'!K327</f>
        <v>2</v>
      </c>
      <c r="M108" s="249">
        <f>+'Combined Data with Group Avgs'!L327</f>
        <v>24691.85422</v>
      </c>
      <c r="N108" s="249">
        <f t="shared" si="25"/>
        <v>49383.70844</v>
      </c>
      <c r="O108" s="249">
        <f>+'Combined Data with Group Avgs'!M327</f>
        <v>87</v>
      </c>
      <c r="P108" s="249">
        <f>+'Combined Data with Group Avgs'!N327</f>
        <v>35430.71512873564</v>
      </c>
      <c r="Q108" s="249">
        <f t="shared" si="26"/>
        <v>3082472.2162000006</v>
      </c>
      <c r="R108" s="249">
        <f>+'Combined Data with Group Avgs'!O327</f>
        <v>0</v>
      </c>
      <c r="S108" s="249">
        <f>+'Combined Data with Group Avgs'!P327</f>
        <v>0</v>
      </c>
      <c r="T108" s="249">
        <f t="shared" si="27"/>
        <v>0</v>
      </c>
      <c r="U108" s="249">
        <f>+'Combined Data with Group Avgs'!Q327</f>
        <v>592</v>
      </c>
      <c r="V108" s="249">
        <f>+'Combined Data with Group Avgs'!R327</f>
        <v>50154.94719324325</v>
      </c>
      <c r="W108" s="249">
        <f t="shared" si="28"/>
        <v>29691728.738400005</v>
      </c>
    </row>
    <row r="109" spans="1:23" ht="12.75">
      <c r="A109" s="236"/>
      <c r="B109" s="236" t="s">
        <v>593</v>
      </c>
      <c r="C109" s="249">
        <f>+'Combined Data with Group Avgs'!E328</f>
        <v>42</v>
      </c>
      <c r="D109" s="249">
        <f>+'Combined Data with Group Avgs'!F328</f>
        <v>68262</v>
      </c>
      <c r="E109" s="249">
        <f t="shared" si="22"/>
        <v>2867004</v>
      </c>
      <c r="F109" s="249">
        <f>+'Combined Data with Group Avgs'!G328</f>
        <v>32</v>
      </c>
      <c r="G109" s="249">
        <f>+'Combined Data with Group Avgs'!H328</f>
        <v>51975.993625</v>
      </c>
      <c r="H109" s="249">
        <f t="shared" si="23"/>
        <v>1663231.796</v>
      </c>
      <c r="I109" s="249">
        <f>+'Combined Data with Group Avgs'!I328</f>
        <v>42</v>
      </c>
      <c r="J109" s="249">
        <f>+'Combined Data with Group Avgs'!J328</f>
        <v>41885.12477333333</v>
      </c>
      <c r="K109" s="249">
        <f t="shared" si="24"/>
        <v>1759175.24048</v>
      </c>
      <c r="L109" s="249">
        <f>+'Combined Data with Group Avgs'!K328</f>
        <v>2</v>
      </c>
      <c r="M109" s="249">
        <f>+'Combined Data with Group Avgs'!L328</f>
        <v>33500</v>
      </c>
      <c r="N109" s="249">
        <f t="shared" si="25"/>
        <v>67000</v>
      </c>
      <c r="O109" s="249">
        <f>+'Combined Data with Group Avgs'!M328</f>
        <v>27</v>
      </c>
      <c r="P109" s="249">
        <f>+'Combined Data with Group Avgs'!N328</f>
        <v>38163.915377777776</v>
      </c>
      <c r="Q109" s="249">
        <f t="shared" si="26"/>
        <v>1030425.7152</v>
      </c>
      <c r="R109" s="249">
        <f>+'Combined Data with Group Avgs'!O328</f>
        <v>0</v>
      </c>
      <c r="S109" s="249">
        <f>+'Combined Data with Group Avgs'!P328</f>
        <v>0</v>
      </c>
      <c r="T109" s="249">
        <f t="shared" si="27"/>
        <v>0</v>
      </c>
      <c r="U109" s="249">
        <f>+'Combined Data with Group Avgs'!Q328</f>
        <v>145</v>
      </c>
      <c r="V109" s="249">
        <f>+'Combined Data with Group Avgs'!R328</f>
        <v>50943.701735724135</v>
      </c>
      <c r="W109" s="249">
        <f t="shared" si="28"/>
        <v>7386836.75168</v>
      </c>
    </row>
    <row r="110" spans="1:23" ht="12.75">
      <c r="A110" s="236"/>
      <c r="B110" s="236" t="s">
        <v>594</v>
      </c>
      <c r="C110" s="249">
        <f>+'Combined Data with Group Avgs'!E333</f>
        <v>131</v>
      </c>
      <c r="D110" s="249">
        <f>+'Combined Data with Group Avgs'!F333</f>
        <v>59849.45721816794</v>
      </c>
      <c r="E110" s="249">
        <f t="shared" si="22"/>
        <v>7840278.89558</v>
      </c>
      <c r="F110" s="249">
        <f>+'Combined Data with Group Avgs'!G333</f>
        <v>113</v>
      </c>
      <c r="G110" s="249">
        <f>+'Combined Data with Group Avgs'!H333</f>
        <v>49650.808069734514</v>
      </c>
      <c r="H110" s="249">
        <f t="shared" si="23"/>
        <v>5610541.31188</v>
      </c>
      <c r="I110" s="249">
        <f>+'Combined Data with Group Avgs'!I333</f>
        <v>104</v>
      </c>
      <c r="J110" s="249">
        <f>+'Combined Data with Group Avgs'!J333</f>
        <v>40029.75266653846</v>
      </c>
      <c r="K110" s="249">
        <f t="shared" si="24"/>
        <v>4163094.2773199994</v>
      </c>
      <c r="L110" s="249">
        <f>+'Combined Data with Group Avgs'!K333</f>
        <v>8</v>
      </c>
      <c r="M110" s="249">
        <f>+'Combined Data with Group Avgs'!L333</f>
        <v>36465</v>
      </c>
      <c r="N110" s="249">
        <f t="shared" si="25"/>
        <v>291720</v>
      </c>
      <c r="O110" s="249">
        <f>+'Combined Data with Group Avgs'!M333</f>
        <v>66</v>
      </c>
      <c r="P110" s="249">
        <f>+'Combined Data with Group Avgs'!N333</f>
        <v>39753.26760848484</v>
      </c>
      <c r="Q110" s="249">
        <f t="shared" si="26"/>
        <v>2623715.66216</v>
      </c>
      <c r="R110" s="249">
        <f>+'Combined Data with Group Avgs'!O333</f>
        <v>0</v>
      </c>
      <c r="S110" s="249">
        <f>+'Combined Data with Group Avgs'!P333</f>
        <v>0</v>
      </c>
      <c r="T110" s="249">
        <f t="shared" si="27"/>
        <v>0</v>
      </c>
      <c r="U110" s="249">
        <f>+'Combined Data with Group Avgs'!Q333</f>
        <v>422</v>
      </c>
      <c r="V110" s="249">
        <f>+'Combined Data with Group Avgs'!R333</f>
        <v>48647.74916336493</v>
      </c>
      <c r="W110" s="249">
        <f t="shared" si="28"/>
        <v>20529350.14694</v>
      </c>
    </row>
    <row r="111" spans="1:23" ht="12.75">
      <c r="A111" s="237"/>
      <c r="B111" s="244" t="s">
        <v>595</v>
      </c>
      <c r="C111" s="250">
        <f>+'Combined Data with 4Yr Avgs'!E298</f>
        <v>2313</v>
      </c>
      <c r="D111" s="250">
        <f>+'Combined Data with 4Yr Avgs'!F298</f>
        <v>74352.27055373974</v>
      </c>
      <c r="E111" s="249">
        <f t="shared" si="22"/>
        <v>171976801.79080003</v>
      </c>
      <c r="F111" s="250">
        <f>+'Combined Data with 4Yr Avgs'!G298</f>
        <v>2066</v>
      </c>
      <c r="G111" s="250">
        <f>+'Combined Data with 4Yr Avgs'!H298</f>
        <v>54852.66376298161</v>
      </c>
      <c r="H111" s="249">
        <f t="shared" si="23"/>
        <v>113325603.33432001</v>
      </c>
      <c r="I111" s="250">
        <f>+'Combined Data with 4Yr Avgs'!I298</f>
        <v>1630</v>
      </c>
      <c r="J111" s="250">
        <f>+'Combined Data with 4Yr Avgs'!J298</f>
        <v>45917.65192342331</v>
      </c>
      <c r="K111" s="249">
        <f t="shared" si="24"/>
        <v>74845772.63518</v>
      </c>
      <c r="L111" s="250">
        <f>+'Combined Data with 4Yr Avgs'!K298</f>
        <v>74</v>
      </c>
      <c r="M111" s="250">
        <f>+'Combined Data with 4Yr Avgs'!L298</f>
        <v>37316.89471702703</v>
      </c>
      <c r="N111" s="249">
        <f t="shared" si="25"/>
        <v>2761450.2090600003</v>
      </c>
      <c r="O111" s="250">
        <f>+'Combined Data with 4Yr Avgs'!M298</f>
        <v>1099</v>
      </c>
      <c r="P111" s="250">
        <f>+'Combined Data with 4Yr Avgs'!N298</f>
        <v>37778.118556487716</v>
      </c>
      <c r="Q111" s="249">
        <f t="shared" si="26"/>
        <v>41518152.29358</v>
      </c>
      <c r="R111" s="250">
        <f>+'Combined Data with 4Yr Avgs'!O298</f>
        <v>0</v>
      </c>
      <c r="S111" s="250">
        <f>+'Combined Data with 4Yr Avgs'!P298</f>
        <v>0</v>
      </c>
      <c r="T111" s="249">
        <f t="shared" si="27"/>
        <v>0</v>
      </c>
      <c r="U111" s="250">
        <f>+'Combined Data with 4Yr Avgs'!Q298</f>
        <v>7182</v>
      </c>
      <c r="V111" s="250">
        <f>+'Combined Data with 4Yr Avgs'!R298</f>
        <v>56311.30329475633</v>
      </c>
      <c r="W111" s="249">
        <f t="shared" si="28"/>
        <v>404427780.26294</v>
      </c>
    </row>
    <row r="112" spans="1:23" ht="12.75">
      <c r="A112" s="236"/>
      <c r="B112" s="236" t="s">
        <v>596</v>
      </c>
      <c r="C112" s="249">
        <f>+'Combined Data with Group Avgs'!E392</f>
        <v>0</v>
      </c>
      <c r="D112" s="249">
        <f>+'Combined Data with Group Avgs'!F392</f>
        <v>0</v>
      </c>
      <c r="E112" s="249">
        <f t="shared" si="22"/>
        <v>0</v>
      </c>
      <c r="F112" s="249">
        <f>+'Combined Data with Group Avgs'!G392</f>
        <v>0</v>
      </c>
      <c r="G112" s="249">
        <f>+'Combined Data with Group Avgs'!H392</f>
        <v>0</v>
      </c>
      <c r="H112" s="249">
        <f t="shared" si="23"/>
        <v>0</v>
      </c>
      <c r="I112" s="249">
        <f>+'Combined Data with Group Avgs'!I392</f>
        <v>0</v>
      </c>
      <c r="J112" s="249">
        <f>+'Combined Data with Group Avgs'!J392</f>
        <v>0</v>
      </c>
      <c r="K112" s="249">
        <f t="shared" si="24"/>
        <v>0</v>
      </c>
      <c r="L112" s="249">
        <f>+'Combined Data with Group Avgs'!K392</f>
        <v>0</v>
      </c>
      <c r="M112" s="249">
        <f>+'Combined Data with Group Avgs'!L392</f>
        <v>0</v>
      </c>
      <c r="N112" s="249">
        <f t="shared" si="25"/>
        <v>0</v>
      </c>
      <c r="O112" s="249">
        <f>+'Combined Data with Group Avgs'!M392</f>
        <v>0</v>
      </c>
      <c r="P112" s="249">
        <f>+'Combined Data with Group Avgs'!N392</f>
        <v>0</v>
      </c>
      <c r="Q112" s="249">
        <f t="shared" si="26"/>
        <v>0</v>
      </c>
      <c r="R112" s="249">
        <f>+'Combined Data with Group Avgs'!O392</f>
        <v>4201</v>
      </c>
      <c r="S112" s="249">
        <f>+'Combined Data with Group Avgs'!P392</f>
        <v>33026.734348964535</v>
      </c>
      <c r="T112" s="249">
        <f t="shared" si="27"/>
        <v>138745311</v>
      </c>
      <c r="U112" s="249">
        <f>+'Combined Data with Group Avgs'!Q392</f>
        <v>4201</v>
      </c>
      <c r="V112" s="249">
        <f>+'Combined Data with Group Avgs'!R392</f>
        <v>33026.734348964535</v>
      </c>
      <c r="W112" s="249">
        <f t="shared" si="28"/>
        <v>138745311</v>
      </c>
    </row>
    <row r="113" spans="1:23" ht="12.75">
      <c r="A113" s="237"/>
      <c r="B113" s="236" t="s">
        <v>597</v>
      </c>
      <c r="C113" s="248"/>
      <c r="D113" s="248"/>
      <c r="E113" s="249">
        <f t="shared" si="22"/>
        <v>0</v>
      </c>
      <c r="F113" s="248"/>
      <c r="G113" s="248"/>
      <c r="H113" s="249">
        <f t="shared" si="23"/>
        <v>0</v>
      </c>
      <c r="I113" s="248"/>
      <c r="J113" s="248"/>
      <c r="K113" s="249">
        <f t="shared" si="24"/>
        <v>0</v>
      </c>
      <c r="L113" s="248"/>
      <c r="M113" s="248"/>
      <c r="N113" s="249">
        <f t="shared" si="25"/>
        <v>0</v>
      </c>
      <c r="O113" s="248"/>
      <c r="P113" s="248"/>
      <c r="Q113" s="249">
        <f t="shared" si="26"/>
        <v>0</v>
      </c>
      <c r="R113" s="248"/>
      <c r="S113" s="248"/>
      <c r="T113" s="249">
        <f t="shared" si="27"/>
        <v>0</v>
      </c>
      <c r="U113" s="248"/>
      <c r="V113" s="248"/>
      <c r="W113" s="249">
        <f t="shared" si="28"/>
        <v>0</v>
      </c>
    </row>
    <row r="114" spans="1:23" ht="12.75">
      <c r="A114" s="236"/>
      <c r="B114" s="251" t="s">
        <v>707</v>
      </c>
      <c r="C114" s="248"/>
      <c r="D114" s="248"/>
      <c r="E114" s="249">
        <f t="shared" si="22"/>
        <v>0</v>
      </c>
      <c r="F114" s="248"/>
      <c r="G114" s="248"/>
      <c r="H114" s="249">
        <f t="shared" si="23"/>
        <v>0</v>
      </c>
      <c r="I114" s="248"/>
      <c r="J114" s="248"/>
      <c r="K114" s="249">
        <f t="shared" si="24"/>
        <v>0</v>
      </c>
      <c r="L114" s="248"/>
      <c r="M114" s="248"/>
      <c r="N114" s="249">
        <f t="shared" si="25"/>
        <v>0</v>
      </c>
      <c r="O114" s="248"/>
      <c r="P114" s="248"/>
      <c r="Q114" s="249">
        <f t="shared" si="26"/>
        <v>0</v>
      </c>
      <c r="R114" s="248"/>
      <c r="S114" s="248"/>
      <c r="T114" s="249">
        <f t="shared" si="27"/>
        <v>0</v>
      </c>
      <c r="U114" s="248"/>
      <c r="V114" s="248"/>
      <c r="W114" s="249">
        <f t="shared" si="28"/>
        <v>0</v>
      </c>
    </row>
    <row r="115" spans="1:23" ht="12.75">
      <c r="A115" s="236" t="s">
        <v>340</v>
      </c>
      <c r="B115" s="236"/>
      <c r="C115" s="248"/>
      <c r="D115" s="248"/>
      <c r="E115" s="249">
        <f t="shared" si="22"/>
        <v>0</v>
      </c>
      <c r="F115" s="248"/>
      <c r="G115" s="248"/>
      <c r="H115" s="249">
        <f t="shared" si="23"/>
        <v>0</v>
      </c>
      <c r="I115" s="248"/>
      <c r="J115" s="248"/>
      <c r="K115" s="249">
        <f t="shared" si="24"/>
        <v>0</v>
      </c>
      <c r="L115" s="248"/>
      <c r="M115" s="248"/>
      <c r="N115" s="249">
        <f t="shared" si="25"/>
        <v>0</v>
      </c>
      <c r="O115" s="248"/>
      <c r="P115" s="248"/>
      <c r="Q115" s="249">
        <f t="shared" si="26"/>
        <v>0</v>
      </c>
      <c r="R115" s="248"/>
      <c r="S115" s="248"/>
      <c r="T115" s="249">
        <f t="shared" si="27"/>
        <v>0</v>
      </c>
      <c r="U115" s="248"/>
      <c r="V115" s="248"/>
      <c r="W115" s="249">
        <f t="shared" si="28"/>
        <v>0</v>
      </c>
    </row>
    <row r="116" spans="1:23" ht="12.75">
      <c r="A116" s="236"/>
      <c r="B116" s="236" t="s">
        <v>589</v>
      </c>
      <c r="C116" s="249">
        <f>+'Combined Data with Group Avgs'!E395</f>
        <v>515</v>
      </c>
      <c r="D116" s="249">
        <f>+'Combined Data with Group Avgs'!F395</f>
        <v>70619.11230912623</v>
      </c>
      <c r="E116" s="249">
        <f t="shared" si="22"/>
        <v>36368842.839200005</v>
      </c>
      <c r="F116" s="249">
        <f>+'Combined Data with Group Avgs'!G395</f>
        <v>455</v>
      </c>
      <c r="G116" s="249">
        <f>+'Combined Data with Group Avgs'!H395</f>
        <v>50632.02675956044</v>
      </c>
      <c r="H116" s="249">
        <f t="shared" si="23"/>
        <v>23037572.1756</v>
      </c>
      <c r="I116" s="249">
        <f>+'Combined Data with Group Avgs'!I395</f>
        <v>371</v>
      </c>
      <c r="J116" s="249">
        <f>+'Combined Data with Group Avgs'!J395</f>
        <v>42379.228580916446</v>
      </c>
      <c r="K116" s="249">
        <f t="shared" si="24"/>
        <v>15722693.803520001</v>
      </c>
      <c r="L116" s="249">
        <f>+'Combined Data with Group Avgs'!K395</f>
        <v>83</v>
      </c>
      <c r="M116" s="249">
        <f>+'Combined Data with Group Avgs'!L395</f>
        <v>23823.48253493976</v>
      </c>
      <c r="N116" s="249">
        <f t="shared" si="25"/>
        <v>1977349.0504000003</v>
      </c>
      <c r="O116" s="249">
        <f>+'Combined Data with Group Avgs'!M395</f>
        <v>0</v>
      </c>
      <c r="P116" s="249">
        <f>+'Combined Data with Group Avgs'!N395</f>
        <v>0</v>
      </c>
      <c r="Q116" s="249">
        <f t="shared" si="26"/>
        <v>0</v>
      </c>
      <c r="R116" s="249">
        <f>+'Combined Data with Group Avgs'!O395</f>
        <v>0</v>
      </c>
      <c r="S116" s="249">
        <f>+'Combined Data with Group Avgs'!P395</f>
        <v>0</v>
      </c>
      <c r="T116" s="249">
        <f t="shared" si="27"/>
        <v>0</v>
      </c>
      <c r="U116" s="249">
        <f>+'Combined Data with Group Avgs'!Q395</f>
        <v>1424</v>
      </c>
      <c r="V116" s="249">
        <f>+'Combined Data with Group Avgs'!R395</f>
        <v>54147.79344713483</v>
      </c>
      <c r="W116" s="249">
        <f t="shared" si="28"/>
        <v>77106457.86872</v>
      </c>
    </row>
    <row r="117" spans="1:23" ht="12.75">
      <c r="A117" s="236"/>
      <c r="B117" s="236" t="s">
        <v>590</v>
      </c>
      <c r="C117" s="248"/>
      <c r="D117" s="248"/>
      <c r="E117" s="249">
        <f t="shared" si="22"/>
        <v>0</v>
      </c>
      <c r="F117" s="248"/>
      <c r="G117" s="248"/>
      <c r="H117" s="249">
        <f t="shared" si="23"/>
        <v>0</v>
      </c>
      <c r="I117" s="248"/>
      <c r="J117" s="248"/>
      <c r="K117" s="249">
        <f t="shared" si="24"/>
        <v>0</v>
      </c>
      <c r="L117" s="248"/>
      <c r="M117" s="248"/>
      <c r="N117" s="249">
        <f t="shared" si="25"/>
        <v>0</v>
      </c>
      <c r="O117" s="248"/>
      <c r="P117" s="248"/>
      <c r="Q117" s="249">
        <f t="shared" si="26"/>
        <v>0</v>
      </c>
      <c r="R117" s="248"/>
      <c r="S117" s="248"/>
      <c r="T117" s="249">
        <f t="shared" si="27"/>
        <v>0</v>
      </c>
      <c r="U117" s="248"/>
      <c r="V117" s="248"/>
      <c r="W117" s="249">
        <f t="shared" si="28"/>
        <v>0</v>
      </c>
    </row>
    <row r="118" spans="1:23" ht="12.75">
      <c r="A118" s="236"/>
      <c r="B118" s="236" t="s">
        <v>591</v>
      </c>
      <c r="C118" s="249">
        <f>+'Combined Data with Group Avgs'!E396</f>
        <v>118</v>
      </c>
      <c r="D118" s="249">
        <f>+'Combined Data with Group Avgs'!F396</f>
        <v>55841</v>
      </c>
      <c r="E118" s="249">
        <f t="shared" si="22"/>
        <v>6589238</v>
      </c>
      <c r="F118" s="249">
        <f>+'Combined Data with Group Avgs'!G396</f>
        <v>100</v>
      </c>
      <c r="G118" s="249">
        <f>+'Combined Data with Group Avgs'!H396</f>
        <v>49017</v>
      </c>
      <c r="H118" s="249">
        <f t="shared" si="23"/>
        <v>4901700</v>
      </c>
      <c r="I118" s="249">
        <f>+'Combined Data with Group Avgs'!I396</f>
        <v>119</v>
      </c>
      <c r="J118" s="249">
        <f>+'Combined Data with Group Avgs'!J396</f>
        <v>43524</v>
      </c>
      <c r="K118" s="249">
        <f t="shared" si="24"/>
        <v>5179356</v>
      </c>
      <c r="L118" s="249">
        <f>+'Combined Data with Group Avgs'!K396</f>
        <v>48</v>
      </c>
      <c r="M118" s="249">
        <f>+'Combined Data with Group Avgs'!L396</f>
        <v>36218</v>
      </c>
      <c r="N118" s="249">
        <f t="shared" si="25"/>
        <v>1738464</v>
      </c>
      <c r="O118" s="249">
        <f>+'Combined Data with Group Avgs'!M396</f>
        <v>0</v>
      </c>
      <c r="P118" s="249">
        <f>+'Combined Data with Group Avgs'!N396</f>
        <v>0</v>
      </c>
      <c r="Q118" s="249">
        <f t="shared" si="26"/>
        <v>0</v>
      </c>
      <c r="R118" s="249">
        <f>+'Combined Data with Group Avgs'!O396</f>
        <v>0</v>
      </c>
      <c r="S118" s="249">
        <f>+'Combined Data with Group Avgs'!P396</f>
        <v>0</v>
      </c>
      <c r="T118" s="249">
        <f t="shared" si="27"/>
        <v>0</v>
      </c>
      <c r="U118" s="249">
        <f>+'Combined Data with Group Avgs'!Q396</f>
        <v>385</v>
      </c>
      <c r="V118" s="249">
        <f>+'Combined Data with Group Avgs'!R396</f>
        <v>47814.95584415585</v>
      </c>
      <c r="W118" s="249">
        <f t="shared" si="28"/>
        <v>18408758</v>
      </c>
    </row>
    <row r="119" spans="1:23" ht="12.75">
      <c r="A119" s="236"/>
      <c r="B119" s="236" t="s">
        <v>592</v>
      </c>
      <c r="C119" s="249">
        <f>+'Combined Data with Group Avgs'!E400</f>
        <v>118</v>
      </c>
      <c r="D119" s="249">
        <f>+'Combined Data with Group Avgs'!F400</f>
        <v>53562.627118644064</v>
      </c>
      <c r="E119" s="249">
        <f t="shared" si="22"/>
        <v>6320390</v>
      </c>
      <c r="F119" s="249">
        <f>+'Combined Data with Group Avgs'!G400</f>
        <v>73</v>
      </c>
      <c r="G119" s="249">
        <f>+'Combined Data with Group Avgs'!H400</f>
        <v>45904.32876712329</v>
      </c>
      <c r="H119" s="249">
        <f t="shared" si="23"/>
        <v>3351016</v>
      </c>
      <c r="I119" s="249">
        <f>+'Combined Data with Group Avgs'!I400</f>
        <v>149</v>
      </c>
      <c r="J119" s="249">
        <f>+'Combined Data with Group Avgs'!J400</f>
        <v>40556.73825503356</v>
      </c>
      <c r="K119" s="249">
        <f t="shared" si="24"/>
        <v>6042954.000000001</v>
      </c>
      <c r="L119" s="249">
        <f>+'Combined Data with Group Avgs'!K400</f>
        <v>103</v>
      </c>
      <c r="M119" s="249">
        <f>+'Combined Data with Group Avgs'!L400</f>
        <v>33539.854368932036</v>
      </c>
      <c r="N119" s="249">
        <f t="shared" si="25"/>
        <v>3454604.9999999995</v>
      </c>
      <c r="O119" s="249">
        <f>+'Combined Data with Group Avgs'!M400</f>
        <v>0</v>
      </c>
      <c r="P119" s="249">
        <f>+'Combined Data with Group Avgs'!N400</f>
        <v>0</v>
      </c>
      <c r="Q119" s="249">
        <f t="shared" si="26"/>
        <v>0</v>
      </c>
      <c r="R119" s="249">
        <f>+'Combined Data with Group Avgs'!O400</f>
        <v>0</v>
      </c>
      <c r="S119" s="249">
        <f>+'Combined Data with Group Avgs'!P400</f>
        <v>0</v>
      </c>
      <c r="T119" s="249">
        <f t="shared" si="27"/>
        <v>0</v>
      </c>
      <c r="U119" s="249">
        <f>+'Combined Data with Group Avgs'!Q400</f>
        <v>443</v>
      </c>
      <c r="V119" s="249">
        <f>+'Combined Data with Group Avgs'!R400</f>
        <v>43270.8013544018</v>
      </c>
      <c r="W119" s="249">
        <f t="shared" si="28"/>
        <v>19168965</v>
      </c>
    </row>
    <row r="120" spans="1:23" ht="12.75">
      <c r="A120" s="236"/>
      <c r="B120" s="236" t="s">
        <v>593</v>
      </c>
      <c r="C120" s="249">
        <f>+'Combined Data with Group Avgs'!E405</f>
        <v>120</v>
      </c>
      <c r="D120" s="249">
        <f>+'Combined Data with Group Avgs'!F405</f>
        <v>51251.375</v>
      </c>
      <c r="E120" s="249">
        <f t="shared" si="22"/>
        <v>6150165</v>
      </c>
      <c r="F120" s="249">
        <f>+'Combined Data with Group Avgs'!G405</f>
        <v>111</v>
      </c>
      <c r="G120" s="249">
        <f>+'Combined Data with Group Avgs'!H405</f>
        <v>44249.504504504504</v>
      </c>
      <c r="H120" s="249">
        <f t="shared" si="23"/>
        <v>4911695</v>
      </c>
      <c r="I120" s="249">
        <f>+'Combined Data with Group Avgs'!I405</f>
        <v>202</v>
      </c>
      <c r="J120" s="249">
        <f>+'Combined Data with Group Avgs'!J405</f>
        <v>38609.83663366337</v>
      </c>
      <c r="K120" s="249">
        <f t="shared" si="24"/>
        <v>7799187.000000001</v>
      </c>
      <c r="L120" s="249">
        <f>+'Combined Data with Group Avgs'!K405</f>
        <v>101</v>
      </c>
      <c r="M120" s="249">
        <f>+'Combined Data with Group Avgs'!L405</f>
        <v>31092.603960396038</v>
      </c>
      <c r="N120" s="249">
        <f t="shared" si="25"/>
        <v>3140353</v>
      </c>
      <c r="O120" s="249">
        <f>+'Combined Data with Group Avgs'!M405</f>
        <v>0</v>
      </c>
      <c r="P120" s="249">
        <f>+'Combined Data with Group Avgs'!N405</f>
        <v>0</v>
      </c>
      <c r="Q120" s="249">
        <f t="shared" si="26"/>
        <v>0</v>
      </c>
      <c r="R120" s="249">
        <f>+'Combined Data with Group Avgs'!O405</f>
        <v>0</v>
      </c>
      <c r="S120" s="249">
        <f>+'Combined Data with Group Avgs'!P405</f>
        <v>0</v>
      </c>
      <c r="T120" s="249">
        <f t="shared" si="27"/>
        <v>0</v>
      </c>
      <c r="U120" s="249">
        <f>+'Combined Data with Group Avgs'!Q405</f>
        <v>534</v>
      </c>
      <c r="V120" s="249">
        <f>+'Combined Data with Group Avgs'!R405</f>
        <v>41201.12359550562</v>
      </c>
      <c r="W120" s="249">
        <f t="shared" si="28"/>
        <v>22001400</v>
      </c>
    </row>
    <row r="121" spans="1:23" ht="12.75">
      <c r="A121" s="236"/>
      <c r="B121" s="236" t="s">
        <v>594</v>
      </c>
      <c r="C121" s="249">
        <f>+'Combined Data with Group Avgs'!E409</f>
        <v>21</v>
      </c>
      <c r="D121" s="249">
        <f>+'Combined Data with Group Avgs'!F409</f>
        <v>47018.04761904762</v>
      </c>
      <c r="E121" s="249">
        <f t="shared" si="22"/>
        <v>987379</v>
      </c>
      <c r="F121" s="249">
        <f>+'Combined Data with Group Avgs'!G409</f>
        <v>48</v>
      </c>
      <c r="G121" s="249">
        <f>+'Combined Data with Group Avgs'!H409</f>
        <v>41427.979166666664</v>
      </c>
      <c r="H121" s="249">
        <f t="shared" si="23"/>
        <v>1988543</v>
      </c>
      <c r="I121" s="249">
        <f>+'Combined Data with Group Avgs'!I409</f>
        <v>61</v>
      </c>
      <c r="J121" s="249">
        <f>+'Combined Data with Group Avgs'!J409</f>
        <v>36725.62295081967</v>
      </c>
      <c r="K121" s="249">
        <f t="shared" si="24"/>
        <v>2240263</v>
      </c>
      <c r="L121" s="249">
        <f>+'Combined Data with Group Avgs'!K409</f>
        <v>48</v>
      </c>
      <c r="M121" s="249">
        <f>+'Combined Data with Group Avgs'!L409</f>
        <v>32316.979166666668</v>
      </c>
      <c r="N121" s="249">
        <f t="shared" si="25"/>
        <v>1551215</v>
      </c>
      <c r="O121" s="249">
        <f>+'Combined Data with Group Avgs'!M409</f>
        <v>0</v>
      </c>
      <c r="P121" s="249">
        <f>+'Combined Data with Group Avgs'!N409</f>
        <v>0</v>
      </c>
      <c r="Q121" s="249">
        <f t="shared" si="26"/>
        <v>0</v>
      </c>
      <c r="R121" s="249">
        <f>+'Combined Data with Group Avgs'!O409</f>
        <v>0</v>
      </c>
      <c r="S121" s="249">
        <f>+'Combined Data with Group Avgs'!P409</f>
        <v>0</v>
      </c>
      <c r="T121" s="249">
        <f t="shared" si="27"/>
        <v>0</v>
      </c>
      <c r="U121" s="249">
        <f>+'Combined Data with Group Avgs'!Q409</f>
        <v>178</v>
      </c>
      <c r="V121" s="249">
        <f>+'Combined Data with Group Avgs'!R409</f>
        <v>38019.10112359551</v>
      </c>
      <c r="W121" s="249">
        <f t="shared" si="28"/>
        <v>6767400.000000001</v>
      </c>
    </row>
    <row r="122" spans="1:23" ht="12.75">
      <c r="A122" s="237"/>
      <c r="B122" s="244" t="s">
        <v>595</v>
      </c>
      <c r="C122" s="250">
        <f>+'Combined Data with 4Yr Avgs'!E370</f>
        <v>892</v>
      </c>
      <c r="D122" s="250">
        <f>+'Combined Data with 4Yr Avgs'!F370</f>
        <v>63246.65340717489</v>
      </c>
      <c r="E122" s="249">
        <f>+C122*D122</f>
        <v>56416014.839200005</v>
      </c>
      <c r="F122" s="250">
        <f>+'Combined Data with 4Yr Avgs'!G370</f>
        <v>787</v>
      </c>
      <c r="G122" s="250">
        <f>+'Combined Data with 4Yr Avgs'!H370</f>
        <v>48526.716868614996</v>
      </c>
      <c r="H122" s="249">
        <f>+F122*G122</f>
        <v>38190526.1756</v>
      </c>
      <c r="I122" s="250">
        <f>+'Combined Data with 4Yr Avgs'!I370</f>
        <v>902</v>
      </c>
      <c r="J122" s="250">
        <f>+'Combined Data with 4Yr Avgs'!J370</f>
        <v>41002.720403015526</v>
      </c>
      <c r="K122" s="249">
        <f>+I122*J122</f>
        <v>36984453.80352</v>
      </c>
      <c r="L122" s="250">
        <f>+'Combined Data with 4Yr Avgs'!K370</f>
        <v>383</v>
      </c>
      <c r="M122" s="250">
        <f>+'Combined Data with 4Yr Avgs'!L370</f>
        <v>30971.24295143603</v>
      </c>
      <c r="N122" s="249">
        <f>+L122*M122</f>
        <v>11861986.0504</v>
      </c>
      <c r="O122" s="250">
        <f>+'Combined Data with 4Yr Avgs'!M370</f>
        <v>0</v>
      </c>
      <c r="P122" s="250">
        <f>+'Combined Data with 4Yr Avgs'!N370</f>
        <v>0</v>
      </c>
      <c r="Q122" s="249">
        <f>+O122*P122</f>
        <v>0</v>
      </c>
      <c r="R122" s="250">
        <f>+'Combined Data with 4Yr Avgs'!O370</f>
        <v>0</v>
      </c>
      <c r="S122" s="250">
        <f>+'Combined Data with 4Yr Avgs'!P370</f>
        <v>0</v>
      </c>
      <c r="T122" s="249">
        <f>+R122*S122</f>
        <v>0</v>
      </c>
      <c r="U122" s="250">
        <f>+'Combined Data with 4Yr Avgs'!Q370</f>
        <v>2964</v>
      </c>
      <c r="V122" s="250">
        <f>+'Combined Data with 4Yr Avgs'!R370</f>
        <v>48398.441588636975</v>
      </c>
      <c r="W122" s="249">
        <f>+U122*V122</f>
        <v>143452980.86872</v>
      </c>
    </row>
    <row r="123" spans="1:23" ht="12.75">
      <c r="A123" s="236"/>
      <c r="B123" s="236" t="s">
        <v>596</v>
      </c>
      <c r="C123" s="249">
        <f>+'Combined Data with Group Avgs'!E425</f>
        <v>8</v>
      </c>
      <c r="D123" s="249">
        <f>+'Combined Data with Group Avgs'!F425</f>
        <v>43408.674687499995</v>
      </c>
      <c r="E123" s="249">
        <f t="shared" si="22"/>
        <v>347269.39749999996</v>
      </c>
      <c r="F123" s="249">
        <f>+'Combined Data with Group Avgs'!G425</f>
        <v>13</v>
      </c>
      <c r="G123" s="249">
        <f>+'Combined Data with Group Avgs'!H425</f>
        <v>38832.77707692308</v>
      </c>
      <c r="H123" s="249">
        <f t="shared" si="23"/>
        <v>504826.102</v>
      </c>
      <c r="I123" s="249">
        <f>+'Combined Data with Group Avgs'!I425</f>
        <v>23</v>
      </c>
      <c r="J123" s="249">
        <f>+'Combined Data with Group Avgs'!J425</f>
        <v>33755.31912173913</v>
      </c>
      <c r="K123" s="249">
        <f t="shared" si="24"/>
        <v>776372.3398</v>
      </c>
      <c r="L123" s="249">
        <f>+'Combined Data with Group Avgs'!K425</f>
        <v>16</v>
      </c>
      <c r="M123" s="249">
        <f>+'Combined Data with Group Avgs'!L425</f>
        <v>31243.00576</v>
      </c>
      <c r="N123" s="249">
        <f t="shared" si="25"/>
        <v>499888.09216</v>
      </c>
      <c r="O123" s="249">
        <f>+'Combined Data with Group Avgs'!M425</f>
        <v>0</v>
      </c>
      <c r="P123" s="249">
        <f>+'Combined Data with Group Avgs'!N425</f>
        <v>0</v>
      </c>
      <c r="Q123" s="249">
        <f t="shared" si="26"/>
        <v>0</v>
      </c>
      <c r="R123" s="249">
        <f>+'Combined Data with Group Avgs'!O425</f>
        <v>957</v>
      </c>
      <c r="S123" s="249">
        <f>+'Combined Data with Group Avgs'!P425</f>
        <v>37700.46290491118</v>
      </c>
      <c r="T123" s="249">
        <f t="shared" si="27"/>
        <v>36079343</v>
      </c>
      <c r="U123" s="249">
        <f>+'Combined Data with Group Avgs'!Q425</f>
        <v>1017</v>
      </c>
      <c r="V123" s="249">
        <f>+'Combined Data with Group Avgs'!R425</f>
        <v>37569.023531425766</v>
      </c>
      <c r="W123" s="249">
        <f t="shared" si="28"/>
        <v>38207696.93146</v>
      </c>
    </row>
    <row r="124" spans="1:23" ht="12.75">
      <c r="A124" s="237"/>
      <c r="B124" s="236" t="s">
        <v>597</v>
      </c>
      <c r="C124" s="248"/>
      <c r="D124" s="248"/>
      <c r="E124" s="249">
        <f t="shared" si="22"/>
        <v>0</v>
      </c>
      <c r="F124" s="248"/>
      <c r="G124" s="248"/>
      <c r="H124" s="249">
        <f t="shared" si="23"/>
        <v>0</v>
      </c>
      <c r="I124" s="248"/>
      <c r="J124" s="248"/>
      <c r="K124" s="249">
        <f t="shared" si="24"/>
        <v>0</v>
      </c>
      <c r="L124" s="248"/>
      <c r="M124" s="248"/>
      <c r="N124" s="249">
        <f t="shared" si="25"/>
        <v>0</v>
      </c>
      <c r="O124" s="248"/>
      <c r="P124" s="248"/>
      <c r="Q124" s="249">
        <f t="shared" si="26"/>
        <v>0</v>
      </c>
      <c r="R124" s="248"/>
      <c r="S124" s="248"/>
      <c r="T124" s="249">
        <f t="shared" si="27"/>
        <v>0</v>
      </c>
      <c r="U124" s="248"/>
      <c r="V124" s="248"/>
      <c r="W124" s="249">
        <f t="shared" si="28"/>
        <v>0</v>
      </c>
    </row>
    <row r="125" spans="1:23" ht="12.75">
      <c r="A125" s="236"/>
      <c r="B125" s="251" t="s">
        <v>707</v>
      </c>
      <c r="C125" s="248"/>
      <c r="D125" s="248"/>
      <c r="E125" s="249">
        <f t="shared" si="22"/>
        <v>0</v>
      </c>
      <c r="F125" s="248"/>
      <c r="G125" s="248"/>
      <c r="H125" s="249">
        <f t="shared" si="23"/>
        <v>0</v>
      </c>
      <c r="I125" s="248"/>
      <c r="J125" s="248"/>
      <c r="K125" s="249">
        <f t="shared" si="24"/>
        <v>0</v>
      </c>
      <c r="L125" s="248"/>
      <c r="M125" s="248"/>
      <c r="N125" s="249">
        <f t="shared" si="25"/>
        <v>0</v>
      </c>
      <c r="O125" s="248"/>
      <c r="P125" s="248"/>
      <c r="Q125" s="249">
        <f t="shared" si="26"/>
        <v>0</v>
      </c>
      <c r="R125" s="248"/>
      <c r="S125" s="248"/>
      <c r="T125" s="249">
        <f t="shared" si="27"/>
        <v>0</v>
      </c>
      <c r="U125" s="248"/>
      <c r="V125" s="248"/>
      <c r="W125" s="249">
        <f t="shared" si="28"/>
        <v>0</v>
      </c>
    </row>
    <row r="126" spans="1:23" ht="12.75">
      <c r="A126" s="236" t="s">
        <v>368</v>
      </c>
      <c r="B126" s="236"/>
      <c r="C126" s="248"/>
      <c r="D126" s="248"/>
      <c r="E126" s="249">
        <f t="shared" si="22"/>
        <v>0</v>
      </c>
      <c r="F126" s="248"/>
      <c r="G126" s="248"/>
      <c r="H126" s="249">
        <f t="shared" si="23"/>
        <v>0</v>
      </c>
      <c r="I126" s="248"/>
      <c r="J126" s="248"/>
      <c r="K126" s="249">
        <f t="shared" si="24"/>
        <v>0</v>
      </c>
      <c r="L126" s="248"/>
      <c r="M126" s="248"/>
      <c r="N126" s="249">
        <f t="shared" si="25"/>
        <v>0</v>
      </c>
      <c r="O126" s="248"/>
      <c r="P126" s="248"/>
      <c r="Q126" s="249">
        <f t="shared" si="26"/>
        <v>0</v>
      </c>
      <c r="R126" s="248"/>
      <c r="S126" s="248"/>
      <c r="T126" s="249">
        <f t="shared" si="27"/>
        <v>0</v>
      </c>
      <c r="U126" s="248"/>
      <c r="V126" s="248"/>
      <c r="W126" s="249">
        <f t="shared" si="28"/>
        <v>0</v>
      </c>
    </row>
    <row r="127" spans="1:23" ht="12.75">
      <c r="A127" s="236"/>
      <c r="B127" s="236" t="s">
        <v>589</v>
      </c>
      <c r="C127" s="249">
        <f>+'Combined Data with Group Avgs'!E426</f>
        <v>390</v>
      </c>
      <c r="D127" s="249">
        <f>+'Combined Data with Group Avgs'!F426</f>
        <v>74765.7103165641</v>
      </c>
      <c r="E127" s="249">
        <f t="shared" si="22"/>
        <v>29158627.02346</v>
      </c>
      <c r="F127" s="249">
        <f>+'Combined Data with Group Avgs'!G426</f>
        <v>337</v>
      </c>
      <c r="G127" s="249">
        <f>+'Combined Data with Group Avgs'!H426</f>
        <v>55393.766352047474</v>
      </c>
      <c r="H127" s="249">
        <f t="shared" si="23"/>
        <v>18667699.26064</v>
      </c>
      <c r="I127" s="249">
        <f>+'Combined Data with Group Avgs'!I426</f>
        <v>194</v>
      </c>
      <c r="J127" s="249">
        <f>+'Combined Data with Group Avgs'!J426</f>
        <v>45570.99992783505</v>
      </c>
      <c r="K127" s="249">
        <f t="shared" si="24"/>
        <v>8840773.986</v>
      </c>
      <c r="L127" s="249">
        <f>+'Combined Data with Group Avgs'!K426</f>
        <v>70</v>
      </c>
      <c r="M127" s="249">
        <f>+'Combined Data with Group Avgs'!L426</f>
        <v>34268.42890057142</v>
      </c>
      <c r="N127" s="249">
        <f t="shared" si="25"/>
        <v>2398790.0230399994</v>
      </c>
      <c r="O127" s="249">
        <f>+'Combined Data with Group Avgs'!M426</f>
        <v>33</v>
      </c>
      <c r="P127" s="249">
        <f>+'Combined Data with Group Avgs'!N426</f>
        <v>46545.889674545455</v>
      </c>
      <c r="Q127" s="249">
        <f t="shared" si="26"/>
        <v>1536014.35926</v>
      </c>
      <c r="R127" s="249">
        <f>+'Combined Data with Group Avgs'!O426</f>
        <v>0</v>
      </c>
      <c r="S127" s="249">
        <f>+'Combined Data with Group Avgs'!P426</f>
        <v>0</v>
      </c>
      <c r="T127" s="249">
        <f t="shared" si="27"/>
        <v>0</v>
      </c>
      <c r="U127" s="249">
        <f>+'Combined Data with Group Avgs'!Q426</f>
        <v>1024</v>
      </c>
      <c r="V127" s="249">
        <f>+'Combined Data with Group Avgs'!R426</f>
        <v>59181.54751210937</v>
      </c>
      <c r="W127" s="249">
        <f t="shared" si="28"/>
        <v>60601904.652399994</v>
      </c>
    </row>
    <row r="128" spans="1:23" ht="12.75">
      <c r="A128" s="236"/>
      <c r="B128" s="236" t="s">
        <v>590</v>
      </c>
      <c r="C128" s="249">
        <f>+'Combined Data with Group Avgs'!E428</f>
        <v>391</v>
      </c>
      <c r="D128" s="249">
        <f>+'Combined Data with Group Avgs'!F428</f>
        <v>70430.25388700768</v>
      </c>
      <c r="E128" s="249">
        <f t="shared" si="22"/>
        <v>27538229.269820005</v>
      </c>
      <c r="F128" s="249">
        <f>+'Combined Data with Group Avgs'!G428</f>
        <v>257</v>
      </c>
      <c r="G128" s="249">
        <f>+'Combined Data with Group Avgs'!H428</f>
        <v>53433.843652062256</v>
      </c>
      <c r="H128" s="249">
        <f t="shared" si="23"/>
        <v>13732497.81858</v>
      </c>
      <c r="I128" s="249">
        <f>+'Combined Data with Group Avgs'!I428</f>
        <v>162</v>
      </c>
      <c r="J128" s="249">
        <f>+'Combined Data with Group Avgs'!J428</f>
        <v>43237.38468432099</v>
      </c>
      <c r="K128" s="249">
        <f t="shared" si="24"/>
        <v>7004456.31886</v>
      </c>
      <c r="L128" s="249">
        <f>+'Combined Data with Group Avgs'!K428</f>
        <v>46</v>
      </c>
      <c r="M128" s="249">
        <f>+'Combined Data with Group Avgs'!L428</f>
        <v>24757</v>
      </c>
      <c r="N128" s="249">
        <f t="shared" si="25"/>
        <v>1138822</v>
      </c>
      <c r="O128" s="249">
        <f>+'Combined Data with Group Avgs'!M428</f>
        <v>67</v>
      </c>
      <c r="P128" s="249">
        <f>+'Combined Data with Group Avgs'!N428</f>
        <v>36556.68686477612</v>
      </c>
      <c r="Q128" s="249">
        <f t="shared" si="26"/>
        <v>2449298.01994</v>
      </c>
      <c r="R128" s="249">
        <f>+'Combined Data with Group Avgs'!O428</f>
        <v>0</v>
      </c>
      <c r="S128" s="249">
        <f>+'Combined Data with Group Avgs'!P428</f>
        <v>0</v>
      </c>
      <c r="T128" s="249">
        <f t="shared" si="27"/>
        <v>0</v>
      </c>
      <c r="U128" s="249">
        <f>+'Combined Data with Group Avgs'!Q428</f>
        <v>923</v>
      </c>
      <c r="V128" s="249">
        <f>+'Combined Data with Group Avgs'!R428</f>
        <v>56189.92787345612</v>
      </c>
      <c r="W128" s="249">
        <f t="shared" si="28"/>
        <v>51863303.427200004</v>
      </c>
    </row>
    <row r="129" spans="1:23" ht="12.75">
      <c r="A129" s="236"/>
      <c r="B129" s="236" t="s">
        <v>591</v>
      </c>
      <c r="C129" s="249">
        <f>+'Combined Data with Group Avgs'!E430</f>
        <v>69</v>
      </c>
      <c r="D129" s="249">
        <f>+'Combined Data with Group Avgs'!F430</f>
        <v>52941</v>
      </c>
      <c r="E129" s="249">
        <f t="shared" si="22"/>
        <v>3652929</v>
      </c>
      <c r="F129" s="249">
        <f>+'Combined Data with Group Avgs'!G430</f>
        <v>89</v>
      </c>
      <c r="G129" s="249">
        <f>+'Combined Data with Group Avgs'!H430</f>
        <v>43951.49233348315</v>
      </c>
      <c r="H129" s="249">
        <f t="shared" si="23"/>
        <v>3911682.8176800003</v>
      </c>
      <c r="I129" s="249">
        <f>+'Combined Data with Group Avgs'!I430</f>
        <v>69</v>
      </c>
      <c r="J129" s="249">
        <f>+'Combined Data with Group Avgs'!J430</f>
        <v>39197.1749542029</v>
      </c>
      <c r="K129" s="249">
        <f t="shared" si="24"/>
        <v>2704605.07184</v>
      </c>
      <c r="L129" s="249">
        <f>+'Combined Data with Group Avgs'!K430</f>
        <v>15</v>
      </c>
      <c r="M129" s="249">
        <f>+'Combined Data with Group Avgs'!L430</f>
        <v>29288</v>
      </c>
      <c r="N129" s="249">
        <f t="shared" si="25"/>
        <v>439320</v>
      </c>
      <c r="O129" s="249">
        <f>+'Combined Data with Group Avgs'!M430</f>
        <v>0</v>
      </c>
      <c r="P129" s="249">
        <f>+'Combined Data with Group Avgs'!N430</f>
        <v>0</v>
      </c>
      <c r="Q129" s="249">
        <f t="shared" si="26"/>
        <v>0</v>
      </c>
      <c r="R129" s="249">
        <f>+'Combined Data with Group Avgs'!O430</f>
        <v>0</v>
      </c>
      <c r="S129" s="249">
        <f>+'Combined Data with Group Avgs'!P430</f>
        <v>0</v>
      </c>
      <c r="T129" s="249">
        <f t="shared" si="27"/>
        <v>0</v>
      </c>
      <c r="U129" s="249">
        <f>+'Combined Data with Group Avgs'!Q430</f>
        <v>242</v>
      </c>
      <c r="V129" s="249">
        <f>+'Combined Data with Group Avgs'!R430</f>
        <v>44250.15243603306</v>
      </c>
      <c r="W129" s="249">
        <f t="shared" si="28"/>
        <v>10708536.88952</v>
      </c>
    </row>
    <row r="130" spans="1:23" ht="12.75">
      <c r="A130" s="236"/>
      <c r="B130" s="236" t="s">
        <v>592</v>
      </c>
      <c r="C130" s="249">
        <f>+'Combined Data with Group Avgs'!E434</f>
        <v>152</v>
      </c>
      <c r="D130" s="249">
        <f>+'Combined Data with Group Avgs'!F434</f>
        <v>57409.015974736845</v>
      </c>
      <c r="E130" s="249">
        <f t="shared" si="22"/>
        <v>8726170.42816</v>
      </c>
      <c r="F130" s="249">
        <f>+'Combined Data with Group Avgs'!G434</f>
        <v>169</v>
      </c>
      <c r="G130" s="249">
        <f>+'Combined Data with Group Avgs'!H434</f>
        <v>47197.71258307692</v>
      </c>
      <c r="H130" s="249">
        <f t="shared" si="23"/>
        <v>7976413.426539999</v>
      </c>
      <c r="I130" s="249">
        <f>+'Combined Data with Group Avgs'!I434</f>
        <v>171</v>
      </c>
      <c r="J130" s="249">
        <f>+'Combined Data with Group Avgs'!J434</f>
        <v>37936.13147391813</v>
      </c>
      <c r="K130" s="249">
        <f t="shared" si="24"/>
        <v>6487078.482040001</v>
      </c>
      <c r="L130" s="249">
        <f>+'Combined Data with Group Avgs'!K434</f>
        <v>50</v>
      </c>
      <c r="M130" s="249">
        <f>+'Combined Data with Group Avgs'!L434</f>
        <v>31177.88</v>
      </c>
      <c r="N130" s="249">
        <f t="shared" si="25"/>
        <v>1558894</v>
      </c>
      <c r="O130" s="249">
        <f>+'Combined Data with Group Avgs'!M434</f>
        <v>0</v>
      </c>
      <c r="P130" s="249">
        <f>+'Combined Data with Group Avgs'!N434</f>
        <v>0</v>
      </c>
      <c r="Q130" s="249">
        <f t="shared" si="26"/>
        <v>0</v>
      </c>
      <c r="R130" s="249">
        <f>+'Combined Data with Group Avgs'!O434</f>
        <v>0</v>
      </c>
      <c r="S130" s="249">
        <f>+'Combined Data with Group Avgs'!P434</f>
        <v>0</v>
      </c>
      <c r="T130" s="249">
        <f t="shared" si="27"/>
        <v>0</v>
      </c>
      <c r="U130" s="249">
        <f>+'Combined Data with Group Avgs'!Q434</f>
        <v>542</v>
      </c>
      <c r="V130" s="249">
        <f>+'Combined Data with Group Avgs'!R434</f>
        <v>45661.54305671586</v>
      </c>
      <c r="W130" s="249">
        <f t="shared" si="28"/>
        <v>24748556.33674</v>
      </c>
    </row>
    <row r="131" spans="1:23" ht="12.75">
      <c r="A131" s="236"/>
      <c r="B131" s="236" t="s">
        <v>593</v>
      </c>
      <c r="C131" s="249">
        <f>+'Combined Data with Group Avgs'!E437</f>
        <v>114</v>
      </c>
      <c r="D131" s="249">
        <f>+'Combined Data with Group Avgs'!F437</f>
        <v>54027.32833</v>
      </c>
      <c r="E131" s="249">
        <f t="shared" si="22"/>
        <v>6159115.42962</v>
      </c>
      <c r="F131" s="249">
        <f>+'Combined Data with Group Avgs'!G437</f>
        <v>97</v>
      </c>
      <c r="G131" s="249">
        <f>+'Combined Data with Group Avgs'!H437</f>
        <v>46750.993377113395</v>
      </c>
      <c r="H131" s="249">
        <f t="shared" si="23"/>
        <v>4534846.35758</v>
      </c>
      <c r="I131" s="249">
        <f>+'Combined Data with Group Avgs'!I437</f>
        <v>124</v>
      </c>
      <c r="J131" s="249">
        <f>+'Combined Data with Group Avgs'!J437</f>
        <v>39124.27401774193</v>
      </c>
      <c r="K131" s="249">
        <f t="shared" si="24"/>
        <v>4851409.9782</v>
      </c>
      <c r="L131" s="249">
        <f>+'Combined Data with Group Avgs'!K437</f>
        <v>43</v>
      </c>
      <c r="M131" s="249">
        <f>+'Combined Data with Group Avgs'!L437</f>
        <v>30178.230031627907</v>
      </c>
      <c r="N131" s="249">
        <f t="shared" si="25"/>
        <v>1297663.89136</v>
      </c>
      <c r="O131" s="249">
        <f>+'Combined Data with Group Avgs'!M437</f>
        <v>0</v>
      </c>
      <c r="P131" s="249">
        <f>+'Combined Data with Group Avgs'!N437</f>
        <v>0</v>
      </c>
      <c r="Q131" s="249">
        <f t="shared" si="26"/>
        <v>0</v>
      </c>
      <c r="R131" s="249">
        <f>+'Combined Data with Group Avgs'!O437</f>
        <v>0</v>
      </c>
      <c r="S131" s="249">
        <f>+'Combined Data with Group Avgs'!P437</f>
        <v>0</v>
      </c>
      <c r="T131" s="249">
        <f t="shared" si="27"/>
        <v>0</v>
      </c>
      <c r="U131" s="249">
        <f>+'Combined Data with Group Avgs'!Q437</f>
        <v>378</v>
      </c>
      <c r="V131" s="249">
        <f>+'Combined Data with Group Avgs'!R437</f>
        <v>44558.295388253966</v>
      </c>
      <c r="W131" s="249">
        <f t="shared" si="28"/>
        <v>16843035.65676</v>
      </c>
    </row>
    <row r="132" spans="1:23" ht="12.75">
      <c r="A132" s="236"/>
      <c r="B132" s="236" t="s">
        <v>594</v>
      </c>
      <c r="C132" s="249">
        <f>+'Combined Data with Group Avgs'!E442</f>
        <v>166</v>
      </c>
      <c r="D132" s="249">
        <f>+'Combined Data with Group Avgs'!F442</f>
        <v>55369.39418024096</v>
      </c>
      <c r="E132" s="249">
        <f t="shared" si="22"/>
        <v>9191319.43392</v>
      </c>
      <c r="F132" s="249">
        <f>+'Combined Data with Group Avgs'!G442</f>
        <v>169</v>
      </c>
      <c r="G132" s="249">
        <f>+'Combined Data with Group Avgs'!H442</f>
        <v>45087.77947940829</v>
      </c>
      <c r="H132" s="249">
        <f t="shared" si="23"/>
        <v>7619834.732020001</v>
      </c>
      <c r="I132" s="249">
        <f>+'Combined Data with Group Avgs'!I442</f>
        <v>139</v>
      </c>
      <c r="J132" s="249">
        <f>+'Combined Data with Group Avgs'!J442</f>
        <v>38665.6335542446</v>
      </c>
      <c r="K132" s="249">
        <f t="shared" si="24"/>
        <v>5374523.06404</v>
      </c>
      <c r="L132" s="249">
        <f>+'Combined Data with Group Avgs'!K442</f>
        <v>75</v>
      </c>
      <c r="M132" s="249">
        <f>+'Combined Data with Group Avgs'!L442</f>
        <v>31326.191277866666</v>
      </c>
      <c r="N132" s="249">
        <f t="shared" si="25"/>
        <v>2349464.34584</v>
      </c>
      <c r="O132" s="249">
        <f>+'Combined Data with Group Avgs'!M442</f>
        <v>9</v>
      </c>
      <c r="P132" s="249">
        <f>+'Combined Data with Group Avgs'!N442</f>
        <v>27345.08373777778</v>
      </c>
      <c r="Q132" s="249">
        <f t="shared" si="26"/>
        <v>246105.75364</v>
      </c>
      <c r="R132" s="249">
        <f>+'Combined Data with Group Avgs'!O442</f>
        <v>0</v>
      </c>
      <c r="S132" s="249">
        <f>+'Combined Data with Group Avgs'!P442</f>
        <v>0</v>
      </c>
      <c r="T132" s="249">
        <f t="shared" si="27"/>
        <v>0</v>
      </c>
      <c r="U132" s="249">
        <f>+'Combined Data with Group Avgs'!Q442</f>
        <v>558</v>
      </c>
      <c r="V132" s="249">
        <f>+'Combined Data with Group Avgs'!R442</f>
        <v>44410.83750799283</v>
      </c>
      <c r="W132" s="249">
        <f t="shared" si="28"/>
        <v>24781247.32946</v>
      </c>
    </row>
    <row r="133" spans="1:23" ht="12.75">
      <c r="A133" s="237"/>
      <c r="B133" s="244" t="s">
        <v>595</v>
      </c>
      <c r="C133" s="250">
        <f>+'Combined Data with 4Yr Avgs'!E398</f>
        <v>1282</v>
      </c>
      <c r="D133" s="250">
        <f>+'Combined Data with 4Yr Avgs'!F398</f>
        <v>65855.218865039</v>
      </c>
      <c r="E133" s="249">
        <f>+C133*D133</f>
        <v>84426390.58498</v>
      </c>
      <c r="F133" s="250">
        <f>+'Combined Data with 4Yr Avgs'!G398</f>
        <v>1118</v>
      </c>
      <c r="G133" s="250">
        <f>+'Combined Data with 4Yr Avgs'!H398</f>
        <v>50485.665843506256</v>
      </c>
      <c r="H133" s="249">
        <f>+F133*G133</f>
        <v>56442974.41304</v>
      </c>
      <c r="I133" s="250">
        <f>+'Combined Data with 4Yr Avgs'!I398</f>
        <v>859</v>
      </c>
      <c r="J133" s="250">
        <f>+'Combined Data with 4Yr Avgs'!J398</f>
        <v>41051.04412221187</v>
      </c>
      <c r="K133" s="249">
        <f>+I133*J133</f>
        <v>35262846.900979996</v>
      </c>
      <c r="L133" s="250">
        <f>+'Combined Data with 4Yr Avgs'!K398</f>
        <v>299</v>
      </c>
      <c r="M133" s="250">
        <f>+'Combined Data with 4Yr Avgs'!L398</f>
        <v>30712.221606153846</v>
      </c>
      <c r="N133" s="249">
        <f>+L133*M133</f>
        <v>9182954.26024</v>
      </c>
      <c r="O133" s="250">
        <f>+'Combined Data with 4Yr Avgs'!M398</f>
        <v>109</v>
      </c>
      <c r="P133" s="250">
        <f>+'Combined Data with 4Yr Avgs'!N398</f>
        <v>38820.34984256881</v>
      </c>
      <c r="Q133" s="249">
        <f>+O133*P133</f>
        <v>4231418.13284</v>
      </c>
      <c r="R133" s="250">
        <f>+'Combined Data with 4Yr Avgs'!O398</f>
        <v>0</v>
      </c>
      <c r="S133" s="250">
        <f>+'Combined Data with 4Yr Avgs'!P398</f>
        <v>0</v>
      </c>
      <c r="T133" s="249">
        <f>+R133*S133</f>
        <v>0</v>
      </c>
      <c r="U133" s="250">
        <f>+'Combined Data with 4Yr Avgs'!Q398</f>
        <v>3667</v>
      </c>
      <c r="V133" s="250">
        <f>+'Combined Data with 4Yr Avgs'!R398</f>
        <v>51689.82391384784</v>
      </c>
      <c r="W133" s="249">
        <f>+U133*V133</f>
        <v>189546584.29208001</v>
      </c>
    </row>
    <row r="134" spans="1:23" ht="12.75">
      <c r="A134" s="236"/>
      <c r="B134" s="236" t="s">
        <v>596</v>
      </c>
      <c r="C134" s="249">
        <f>+'Combined Data with Group Avgs'!E464</f>
        <v>49</v>
      </c>
      <c r="D134" s="249">
        <f>+'Combined Data with Group Avgs'!F464</f>
        <v>49901.26255020408</v>
      </c>
      <c r="E134" s="249">
        <f t="shared" si="22"/>
        <v>2445161.86496</v>
      </c>
      <c r="F134" s="249">
        <f>+'Combined Data with Group Avgs'!G464</f>
        <v>35</v>
      </c>
      <c r="G134" s="249">
        <f>+'Combined Data with Group Avgs'!H464</f>
        <v>40303.90550742857</v>
      </c>
      <c r="H134" s="249">
        <f t="shared" si="23"/>
        <v>1410636.69276</v>
      </c>
      <c r="I134" s="249">
        <f>+'Combined Data with Group Avgs'!I464</f>
        <v>22</v>
      </c>
      <c r="J134" s="249">
        <f>+'Combined Data with Group Avgs'!J464</f>
        <v>35883.78553</v>
      </c>
      <c r="K134" s="249">
        <f t="shared" si="24"/>
        <v>789443.28166</v>
      </c>
      <c r="L134" s="249">
        <f>+'Combined Data with Group Avgs'!K464</f>
        <v>900</v>
      </c>
      <c r="M134" s="249">
        <f>+'Combined Data with Group Avgs'!L464</f>
        <v>34352.01859275556</v>
      </c>
      <c r="N134" s="249">
        <f t="shared" si="25"/>
        <v>30916816.733480003</v>
      </c>
      <c r="O134" s="249">
        <f>+'Combined Data with Group Avgs'!M464</f>
        <v>656</v>
      </c>
      <c r="P134" s="249">
        <f>+'Combined Data with Group Avgs'!N464</f>
        <v>34629.23561838415</v>
      </c>
      <c r="Q134" s="249">
        <f t="shared" si="26"/>
        <v>22716778.56566</v>
      </c>
      <c r="R134" s="249">
        <f>+'Combined Data with Group Avgs'!O464</f>
        <v>0</v>
      </c>
      <c r="S134" s="249">
        <f>+'Combined Data with Group Avgs'!P464</f>
        <v>0</v>
      </c>
      <c r="T134" s="249">
        <f t="shared" si="27"/>
        <v>0</v>
      </c>
      <c r="U134" s="249">
        <f>+'Combined Data with Group Avgs'!Q464</f>
        <v>1662</v>
      </c>
      <c r="V134" s="249">
        <f>+'Combined Data with Group Avgs'!R464</f>
        <v>35065.48564291216</v>
      </c>
      <c r="W134" s="249">
        <f t="shared" si="28"/>
        <v>58278837.13852</v>
      </c>
    </row>
    <row r="135" spans="1:23" ht="12.75">
      <c r="A135" s="237"/>
      <c r="B135" s="236" t="s">
        <v>597</v>
      </c>
      <c r="C135" s="248"/>
      <c r="D135" s="248"/>
      <c r="E135" s="249">
        <f t="shared" si="22"/>
        <v>0</v>
      </c>
      <c r="F135" s="248"/>
      <c r="G135" s="248"/>
      <c r="H135" s="249">
        <f t="shared" si="23"/>
        <v>0</v>
      </c>
      <c r="I135" s="248"/>
      <c r="J135" s="248"/>
      <c r="K135" s="249">
        <f t="shared" si="24"/>
        <v>0</v>
      </c>
      <c r="L135" s="248"/>
      <c r="M135" s="248"/>
      <c r="N135" s="249">
        <f t="shared" si="25"/>
        <v>0</v>
      </c>
      <c r="O135" s="248"/>
      <c r="P135" s="248"/>
      <c r="Q135" s="249">
        <f t="shared" si="26"/>
        <v>0</v>
      </c>
      <c r="R135" s="248"/>
      <c r="S135" s="248"/>
      <c r="T135" s="249">
        <f t="shared" si="27"/>
        <v>0</v>
      </c>
      <c r="U135" s="248"/>
      <c r="V135" s="248"/>
      <c r="W135" s="249">
        <f t="shared" si="28"/>
        <v>0</v>
      </c>
    </row>
    <row r="136" spans="1:23" ht="12.75">
      <c r="A136" s="236"/>
      <c r="B136" s="251" t="s">
        <v>707</v>
      </c>
      <c r="C136" s="248"/>
      <c r="D136" s="248"/>
      <c r="E136" s="249">
        <f t="shared" si="22"/>
        <v>0</v>
      </c>
      <c r="F136" s="248"/>
      <c r="G136" s="248"/>
      <c r="H136" s="249">
        <f t="shared" si="23"/>
        <v>0</v>
      </c>
      <c r="I136" s="248"/>
      <c r="J136" s="248"/>
      <c r="K136" s="249">
        <f t="shared" si="24"/>
        <v>0</v>
      </c>
      <c r="L136" s="248"/>
      <c r="M136" s="248"/>
      <c r="N136" s="249">
        <f t="shared" si="25"/>
        <v>0</v>
      </c>
      <c r="O136" s="248"/>
      <c r="P136" s="248"/>
      <c r="Q136" s="249">
        <f t="shared" si="26"/>
        <v>0</v>
      </c>
      <c r="R136" s="248"/>
      <c r="S136" s="248"/>
      <c r="T136" s="249">
        <f t="shared" si="27"/>
        <v>0</v>
      </c>
      <c r="U136" s="248"/>
      <c r="V136" s="248"/>
      <c r="W136" s="249">
        <f t="shared" si="28"/>
        <v>0</v>
      </c>
    </row>
    <row r="137" spans="1:23" ht="12.75">
      <c r="A137" s="236" t="s">
        <v>401</v>
      </c>
      <c r="B137" s="236"/>
      <c r="C137" s="248"/>
      <c r="D137" s="248"/>
      <c r="E137" s="249">
        <f t="shared" si="22"/>
        <v>0</v>
      </c>
      <c r="F137" s="248"/>
      <c r="G137" s="248"/>
      <c r="H137" s="249">
        <f t="shared" si="23"/>
        <v>0</v>
      </c>
      <c r="I137" s="248"/>
      <c r="J137" s="248"/>
      <c r="K137" s="249">
        <f t="shared" si="24"/>
        <v>0</v>
      </c>
      <c r="L137" s="248"/>
      <c r="M137" s="248"/>
      <c r="N137" s="249">
        <f t="shared" si="25"/>
        <v>0</v>
      </c>
      <c r="O137" s="248"/>
      <c r="P137" s="248"/>
      <c r="Q137" s="249">
        <f t="shared" si="26"/>
        <v>0</v>
      </c>
      <c r="R137" s="248"/>
      <c r="S137" s="248"/>
      <c r="T137" s="249">
        <f t="shared" si="27"/>
        <v>0</v>
      </c>
      <c r="U137" s="248"/>
      <c r="V137" s="248"/>
      <c r="W137" s="249">
        <f t="shared" si="28"/>
        <v>0</v>
      </c>
    </row>
    <row r="138" spans="1:23" ht="12.75">
      <c r="A138" s="236"/>
      <c r="B138" s="236" t="s">
        <v>589</v>
      </c>
      <c r="C138" s="249">
        <f>+'Combined Data with Group Avgs'!E465</f>
        <v>521</v>
      </c>
      <c r="D138" s="249">
        <f>+'Combined Data with Group Avgs'!F465</f>
        <v>70884.40439401152</v>
      </c>
      <c r="E138" s="249">
        <f t="shared" si="22"/>
        <v>36930774.68928</v>
      </c>
      <c r="F138" s="249">
        <f>+'Combined Data with Group Avgs'!G465</f>
        <v>304</v>
      </c>
      <c r="G138" s="249">
        <f>+'Combined Data with Group Avgs'!H465</f>
        <v>53678.49406092105</v>
      </c>
      <c r="H138" s="249">
        <f t="shared" si="23"/>
        <v>16318262.19452</v>
      </c>
      <c r="I138" s="249">
        <f>+'Combined Data with Group Avgs'!I465</f>
        <v>164</v>
      </c>
      <c r="J138" s="249">
        <f>+'Combined Data with Group Avgs'!J465</f>
        <v>43264.53476390244</v>
      </c>
      <c r="K138" s="249">
        <f t="shared" si="24"/>
        <v>7095383.701280001</v>
      </c>
      <c r="L138" s="249">
        <f>+'Combined Data with Group Avgs'!K465</f>
        <v>52</v>
      </c>
      <c r="M138" s="249">
        <f>+'Combined Data with Group Avgs'!L465</f>
        <v>29768.97628076923</v>
      </c>
      <c r="N138" s="249">
        <f t="shared" si="25"/>
        <v>1547986.7666</v>
      </c>
      <c r="O138" s="249">
        <f>+'Combined Data with Group Avgs'!M465</f>
        <v>8</v>
      </c>
      <c r="P138" s="249">
        <f>+'Combined Data with Group Avgs'!N465</f>
        <v>37339.434205</v>
      </c>
      <c r="Q138" s="249">
        <f t="shared" si="26"/>
        <v>298715.47364</v>
      </c>
      <c r="R138" s="249">
        <f>+'Combined Data with Group Avgs'!O465</f>
        <v>0</v>
      </c>
      <c r="S138" s="249">
        <f>+'Combined Data with Group Avgs'!P465</f>
        <v>0</v>
      </c>
      <c r="T138" s="249">
        <f t="shared" si="27"/>
        <v>0</v>
      </c>
      <c r="U138" s="249">
        <f>+'Combined Data with Group Avgs'!Q465</f>
        <v>1049</v>
      </c>
      <c r="V138" s="249">
        <f>+'Combined Data with Group Avgs'!R465</f>
        <v>59286.10374196377</v>
      </c>
      <c r="W138" s="249">
        <f t="shared" si="28"/>
        <v>62191122.82532</v>
      </c>
    </row>
    <row r="139" spans="1:23" ht="12.75">
      <c r="A139" s="236"/>
      <c r="B139" s="236" t="s">
        <v>590</v>
      </c>
      <c r="C139" s="249">
        <f>+'Combined Data with Group Avgs'!E467</f>
        <v>258</v>
      </c>
      <c r="D139" s="249">
        <f>+'Combined Data with Group Avgs'!F467</f>
        <v>55669.515384496124</v>
      </c>
      <c r="E139" s="249">
        <f t="shared" si="22"/>
        <v>14362734.9692</v>
      </c>
      <c r="F139" s="249">
        <f>+'Combined Data with Group Avgs'!G467</f>
        <v>207</v>
      </c>
      <c r="G139" s="249">
        <f>+'Combined Data with Group Avgs'!H467</f>
        <v>44985.56535169082</v>
      </c>
      <c r="H139" s="249">
        <f t="shared" si="23"/>
        <v>9312012.0278</v>
      </c>
      <c r="I139" s="249">
        <f>+'Combined Data with Group Avgs'!I467</f>
        <v>197</v>
      </c>
      <c r="J139" s="249">
        <f>+'Combined Data with Group Avgs'!J467</f>
        <v>37987.9745822335</v>
      </c>
      <c r="K139" s="249">
        <f t="shared" si="24"/>
        <v>7483630.9927</v>
      </c>
      <c r="L139" s="249">
        <f>+'Combined Data with Group Avgs'!K467</f>
        <v>73</v>
      </c>
      <c r="M139" s="249">
        <f>+'Combined Data with Group Avgs'!L467</f>
        <v>26275.45074931507</v>
      </c>
      <c r="N139" s="249">
        <f t="shared" si="25"/>
        <v>1918107.9047</v>
      </c>
      <c r="O139" s="249">
        <f>+'Combined Data with Group Avgs'!M467</f>
        <v>2</v>
      </c>
      <c r="P139" s="249">
        <f>+'Combined Data with Group Avgs'!N467</f>
        <v>21055</v>
      </c>
      <c r="Q139" s="249">
        <f t="shared" si="26"/>
        <v>42110</v>
      </c>
      <c r="R139" s="249">
        <f>+'Combined Data with Group Avgs'!O467</f>
        <v>0</v>
      </c>
      <c r="S139" s="249">
        <f>+'Combined Data with Group Avgs'!P467</f>
        <v>0</v>
      </c>
      <c r="T139" s="249">
        <f t="shared" si="27"/>
        <v>0</v>
      </c>
      <c r="U139" s="249">
        <f>+'Combined Data with Group Avgs'!Q467</f>
        <v>737</v>
      </c>
      <c r="V139" s="249">
        <f>+'Combined Data with Group Avgs'!R467</f>
        <v>44937.0364917232</v>
      </c>
      <c r="W139" s="249">
        <f t="shared" si="28"/>
        <v>33118595.894399997</v>
      </c>
    </row>
    <row r="140" spans="1:23" ht="12.75">
      <c r="A140" s="236"/>
      <c r="B140" s="236" t="s">
        <v>591</v>
      </c>
      <c r="C140" s="249">
        <f>+'Combined Data with Group Avgs'!E472</f>
        <v>443</v>
      </c>
      <c r="D140" s="249">
        <f>+'Combined Data with Group Avgs'!F472</f>
        <v>62857.67062907449</v>
      </c>
      <c r="E140" s="249">
        <f t="shared" si="22"/>
        <v>27845948.08868</v>
      </c>
      <c r="F140" s="249">
        <f>+'Combined Data with Group Avgs'!G472</f>
        <v>399</v>
      </c>
      <c r="G140" s="249">
        <f>+'Combined Data with Group Avgs'!H472</f>
        <v>46768.08170160401</v>
      </c>
      <c r="H140" s="249">
        <f t="shared" si="23"/>
        <v>18660464.59894</v>
      </c>
      <c r="I140" s="249">
        <f>+'Combined Data with Group Avgs'!I472</f>
        <v>460</v>
      </c>
      <c r="J140" s="249">
        <f>+'Combined Data with Group Avgs'!J472</f>
        <v>38089.606703565216</v>
      </c>
      <c r="K140" s="249">
        <f t="shared" si="24"/>
        <v>17521219.083639998</v>
      </c>
      <c r="L140" s="249">
        <f>+'Combined Data with Group Avgs'!K472</f>
        <v>160</v>
      </c>
      <c r="M140" s="249">
        <f>+'Combined Data with Group Avgs'!L472</f>
        <v>28990.130414250005</v>
      </c>
      <c r="N140" s="249">
        <f t="shared" si="25"/>
        <v>4638420.866280001</v>
      </c>
      <c r="O140" s="249">
        <f>+'Combined Data with Group Avgs'!M472</f>
        <v>1</v>
      </c>
      <c r="P140" s="249">
        <f>+'Combined Data with Group Avgs'!N472</f>
        <v>56661</v>
      </c>
      <c r="Q140" s="249">
        <f t="shared" si="26"/>
        <v>56661</v>
      </c>
      <c r="R140" s="249">
        <f>+'Combined Data with Group Avgs'!O472</f>
        <v>0</v>
      </c>
      <c r="S140" s="249">
        <f>+'Combined Data with Group Avgs'!P472</f>
        <v>0</v>
      </c>
      <c r="T140" s="249">
        <f t="shared" si="27"/>
        <v>0</v>
      </c>
      <c r="U140" s="249">
        <f>+'Combined Data with Group Avgs'!Q472</f>
        <v>1463</v>
      </c>
      <c r="V140" s="249">
        <f>+'Combined Data with Group Avgs'!R472</f>
        <v>46973.830237552975</v>
      </c>
      <c r="W140" s="249">
        <f t="shared" si="28"/>
        <v>68722713.63754</v>
      </c>
    </row>
    <row r="141" spans="1:23" ht="12.75">
      <c r="A141" s="236"/>
      <c r="B141" s="236" t="s">
        <v>592</v>
      </c>
      <c r="C141" s="249">
        <f>+'Combined Data with Group Avgs'!E476</f>
        <v>370</v>
      </c>
      <c r="D141" s="249">
        <f>+'Combined Data with Group Avgs'!F476</f>
        <v>57704.86041448649</v>
      </c>
      <c r="E141" s="249">
        <f t="shared" si="22"/>
        <v>21350798.35336</v>
      </c>
      <c r="F141" s="249">
        <f>+'Combined Data with Group Avgs'!G476</f>
        <v>260</v>
      </c>
      <c r="G141" s="249">
        <f>+'Combined Data with Group Avgs'!H476</f>
        <v>44129.41373384616</v>
      </c>
      <c r="H141" s="249">
        <f t="shared" si="23"/>
        <v>11473647.5708</v>
      </c>
      <c r="I141" s="249">
        <f>+'Combined Data with Group Avgs'!I476</f>
        <v>239</v>
      </c>
      <c r="J141" s="249">
        <f>+'Combined Data with Group Avgs'!J476</f>
        <v>38051.82408953975</v>
      </c>
      <c r="K141" s="249">
        <f t="shared" si="24"/>
        <v>9094385.9574</v>
      </c>
      <c r="L141" s="249">
        <f>+'Combined Data with Group Avgs'!K476</f>
        <v>46</v>
      </c>
      <c r="M141" s="249">
        <f>+'Combined Data with Group Avgs'!L476</f>
        <v>29267.78892173913</v>
      </c>
      <c r="N141" s="249">
        <f t="shared" si="25"/>
        <v>1346318.2904</v>
      </c>
      <c r="O141" s="249">
        <f>+'Combined Data with Group Avgs'!M476</f>
        <v>0</v>
      </c>
      <c r="P141" s="249">
        <f>+'Combined Data with Group Avgs'!N476</f>
        <v>0</v>
      </c>
      <c r="Q141" s="249">
        <f t="shared" si="26"/>
        <v>0</v>
      </c>
      <c r="R141" s="249">
        <f>+'Combined Data with Group Avgs'!O476</f>
        <v>0</v>
      </c>
      <c r="S141" s="249">
        <f>+'Combined Data with Group Avgs'!P476</f>
        <v>0</v>
      </c>
      <c r="T141" s="249">
        <f t="shared" si="27"/>
        <v>0</v>
      </c>
      <c r="U141" s="249">
        <f>+'Combined Data with Group Avgs'!Q476</f>
        <v>915</v>
      </c>
      <c r="V141" s="249">
        <f>+'Combined Data with Group Avgs'!R476</f>
        <v>47284.31712782514</v>
      </c>
      <c r="W141" s="249">
        <f t="shared" si="28"/>
        <v>43265150.17196</v>
      </c>
    </row>
    <row r="142" spans="1:23" ht="12.75">
      <c r="A142" s="236"/>
      <c r="B142" s="236" t="s">
        <v>593</v>
      </c>
      <c r="C142" s="249">
        <f>+'Combined Data with Group Avgs'!E477</f>
        <v>102</v>
      </c>
      <c r="D142" s="249">
        <f>+'Combined Data with Group Avgs'!F477</f>
        <v>54646.24268882353</v>
      </c>
      <c r="E142" s="249">
        <f t="shared" si="22"/>
        <v>5573916.75426</v>
      </c>
      <c r="F142" s="249">
        <f>+'Combined Data with Group Avgs'!G477</f>
        <v>49</v>
      </c>
      <c r="G142" s="249">
        <f>+'Combined Data with Group Avgs'!H477</f>
        <v>42143.12380857143</v>
      </c>
      <c r="H142" s="249">
        <f t="shared" si="23"/>
        <v>2065013.06662</v>
      </c>
      <c r="I142" s="249">
        <f>+'Combined Data with Group Avgs'!I477</f>
        <v>53</v>
      </c>
      <c r="J142" s="249">
        <f>+'Combined Data with Group Avgs'!J477</f>
        <v>36067.63374188679</v>
      </c>
      <c r="K142" s="249">
        <f t="shared" si="24"/>
        <v>1911584.5883199999</v>
      </c>
      <c r="L142" s="249">
        <f>+'Combined Data with Group Avgs'!K477</f>
        <v>24</v>
      </c>
      <c r="M142" s="249">
        <f>+'Combined Data with Group Avgs'!L477</f>
        <v>30954.554468333332</v>
      </c>
      <c r="N142" s="249">
        <f t="shared" si="25"/>
        <v>742909.30724</v>
      </c>
      <c r="O142" s="249">
        <f>+'Combined Data with Group Avgs'!M477</f>
        <v>0</v>
      </c>
      <c r="P142" s="249">
        <f>+'Combined Data with Group Avgs'!N477</f>
        <v>0</v>
      </c>
      <c r="Q142" s="249">
        <f t="shared" si="26"/>
        <v>0</v>
      </c>
      <c r="R142" s="249">
        <f>+'Combined Data with Group Avgs'!O477</f>
        <v>0</v>
      </c>
      <c r="S142" s="249">
        <f>+'Combined Data with Group Avgs'!P477</f>
        <v>0</v>
      </c>
      <c r="T142" s="249">
        <f t="shared" si="27"/>
        <v>0</v>
      </c>
      <c r="U142" s="249">
        <f>+'Combined Data with Group Avgs'!Q477</f>
        <v>228</v>
      </c>
      <c r="V142" s="249">
        <f>+'Combined Data with Group Avgs'!R477</f>
        <v>45146.59524754386</v>
      </c>
      <c r="W142" s="249">
        <f t="shared" si="28"/>
        <v>10293423.71644</v>
      </c>
    </row>
    <row r="143" spans="1:23" ht="12.75">
      <c r="A143" s="236"/>
      <c r="B143" s="236" t="s">
        <v>594</v>
      </c>
      <c r="C143" s="248"/>
      <c r="D143" s="248"/>
      <c r="E143" s="249">
        <f t="shared" si="22"/>
        <v>0</v>
      </c>
      <c r="F143" s="248"/>
      <c r="G143" s="248"/>
      <c r="H143" s="249">
        <f t="shared" si="23"/>
        <v>0</v>
      </c>
      <c r="I143" s="248"/>
      <c r="J143" s="248"/>
      <c r="K143" s="249">
        <f t="shared" si="24"/>
        <v>0</v>
      </c>
      <c r="L143" s="248"/>
      <c r="M143" s="248"/>
      <c r="N143" s="249">
        <f t="shared" si="25"/>
        <v>0</v>
      </c>
      <c r="O143" s="248"/>
      <c r="P143" s="248"/>
      <c r="Q143" s="249">
        <f t="shared" si="26"/>
        <v>0</v>
      </c>
      <c r="R143" s="248"/>
      <c r="S143" s="248"/>
      <c r="T143" s="249">
        <f t="shared" si="27"/>
        <v>0</v>
      </c>
      <c r="U143" s="248"/>
      <c r="V143" s="248"/>
      <c r="W143" s="249">
        <f t="shared" si="28"/>
        <v>0</v>
      </c>
    </row>
    <row r="144" spans="1:23" ht="12.75">
      <c r="A144" s="237"/>
      <c r="B144" s="244" t="s">
        <v>595</v>
      </c>
      <c r="C144" s="250">
        <f>+'Combined Data with 4Yr Avgs'!E430</f>
        <v>1694</v>
      </c>
      <c r="D144" s="250">
        <f>+'Combined Data with 4Yr Avgs'!F430</f>
        <v>62611.67228735537</v>
      </c>
      <c r="E144" s="249">
        <f t="shared" si="22"/>
        <v>106064172.85478</v>
      </c>
      <c r="F144" s="250">
        <f>+'Combined Data with 4Yr Avgs'!G430</f>
        <v>1219</v>
      </c>
      <c r="G144" s="250">
        <f>+'Combined Data with 4Yr Avgs'!H430</f>
        <v>47440.03236971288</v>
      </c>
      <c r="H144" s="249">
        <f t="shared" si="23"/>
        <v>57829399.45868</v>
      </c>
      <c r="I144" s="250">
        <f>+'Combined Data with 4Yr Avgs'!I430</f>
        <v>1113</v>
      </c>
      <c r="J144" s="250">
        <f>+'Combined Data with 4Yr Avgs'!J430</f>
        <v>39131.242557646</v>
      </c>
      <c r="K144" s="249">
        <f t="shared" si="24"/>
        <v>43553072.96666</v>
      </c>
      <c r="L144" s="250">
        <f>+'Combined Data with 4Yr Avgs'!K430</f>
        <v>355</v>
      </c>
      <c r="M144" s="250">
        <f>+'Combined Data with 4Yr Avgs'!L430</f>
        <v>29481.593043042252</v>
      </c>
      <c r="N144" s="249">
        <f t="shared" si="25"/>
        <v>10465965.53028</v>
      </c>
      <c r="O144" s="250">
        <f>+'Combined Data with 4Yr Avgs'!M430</f>
        <v>13</v>
      </c>
      <c r="P144" s="250">
        <f>+'Combined Data with 4Yr Avgs'!N430</f>
        <v>35571.941415384616</v>
      </c>
      <c r="Q144" s="249">
        <f t="shared" si="26"/>
        <v>462435.23840000003</v>
      </c>
      <c r="R144" s="250">
        <f>+'Combined Data with 4Yr Avgs'!O430</f>
        <v>0</v>
      </c>
      <c r="S144" s="250">
        <f>+'Combined Data with 4Yr Avgs'!P430</f>
        <v>0</v>
      </c>
      <c r="T144" s="249">
        <f t="shared" si="27"/>
        <v>0</v>
      </c>
      <c r="U144" s="250">
        <f>+'Combined Data with 4Yr Avgs'!Q430</f>
        <v>4394</v>
      </c>
      <c r="V144" s="250">
        <f>+'Combined Data with 4Yr Avgs'!R430</f>
        <v>49698.462915066</v>
      </c>
      <c r="W144" s="249">
        <f t="shared" si="28"/>
        <v>218375046.0488</v>
      </c>
    </row>
    <row r="145" spans="1:23" ht="12.75">
      <c r="A145" s="236"/>
      <c r="B145" s="236" t="s">
        <v>596</v>
      </c>
      <c r="C145" s="249">
        <f>+'Combined Data with Group Avgs'!E493</f>
        <v>174</v>
      </c>
      <c r="D145" s="249">
        <f>+'Combined Data with Group Avgs'!F493</f>
        <v>47530.43065712643</v>
      </c>
      <c r="E145" s="249">
        <f t="shared" si="22"/>
        <v>8270294.934339999</v>
      </c>
      <c r="F145" s="249">
        <f>+'Combined Data with Group Avgs'!G493</f>
        <v>726</v>
      </c>
      <c r="G145" s="249">
        <f>+'Combined Data with Group Avgs'!H493</f>
        <v>39485.51095184573</v>
      </c>
      <c r="H145" s="249">
        <f t="shared" si="23"/>
        <v>28666480.95104</v>
      </c>
      <c r="I145" s="249">
        <f>+'Combined Data with Group Avgs'!I493</f>
        <v>379</v>
      </c>
      <c r="J145" s="249">
        <f>+'Combined Data with Group Avgs'!J493</f>
        <v>31837.04425182058</v>
      </c>
      <c r="K145" s="249">
        <f t="shared" si="24"/>
        <v>12066239.77144</v>
      </c>
      <c r="L145" s="249">
        <f>+'Combined Data with Group Avgs'!K493</f>
        <v>356</v>
      </c>
      <c r="M145" s="249">
        <f>+'Combined Data with Group Avgs'!L493</f>
        <v>28557.79028876405</v>
      </c>
      <c r="N145" s="249">
        <f t="shared" si="25"/>
        <v>10166573.3428</v>
      </c>
      <c r="O145" s="249">
        <f>+'Combined Data with Group Avgs'!M493</f>
        <v>0</v>
      </c>
      <c r="P145" s="249">
        <f>+'Combined Data with Group Avgs'!N493</f>
        <v>0</v>
      </c>
      <c r="Q145" s="249">
        <f t="shared" si="26"/>
        <v>0</v>
      </c>
      <c r="R145" s="249">
        <f>+'Combined Data with Group Avgs'!O493</f>
        <v>0</v>
      </c>
      <c r="S145" s="249">
        <f>+'Combined Data with Group Avgs'!P493</f>
        <v>0</v>
      </c>
      <c r="T145" s="249">
        <f t="shared" si="27"/>
        <v>0</v>
      </c>
      <c r="U145" s="249">
        <f>+'Combined Data with Group Avgs'!Q493</f>
        <v>1635</v>
      </c>
      <c r="V145" s="249">
        <f>+'Combined Data with Group Avgs'!R493</f>
        <v>36189.35107010398</v>
      </c>
      <c r="W145" s="249">
        <f t="shared" si="28"/>
        <v>59169588.999620005</v>
      </c>
    </row>
    <row r="146" spans="1:23" ht="12.75">
      <c r="A146" s="237"/>
      <c r="B146" s="236" t="s">
        <v>597</v>
      </c>
      <c r="C146" s="249">
        <f>+'Combined Data with Group Avgs'!E521</f>
        <v>0</v>
      </c>
      <c r="D146" s="249">
        <f>+'Combined Data with Group Avgs'!F521</f>
        <v>0</v>
      </c>
      <c r="E146" s="249">
        <f aca="true" t="shared" si="29" ref="E146:E178">+C146*D146</f>
        <v>0</v>
      </c>
      <c r="F146" s="249">
        <f>+'Combined Data with Group Avgs'!G521</f>
        <v>0</v>
      </c>
      <c r="G146" s="249">
        <f>+'Combined Data with Group Avgs'!H521</f>
        <v>0</v>
      </c>
      <c r="H146" s="249">
        <f aca="true" t="shared" si="30" ref="H146:H178">+F146*G146</f>
        <v>0</v>
      </c>
      <c r="I146" s="249">
        <f>+'Combined Data with Group Avgs'!I521</f>
        <v>0</v>
      </c>
      <c r="J146" s="249">
        <f>+'Combined Data with Group Avgs'!J521</f>
        <v>0</v>
      </c>
      <c r="K146" s="249">
        <f aca="true" t="shared" si="31" ref="K146:K178">+I146*J146</f>
        <v>0</v>
      </c>
      <c r="L146" s="249">
        <f>+'Combined Data with Group Avgs'!K521</f>
        <v>0</v>
      </c>
      <c r="M146" s="249">
        <f>+'Combined Data with Group Avgs'!L521</f>
        <v>0</v>
      </c>
      <c r="N146" s="249">
        <f aca="true" t="shared" si="32" ref="N146:N178">+L146*M146</f>
        <v>0</v>
      </c>
      <c r="O146" s="249">
        <f>+'Combined Data with Group Avgs'!M521</f>
        <v>0</v>
      </c>
      <c r="P146" s="249">
        <f>+'Combined Data with Group Avgs'!N521</f>
        <v>0</v>
      </c>
      <c r="Q146" s="249">
        <f aca="true" t="shared" si="33" ref="Q146:Q178">+O146*P146</f>
        <v>0</v>
      </c>
      <c r="R146" s="249">
        <f>+'Combined Data with Group Avgs'!O521</f>
        <v>420</v>
      </c>
      <c r="S146" s="249">
        <f>+'Combined Data with Group Avgs'!P521</f>
        <v>30640.25571991534</v>
      </c>
      <c r="T146" s="249">
        <f aca="true" t="shared" si="34" ref="T146:T178">+R146*S146</f>
        <v>12868907.402364444</v>
      </c>
      <c r="U146" s="249">
        <f>+'Combined Data with Group Avgs'!Q521</f>
        <v>420</v>
      </c>
      <c r="V146" s="249">
        <f>+'Combined Data with Group Avgs'!R521</f>
        <v>30640.25571991534</v>
      </c>
      <c r="W146" s="249">
        <f aca="true" t="shared" si="35" ref="W146:W178">+U146*V146</f>
        <v>12868907.402364444</v>
      </c>
    </row>
    <row r="147" spans="1:23" ht="12.75">
      <c r="A147" s="236"/>
      <c r="B147" s="251" t="s">
        <v>707</v>
      </c>
      <c r="C147" s="248"/>
      <c r="D147" s="248"/>
      <c r="E147" s="249"/>
      <c r="F147" s="248"/>
      <c r="G147" s="248"/>
      <c r="H147" s="249"/>
      <c r="I147" s="248"/>
      <c r="J147" s="248"/>
      <c r="K147" s="249"/>
      <c r="L147" s="248"/>
      <c r="M147" s="248"/>
      <c r="N147" s="249"/>
      <c r="O147" s="248"/>
      <c r="P147" s="248"/>
      <c r="Q147" s="249"/>
      <c r="R147" s="248"/>
      <c r="S147" s="248"/>
      <c r="T147" s="249"/>
      <c r="U147" s="248"/>
      <c r="V147" s="248"/>
      <c r="W147" s="249"/>
    </row>
    <row r="148" spans="1:23" ht="12.75">
      <c r="A148" s="236" t="s">
        <v>452</v>
      </c>
      <c r="B148" s="236"/>
      <c r="C148" s="248"/>
      <c r="D148" s="248"/>
      <c r="E148" s="249"/>
      <c r="F148" s="248"/>
      <c r="G148" s="248"/>
      <c r="H148" s="249"/>
      <c r="I148" s="248"/>
      <c r="J148" s="248"/>
      <c r="K148" s="249"/>
      <c r="L148" s="248"/>
      <c r="M148" s="248"/>
      <c r="N148" s="249"/>
      <c r="O148" s="248"/>
      <c r="P148" s="248"/>
      <c r="Q148" s="249"/>
      <c r="R148" s="248"/>
      <c r="S148" s="248"/>
      <c r="T148" s="249"/>
      <c r="U148" s="248"/>
      <c r="V148" s="248"/>
      <c r="W148" s="249"/>
    </row>
    <row r="149" spans="1:23" ht="12.75">
      <c r="A149" s="236"/>
      <c r="B149" s="236" t="s">
        <v>589</v>
      </c>
      <c r="C149" s="249">
        <f>+'Combined Data with Group Avgs'!E527</f>
        <v>2511</v>
      </c>
      <c r="D149" s="249">
        <f>+'Combined Data with Group Avgs'!F527</f>
        <v>80209.17264003186</v>
      </c>
      <c r="E149" s="249">
        <f t="shared" si="29"/>
        <v>201405232.49912</v>
      </c>
      <c r="F149" s="249">
        <f>+'Combined Data with Group Avgs'!G527</f>
        <v>1627</v>
      </c>
      <c r="G149" s="249">
        <f>+'Combined Data with Group Avgs'!H527</f>
        <v>54438.84846161033</v>
      </c>
      <c r="H149" s="249">
        <f t="shared" si="30"/>
        <v>88572006.44704</v>
      </c>
      <c r="I149" s="249">
        <f>+'Combined Data with Group Avgs'!I527</f>
        <v>1213</v>
      </c>
      <c r="J149" s="249">
        <f>+'Combined Data with Group Avgs'!J527</f>
        <v>47269.622718680956</v>
      </c>
      <c r="K149" s="249">
        <f t="shared" si="31"/>
        <v>57338052.35776</v>
      </c>
      <c r="L149" s="249">
        <f>+'Combined Data with Group Avgs'!K527</f>
        <v>49</v>
      </c>
      <c r="M149" s="249">
        <f>+'Combined Data with Group Avgs'!L527</f>
        <v>32349.055829795918</v>
      </c>
      <c r="N149" s="249">
        <f t="shared" si="32"/>
        <v>1585103.73566</v>
      </c>
      <c r="O149" s="249">
        <f>+'Combined Data with Group Avgs'!M527</f>
        <v>736</v>
      </c>
      <c r="P149" s="249">
        <f>+'Combined Data with Group Avgs'!N527</f>
        <v>37406.91896190217</v>
      </c>
      <c r="Q149" s="249">
        <f t="shared" si="33"/>
        <v>27531492.355959997</v>
      </c>
      <c r="R149" s="249">
        <f>+'Combined Data with Group Avgs'!O527</f>
        <v>0</v>
      </c>
      <c r="S149" s="249">
        <f>+'Combined Data with Group Avgs'!P527</f>
        <v>0</v>
      </c>
      <c r="T149" s="249">
        <f t="shared" si="34"/>
        <v>0</v>
      </c>
      <c r="U149" s="249">
        <f>+'Combined Data with Group Avgs'!Q527</f>
        <v>6136</v>
      </c>
      <c r="V149" s="249">
        <f>+'Combined Data with Group Avgs'!R527</f>
        <v>61348.09116615711</v>
      </c>
      <c r="W149" s="249">
        <f t="shared" si="35"/>
        <v>376431887.39554</v>
      </c>
    </row>
    <row r="150" spans="1:23" ht="12.75">
      <c r="A150" s="236"/>
      <c r="B150" s="236" t="s">
        <v>590</v>
      </c>
      <c r="C150" s="249">
        <f>+'Combined Data with Group Avgs'!E531</f>
        <v>418</v>
      </c>
      <c r="D150" s="249">
        <f>+'Combined Data with Group Avgs'!F531</f>
        <v>68640.98086124402</v>
      </c>
      <c r="E150" s="249">
        <f t="shared" si="29"/>
        <v>28691930.000000004</v>
      </c>
      <c r="F150" s="249">
        <f>+'Combined Data with Group Avgs'!G531</f>
        <v>364</v>
      </c>
      <c r="G150" s="249">
        <f>+'Combined Data with Group Avgs'!H531</f>
        <v>50538.50274725275</v>
      </c>
      <c r="H150" s="249">
        <f t="shared" si="30"/>
        <v>18396015</v>
      </c>
      <c r="I150" s="249">
        <f>+'Combined Data with Group Avgs'!I531</f>
        <v>349</v>
      </c>
      <c r="J150" s="249">
        <f>+'Combined Data with Group Avgs'!J531</f>
        <v>43863.467048710605</v>
      </c>
      <c r="K150" s="249">
        <f t="shared" si="31"/>
        <v>15308350.000000002</v>
      </c>
      <c r="L150" s="249">
        <f>+'Combined Data with Group Avgs'!K531</f>
        <v>32</v>
      </c>
      <c r="M150" s="249">
        <f>+'Combined Data with Group Avgs'!L531</f>
        <v>33504.875</v>
      </c>
      <c r="N150" s="249">
        <f t="shared" si="32"/>
        <v>1072156</v>
      </c>
      <c r="O150" s="249">
        <f>+'Combined Data with Group Avgs'!M531</f>
        <v>138</v>
      </c>
      <c r="P150" s="249">
        <f>+'Combined Data with Group Avgs'!N531</f>
        <v>30106.659420289856</v>
      </c>
      <c r="Q150" s="249">
        <f t="shared" si="33"/>
        <v>4154719</v>
      </c>
      <c r="R150" s="249">
        <f>+'Combined Data with Group Avgs'!O531</f>
        <v>0</v>
      </c>
      <c r="S150" s="249">
        <f>+'Combined Data with Group Avgs'!P531</f>
        <v>0</v>
      </c>
      <c r="T150" s="249">
        <f t="shared" si="34"/>
        <v>0</v>
      </c>
      <c r="U150" s="249">
        <f>+'Combined Data with Group Avgs'!Q531</f>
        <v>1301</v>
      </c>
      <c r="V150" s="249">
        <f>+'Combined Data with Group Avgs'!R531</f>
        <v>51977.84012298232</v>
      </c>
      <c r="W150" s="249">
        <f t="shared" si="35"/>
        <v>67623170</v>
      </c>
    </row>
    <row r="151" spans="1:23" ht="12.75">
      <c r="A151" s="236"/>
      <c r="B151" s="236" t="s">
        <v>591</v>
      </c>
      <c r="C151" s="249">
        <f>+'Combined Data with Group Avgs'!E548</f>
        <v>1370</v>
      </c>
      <c r="D151" s="249">
        <f>+'Combined Data with Group Avgs'!F548</f>
        <v>57166.76087728468</v>
      </c>
      <c r="E151" s="249">
        <f t="shared" si="29"/>
        <v>78318462.40188001</v>
      </c>
      <c r="F151" s="249">
        <f>+'Combined Data with Group Avgs'!G548</f>
        <v>1296</v>
      </c>
      <c r="G151" s="249">
        <f>+'Combined Data with Group Avgs'!H548</f>
        <v>47046.60015674383</v>
      </c>
      <c r="H151" s="249">
        <f t="shared" si="30"/>
        <v>60972393.80314</v>
      </c>
      <c r="I151" s="249">
        <f>+'Combined Data with Group Avgs'!I548</f>
        <v>1254</v>
      </c>
      <c r="J151" s="249">
        <f>+'Combined Data with Group Avgs'!J548</f>
        <v>40050.8462446571</v>
      </c>
      <c r="K151" s="249">
        <f t="shared" si="31"/>
        <v>50223761.1908</v>
      </c>
      <c r="L151" s="249">
        <f>+'Combined Data with Group Avgs'!K548</f>
        <v>344</v>
      </c>
      <c r="M151" s="249">
        <f>+'Combined Data with Group Avgs'!L548</f>
        <v>33922.83362145349</v>
      </c>
      <c r="N151" s="249">
        <f t="shared" si="32"/>
        <v>11669454.76578</v>
      </c>
      <c r="O151" s="249">
        <f>+'Combined Data with Group Avgs'!M548</f>
        <v>518</v>
      </c>
      <c r="P151" s="249">
        <f>+'Combined Data with Group Avgs'!N548</f>
        <v>31719.77800876448</v>
      </c>
      <c r="Q151" s="249">
        <f t="shared" si="33"/>
        <v>16430845.00854</v>
      </c>
      <c r="R151" s="249">
        <f>+'Combined Data with Group Avgs'!O548</f>
        <v>0</v>
      </c>
      <c r="S151" s="249">
        <f>+'Combined Data with Group Avgs'!P548</f>
        <v>0</v>
      </c>
      <c r="T151" s="249">
        <f t="shared" si="34"/>
        <v>0</v>
      </c>
      <c r="U151" s="249">
        <f>+'Combined Data with Group Avgs'!Q548</f>
        <v>4782</v>
      </c>
      <c r="V151" s="249">
        <f>+'Combined Data with Group Avgs'!R548</f>
        <v>45507.09267464241</v>
      </c>
      <c r="W151" s="249">
        <f t="shared" si="35"/>
        <v>217614917.17014</v>
      </c>
    </row>
    <row r="152" spans="1:23" ht="12.75">
      <c r="A152" s="236"/>
      <c r="B152" s="236" t="s">
        <v>592</v>
      </c>
      <c r="C152" s="249">
        <f>+'Combined Data with Group Avgs'!E554</f>
        <v>187</v>
      </c>
      <c r="D152" s="249">
        <f>+'Combined Data with Group Avgs'!F554</f>
        <v>54760.53490395722</v>
      </c>
      <c r="E152" s="249">
        <f t="shared" si="29"/>
        <v>10240220.02704</v>
      </c>
      <c r="F152" s="249">
        <f>+'Combined Data with Group Avgs'!G554</f>
        <v>186</v>
      </c>
      <c r="G152" s="249">
        <f>+'Combined Data with Group Avgs'!H554</f>
        <v>47399.81990935484</v>
      </c>
      <c r="H152" s="249">
        <f t="shared" si="30"/>
        <v>8816366.50314</v>
      </c>
      <c r="I152" s="249">
        <f>+'Combined Data with Group Avgs'!I554</f>
        <v>251</v>
      </c>
      <c r="J152" s="249">
        <f>+'Combined Data with Group Avgs'!J554</f>
        <v>40370.953689243026</v>
      </c>
      <c r="K152" s="249">
        <f t="shared" si="31"/>
        <v>10133109.376</v>
      </c>
      <c r="L152" s="249">
        <f>+'Combined Data with Group Avgs'!K554</f>
        <v>139</v>
      </c>
      <c r="M152" s="249">
        <f>+'Combined Data with Group Avgs'!L554</f>
        <v>31892.25608820144</v>
      </c>
      <c r="N152" s="249">
        <f t="shared" si="32"/>
        <v>4433023.59626</v>
      </c>
      <c r="O152" s="249">
        <f>+'Combined Data with Group Avgs'!M554</f>
        <v>63</v>
      </c>
      <c r="P152" s="249">
        <f>+'Combined Data with Group Avgs'!N554</f>
        <v>29886.809523809523</v>
      </c>
      <c r="Q152" s="249">
        <f t="shared" si="33"/>
        <v>1882869</v>
      </c>
      <c r="R152" s="249">
        <f>+'Combined Data with Group Avgs'!O554</f>
        <v>0</v>
      </c>
      <c r="S152" s="249">
        <f>+'Combined Data with Group Avgs'!P554</f>
        <v>0</v>
      </c>
      <c r="T152" s="249">
        <f t="shared" si="34"/>
        <v>0</v>
      </c>
      <c r="U152" s="249">
        <f>+'Combined Data with Group Avgs'!Q554</f>
        <v>826</v>
      </c>
      <c r="V152" s="249">
        <f>+'Combined Data with Group Avgs'!R554</f>
        <v>42984.973973898304</v>
      </c>
      <c r="W152" s="249">
        <f t="shared" si="35"/>
        <v>35505588.50244</v>
      </c>
    </row>
    <row r="153" spans="1:23" ht="12.75">
      <c r="A153" s="236"/>
      <c r="B153" s="236" t="s">
        <v>593</v>
      </c>
      <c r="C153" s="249">
        <f>+'Combined Data with Group Avgs'!E559</f>
        <v>55</v>
      </c>
      <c r="D153" s="249">
        <f>+'Combined Data with Group Avgs'!F559</f>
        <v>55121.30909090909</v>
      </c>
      <c r="E153" s="249">
        <f t="shared" si="29"/>
        <v>3031672</v>
      </c>
      <c r="F153" s="249">
        <f>+'Combined Data with Group Avgs'!G559</f>
        <v>71</v>
      </c>
      <c r="G153" s="249">
        <f>+'Combined Data with Group Avgs'!H559</f>
        <v>45908.945232112674</v>
      </c>
      <c r="H153" s="249">
        <f t="shared" si="30"/>
        <v>3259535.11148</v>
      </c>
      <c r="I153" s="249">
        <f>+'Combined Data with Group Avgs'!I559</f>
        <v>103</v>
      </c>
      <c r="J153" s="249">
        <f>+'Combined Data with Group Avgs'!J559</f>
        <v>41383.80421242718</v>
      </c>
      <c r="K153" s="249">
        <f t="shared" si="31"/>
        <v>4262531.83388</v>
      </c>
      <c r="L153" s="249">
        <f>+'Combined Data with Group Avgs'!K559</f>
        <v>18</v>
      </c>
      <c r="M153" s="249">
        <f>+'Combined Data with Group Avgs'!L559</f>
        <v>35469.068146666665</v>
      </c>
      <c r="N153" s="249">
        <f t="shared" si="32"/>
        <v>638443.22664</v>
      </c>
      <c r="O153" s="249">
        <f>+'Combined Data with Group Avgs'!M559</f>
        <v>49</v>
      </c>
      <c r="P153" s="249">
        <f>+'Combined Data with Group Avgs'!N559</f>
        <v>34431.10738285714</v>
      </c>
      <c r="Q153" s="249">
        <f t="shared" si="33"/>
        <v>1687124.26176</v>
      </c>
      <c r="R153" s="249">
        <f>+'Combined Data with Group Avgs'!O559</f>
        <v>0</v>
      </c>
      <c r="S153" s="249">
        <f>+'Combined Data with Group Avgs'!P559</f>
        <v>0</v>
      </c>
      <c r="T153" s="249">
        <f t="shared" si="34"/>
        <v>0</v>
      </c>
      <c r="U153" s="249">
        <f>+'Combined Data with Group Avgs'!Q559</f>
        <v>296</v>
      </c>
      <c r="V153" s="249">
        <f>+'Combined Data with Group Avgs'!R559</f>
        <v>43511.170384324316</v>
      </c>
      <c r="W153" s="249">
        <f t="shared" si="35"/>
        <v>12879306.433759997</v>
      </c>
    </row>
    <row r="154" spans="1:23" ht="12.75">
      <c r="A154" s="236"/>
      <c r="B154" s="236" t="s">
        <v>594</v>
      </c>
      <c r="C154" s="249">
        <f>+'Combined Data with Group Avgs'!E562</f>
        <v>35</v>
      </c>
      <c r="D154" s="249">
        <f>+'Combined Data with Group Avgs'!F562</f>
        <v>56986.95525771429</v>
      </c>
      <c r="E154" s="249">
        <f t="shared" si="29"/>
        <v>1994543.43402</v>
      </c>
      <c r="F154" s="249">
        <f>+'Combined Data with Group Avgs'!G562</f>
        <v>72</v>
      </c>
      <c r="G154" s="249">
        <f>+'Combined Data with Group Avgs'!H562</f>
        <v>46495.24789805555</v>
      </c>
      <c r="H154" s="249">
        <f t="shared" si="30"/>
        <v>3347657.8486599997</v>
      </c>
      <c r="I154" s="249">
        <f>+'Combined Data with Group Avgs'!I562</f>
        <v>63</v>
      </c>
      <c r="J154" s="249">
        <f>+'Combined Data with Group Avgs'!J562</f>
        <v>39150.68806158731</v>
      </c>
      <c r="K154" s="249">
        <f t="shared" si="31"/>
        <v>2466493.3478800002</v>
      </c>
      <c r="L154" s="249">
        <f>+'Combined Data with Group Avgs'!K562</f>
        <v>6</v>
      </c>
      <c r="M154" s="249">
        <f>+'Combined Data with Group Avgs'!L562</f>
        <v>34736</v>
      </c>
      <c r="N154" s="249">
        <f t="shared" si="32"/>
        <v>208416</v>
      </c>
      <c r="O154" s="249">
        <f>+'Combined Data with Group Avgs'!M562</f>
        <v>63</v>
      </c>
      <c r="P154" s="249">
        <f>+'Combined Data with Group Avgs'!N562</f>
        <v>32369.0167415873</v>
      </c>
      <c r="Q154" s="249">
        <f t="shared" si="33"/>
        <v>2039248.05472</v>
      </c>
      <c r="R154" s="249">
        <f>+'Combined Data with Group Avgs'!O562</f>
        <v>0</v>
      </c>
      <c r="S154" s="249">
        <f>+'Combined Data with Group Avgs'!P562</f>
        <v>0</v>
      </c>
      <c r="T154" s="249">
        <f t="shared" si="34"/>
        <v>0</v>
      </c>
      <c r="U154" s="249">
        <f>+'Combined Data with Group Avgs'!Q562</f>
        <v>239</v>
      </c>
      <c r="V154" s="249">
        <f>+'Combined Data with Group Avgs'!R562</f>
        <v>42076.8145827615</v>
      </c>
      <c r="W154" s="249">
        <f t="shared" si="35"/>
        <v>10056358.685279999</v>
      </c>
    </row>
    <row r="155" spans="1:23" ht="12.75">
      <c r="A155" s="237"/>
      <c r="B155" s="244" t="s">
        <v>595</v>
      </c>
      <c r="C155" s="250">
        <f>+'Combined Data with 4Yr Avgs'!E508</f>
        <v>4576</v>
      </c>
      <c r="D155" s="250">
        <f>+'Combined Data with 4Yr Avgs'!F508</f>
        <v>70734.7159882124</v>
      </c>
      <c r="E155" s="249">
        <f t="shared" si="29"/>
        <v>323682060.36205995</v>
      </c>
      <c r="F155" s="250">
        <f>+'Combined Data with 4Yr Avgs'!G508</f>
        <v>3616</v>
      </c>
      <c r="G155" s="250">
        <f>+'Combined Data with 4Yr Avgs'!H508</f>
        <v>50709.063803501114</v>
      </c>
      <c r="H155" s="249">
        <f t="shared" si="30"/>
        <v>183363974.71346003</v>
      </c>
      <c r="I155" s="250">
        <f>+'Combined Data with 4Yr Avgs'!I508</f>
        <v>3233</v>
      </c>
      <c r="J155" s="250">
        <f>+'Combined Data with 4Yr Avgs'!J508</f>
        <v>43220.63040715126</v>
      </c>
      <c r="K155" s="249">
        <f t="shared" si="31"/>
        <v>139732298.10632002</v>
      </c>
      <c r="L155" s="250">
        <f>+'Combined Data with 4Yr Avgs'!K508</f>
        <v>588</v>
      </c>
      <c r="M155" s="250">
        <f>+'Combined Data with 4Yr Avgs'!L508</f>
        <v>33344.55327268707</v>
      </c>
      <c r="N155" s="249">
        <f t="shared" si="32"/>
        <v>19606597.32434</v>
      </c>
      <c r="O155" s="250">
        <f>+'Combined Data with 4Yr Avgs'!M508</f>
        <v>1567</v>
      </c>
      <c r="P155" s="250">
        <f>+'Combined Data with 4Yr Avgs'!N508</f>
        <v>34286.0865864582</v>
      </c>
      <c r="Q155" s="249">
        <f t="shared" si="33"/>
        <v>53726297.680980004</v>
      </c>
      <c r="R155" s="250">
        <f>+'Combined Data with 4Yr Avgs'!O508</f>
        <v>0</v>
      </c>
      <c r="S155" s="250">
        <f>+'Combined Data with 4Yr Avgs'!P508</f>
        <v>0</v>
      </c>
      <c r="T155" s="249">
        <f t="shared" si="34"/>
        <v>0</v>
      </c>
      <c r="U155" s="250">
        <f>+'Combined Data with 4Yr Avgs'!Q508</f>
        <v>13580</v>
      </c>
      <c r="V155" s="250">
        <f>+'Combined Data with 4Yr Avgs'!R508</f>
        <v>53027.33639080709</v>
      </c>
      <c r="W155" s="249">
        <f t="shared" si="35"/>
        <v>720111228.1871603</v>
      </c>
    </row>
    <row r="156" spans="1:23" ht="12.75">
      <c r="A156" s="236"/>
      <c r="B156" s="236" t="s">
        <v>596</v>
      </c>
      <c r="C156" s="248">
        <f>+'Combined Data with Group Avgs'!E631</f>
        <v>0</v>
      </c>
      <c r="D156" s="248">
        <f>+'Combined Data with Group Avgs'!F631</f>
        <v>0</v>
      </c>
      <c r="E156" s="249">
        <f t="shared" si="29"/>
        <v>0</v>
      </c>
      <c r="F156" s="248">
        <f>+'Combined Data with Group Avgs'!G631</f>
        <v>0</v>
      </c>
      <c r="G156" s="248">
        <f>+'Combined Data with Group Avgs'!H631</f>
        <v>0</v>
      </c>
      <c r="H156" s="249">
        <f t="shared" si="30"/>
        <v>0</v>
      </c>
      <c r="I156" s="248">
        <f>+'Combined Data with Group Avgs'!I631</f>
        <v>0</v>
      </c>
      <c r="J156" s="248">
        <f>+'Combined Data with Group Avgs'!J631</f>
        <v>0</v>
      </c>
      <c r="K156" s="249">
        <f t="shared" si="31"/>
        <v>0</v>
      </c>
      <c r="L156" s="248">
        <f>+'Combined Data with Group Avgs'!K631</f>
        <v>0</v>
      </c>
      <c r="M156" s="248">
        <f>+'Combined Data with Group Avgs'!L631</f>
        <v>0</v>
      </c>
      <c r="N156" s="249">
        <f t="shared" si="32"/>
        <v>0</v>
      </c>
      <c r="O156" s="248">
        <f>+'Combined Data with Group Avgs'!M631</f>
        <v>0</v>
      </c>
      <c r="P156" s="248">
        <f>+'Combined Data with Group Avgs'!N631</f>
        <v>0</v>
      </c>
      <c r="Q156" s="249">
        <f t="shared" si="33"/>
        <v>0</v>
      </c>
      <c r="R156" s="248">
        <f>+'Combined Data with Group Avgs'!O631</f>
        <v>8205</v>
      </c>
      <c r="S156" s="248">
        <f>+'Combined Data with Group Avgs'!P631</f>
        <v>39748.47495429616</v>
      </c>
      <c r="T156" s="249">
        <f t="shared" si="34"/>
        <v>326136237</v>
      </c>
      <c r="U156" s="248">
        <f>+'Combined Data with Group Avgs'!Q631</f>
        <v>8205</v>
      </c>
      <c r="V156" s="248">
        <f>+'Combined Data with Group Avgs'!R631</f>
        <v>39748.47495429616</v>
      </c>
      <c r="W156" s="249">
        <f t="shared" si="35"/>
        <v>326136237</v>
      </c>
    </row>
    <row r="157" spans="1:23" ht="12.75">
      <c r="A157" s="237"/>
      <c r="B157" s="236" t="s">
        <v>597</v>
      </c>
      <c r="C157" s="248"/>
      <c r="D157" s="248"/>
      <c r="E157" s="249">
        <f t="shared" si="29"/>
        <v>0</v>
      </c>
      <c r="F157" s="248"/>
      <c r="G157" s="248"/>
      <c r="H157" s="249">
        <f t="shared" si="30"/>
        <v>0</v>
      </c>
      <c r="I157" s="248"/>
      <c r="J157" s="248"/>
      <c r="K157" s="249">
        <f t="shared" si="31"/>
        <v>0</v>
      </c>
      <c r="L157" s="248"/>
      <c r="M157" s="248"/>
      <c r="N157" s="249">
        <f t="shared" si="32"/>
        <v>0</v>
      </c>
      <c r="O157" s="248"/>
      <c r="P157" s="248"/>
      <c r="Q157" s="249">
        <f t="shared" si="33"/>
        <v>0</v>
      </c>
      <c r="R157" s="248"/>
      <c r="S157" s="248"/>
      <c r="T157" s="249">
        <f t="shared" si="34"/>
        <v>0</v>
      </c>
      <c r="U157" s="248"/>
      <c r="V157" s="248"/>
      <c r="W157" s="249">
        <f t="shared" si="35"/>
        <v>0</v>
      </c>
    </row>
    <row r="158" spans="1:23" ht="12.75">
      <c r="A158" s="236"/>
      <c r="B158" s="251" t="s">
        <v>707</v>
      </c>
      <c r="C158" s="248"/>
      <c r="D158" s="248"/>
      <c r="E158" s="249">
        <f t="shared" si="29"/>
        <v>0</v>
      </c>
      <c r="F158" s="248"/>
      <c r="G158" s="248"/>
      <c r="H158" s="249">
        <f t="shared" si="30"/>
        <v>0</v>
      </c>
      <c r="I158" s="248"/>
      <c r="J158" s="248"/>
      <c r="K158" s="249">
        <f t="shared" si="31"/>
        <v>0</v>
      </c>
      <c r="L158" s="248"/>
      <c r="M158" s="248"/>
      <c r="N158" s="249">
        <f t="shared" si="32"/>
        <v>0</v>
      </c>
      <c r="O158" s="248"/>
      <c r="P158" s="248"/>
      <c r="Q158" s="249">
        <f t="shared" si="33"/>
        <v>0</v>
      </c>
      <c r="R158" s="248"/>
      <c r="S158" s="248"/>
      <c r="T158" s="249">
        <f t="shared" si="34"/>
        <v>0</v>
      </c>
      <c r="U158" s="248"/>
      <c r="V158" s="248"/>
      <c r="W158" s="249">
        <f t="shared" si="35"/>
        <v>0</v>
      </c>
    </row>
    <row r="159" spans="1:23" ht="12.75">
      <c r="A159" s="236" t="s">
        <v>502</v>
      </c>
      <c r="B159" s="236"/>
      <c r="C159" s="248"/>
      <c r="D159" s="248"/>
      <c r="E159" s="249">
        <f t="shared" si="29"/>
        <v>0</v>
      </c>
      <c r="F159" s="248"/>
      <c r="G159" s="248"/>
      <c r="H159" s="249">
        <f t="shared" si="30"/>
        <v>0</v>
      </c>
      <c r="I159" s="248"/>
      <c r="J159" s="248"/>
      <c r="K159" s="249">
        <f t="shared" si="31"/>
        <v>0</v>
      </c>
      <c r="L159" s="248"/>
      <c r="M159" s="248"/>
      <c r="N159" s="249">
        <f t="shared" si="32"/>
        <v>0</v>
      </c>
      <c r="O159" s="248"/>
      <c r="P159" s="248"/>
      <c r="Q159" s="249">
        <f t="shared" si="33"/>
        <v>0</v>
      </c>
      <c r="R159" s="248"/>
      <c r="S159" s="248"/>
      <c r="T159" s="249">
        <f t="shared" si="34"/>
        <v>0</v>
      </c>
      <c r="U159" s="248"/>
      <c r="V159" s="248"/>
      <c r="W159" s="249">
        <f t="shared" si="35"/>
        <v>0</v>
      </c>
    </row>
    <row r="160" spans="1:23" ht="12.75">
      <c r="A160" s="236"/>
      <c r="B160" s="236" t="s">
        <v>589</v>
      </c>
      <c r="C160" s="249">
        <f>+'Combined Data with Group Avgs'!E634</f>
        <v>929</v>
      </c>
      <c r="D160" s="249">
        <f>+'Combined Data with Group Avgs'!F634</f>
        <v>85180.88951259418</v>
      </c>
      <c r="E160" s="249">
        <f t="shared" si="29"/>
        <v>79133046.3572</v>
      </c>
      <c r="F160" s="249">
        <f>+'Combined Data with Group Avgs'!G634</f>
        <v>652</v>
      </c>
      <c r="G160" s="249">
        <f>+'Combined Data with Group Avgs'!H634</f>
        <v>58854.75513941718</v>
      </c>
      <c r="H160" s="249">
        <f t="shared" si="30"/>
        <v>38373300.3509</v>
      </c>
      <c r="I160" s="249">
        <f>+'Combined Data with Group Avgs'!I634</f>
        <v>437</v>
      </c>
      <c r="J160" s="249">
        <f>+'Combined Data with Group Avgs'!J634</f>
        <v>48319.20367597254</v>
      </c>
      <c r="K160" s="249">
        <f t="shared" si="31"/>
        <v>21115492.0064</v>
      </c>
      <c r="L160" s="249">
        <f>+'Combined Data with Group Avgs'!K634</f>
        <v>136</v>
      </c>
      <c r="M160" s="249">
        <f>+'Combined Data with Group Avgs'!L634</f>
        <v>32230.446367647062</v>
      </c>
      <c r="N160" s="249">
        <f t="shared" si="32"/>
        <v>4383340.706</v>
      </c>
      <c r="O160" s="249">
        <f>+'Combined Data with Group Avgs'!M634</f>
        <v>67</v>
      </c>
      <c r="P160" s="249">
        <f>+'Combined Data with Group Avgs'!N634</f>
        <v>39667.23372477612</v>
      </c>
      <c r="Q160" s="249">
        <f t="shared" si="33"/>
        <v>2657704.65956</v>
      </c>
      <c r="R160" s="249">
        <f>+'Combined Data with Group Avgs'!O634</f>
        <v>0</v>
      </c>
      <c r="S160" s="249">
        <f>+'Combined Data with Group Avgs'!P634</f>
        <v>0</v>
      </c>
      <c r="T160" s="249">
        <f t="shared" si="34"/>
        <v>0</v>
      </c>
      <c r="U160" s="249">
        <f>+'Combined Data with Group Avgs'!Q634</f>
        <v>2221</v>
      </c>
      <c r="V160" s="249">
        <f>+'Combined Data with Group Avgs'!R634</f>
        <v>65584.3692391085</v>
      </c>
      <c r="W160" s="249">
        <f t="shared" si="35"/>
        <v>145662884.08006</v>
      </c>
    </row>
    <row r="161" spans="1:23" ht="12.75">
      <c r="A161" s="236"/>
      <c r="B161" s="236" t="s">
        <v>590</v>
      </c>
      <c r="C161" s="249">
        <f>+'Combined Data with Group Avgs'!E639</f>
        <v>849</v>
      </c>
      <c r="D161" s="249">
        <f>+'Combined Data with Group Avgs'!F639</f>
        <v>80206.58627564192</v>
      </c>
      <c r="E161" s="249">
        <f t="shared" si="29"/>
        <v>68095391.74802</v>
      </c>
      <c r="F161" s="249">
        <f>+'Combined Data with Group Avgs'!G639</f>
        <v>930</v>
      </c>
      <c r="G161" s="249">
        <f>+'Combined Data with Group Avgs'!H639</f>
        <v>58022.421477096774</v>
      </c>
      <c r="H161" s="249">
        <f t="shared" si="30"/>
        <v>53960851.9737</v>
      </c>
      <c r="I161" s="249">
        <f>+'Combined Data with Group Avgs'!I639</f>
        <v>666</v>
      </c>
      <c r="J161" s="249">
        <f>+'Combined Data with Group Avgs'!J639</f>
        <v>46050.463192012015</v>
      </c>
      <c r="K161" s="249">
        <f t="shared" si="31"/>
        <v>30669608.485880002</v>
      </c>
      <c r="L161" s="249">
        <f>+'Combined Data with Group Avgs'!K639</f>
        <v>145</v>
      </c>
      <c r="M161" s="249">
        <f>+'Combined Data with Group Avgs'!L639</f>
        <v>38148.16809751724</v>
      </c>
      <c r="N161" s="249">
        <f t="shared" si="32"/>
        <v>5531484.37414</v>
      </c>
      <c r="O161" s="249">
        <f>+'Combined Data with Group Avgs'!M639</f>
        <v>67</v>
      </c>
      <c r="P161" s="249">
        <f>+'Combined Data with Group Avgs'!N639</f>
        <v>37889.481457313435</v>
      </c>
      <c r="Q161" s="249">
        <f t="shared" si="33"/>
        <v>2538595.25764</v>
      </c>
      <c r="R161" s="249">
        <f>+'Combined Data with Group Avgs'!O639</f>
        <v>0</v>
      </c>
      <c r="S161" s="249">
        <f>+'Combined Data with Group Avgs'!P639</f>
        <v>0</v>
      </c>
      <c r="T161" s="249">
        <f t="shared" si="34"/>
        <v>0</v>
      </c>
      <c r="U161" s="249">
        <f>+'Combined Data with Group Avgs'!Q639</f>
        <v>2657</v>
      </c>
      <c r="V161" s="249">
        <f>+'Combined Data with Group Avgs'!R639</f>
        <v>60517.85165200602</v>
      </c>
      <c r="W161" s="249">
        <f t="shared" si="35"/>
        <v>160795931.83938</v>
      </c>
    </row>
    <row r="162" spans="1:23" ht="12.75">
      <c r="A162" s="236"/>
      <c r="B162" s="236" t="s">
        <v>591</v>
      </c>
      <c r="C162" s="249">
        <f>+'Combined Data with Group Avgs'!E642</f>
        <v>343</v>
      </c>
      <c r="D162" s="249">
        <f>+'Combined Data with Group Avgs'!F642</f>
        <v>60502.11679323615</v>
      </c>
      <c r="E162" s="249">
        <f t="shared" si="29"/>
        <v>20752226.06008</v>
      </c>
      <c r="F162" s="249">
        <f>+'Combined Data with Group Avgs'!G642</f>
        <v>299</v>
      </c>
      <c r="G162" s="249">
        <f>+'Combined Data with Group Avgs'!H642</f>
        <v>50268.237437391304</v>
      </c>
      <c r="H162" s="249">
        <f t="shared" si="30"/>
        <v>15030202.99378</v>
      </c>
      <c r="I162" s="249">
        <f>+'Combined Data with Group Avgs'!I642</f>
        <v>258</v>
      </c>
      <c r="J162" s="249">
        <f>+'Combined Data with Group Avgs'!J642</f>
        <v>41591.89830162791</v>
      </c>
      <c r="K162" s="249">
        <f t="shared" si="31"/>
        <v>10730709.76182</v>
      </c>
      <c r="L162" s="249">
        <f>+'Combined Data with Group Avgs'!K642</f>
        <v>69</v>
      </c>
      <c r="M162" s="249">
        <f>+'Combined Data with Group Avgs'!L642</f>
        <v>32396</v>
      </c>
      <c r="N162" s="249">
        <f t="shared" si="32"/>
        <v>2235324</v>
      </c>
      <c r="O162" s="249">
        <f>+'Combined Data with Group Avgs'!M642</f>
        <v>0</v>
      </c>
      <c r="P162" s="249">
        <f>+'Combined Data with Group Avgs'!N642</f>
        <v>0</v>
      </c>
      <c r="Q162" s="249">
        <f t="shared" si="33"/>
        <v>0</v>
      </c>
      <c r="R162" s="249">
        <f>+'Combined Data with Group Avgs'!O642</f>
        <v>0</v>
      </c>
      <c r="S162" s="249">
        <f>+'Combined Data with Group Avgs'!P642</f>
        <v>0</v>
      </c>
      <c r="T162" s="249">
        <f t="shared" si="34"/>
        <v>0</v>
      </c>
      <c r="U162" s="249">
        <f>+'Combined Data with Group Avgs'!Q642</f>
        <v>969</v>
      </c>
      <c r="V162" s="249">
        <f>+'Combined Data with Group Avgs'!R642</f>
        <v>50308.01116169246</v>
      </c>
      <c r="W162" s="249">
        <f t="shared" si="35"/>
        <v>48748462.81568</v>
      </c>
    </row>
    <row r="163" spans="1:23" ht="12.75">
      <c r="A163" s="236"/>
      <c r="B163" s="236" t="s">
        <v>592</v>
      </c>
      <c r="C163" s="249">
        <f>+'Combined Data with Group Avgs'!E645</f>
        <v>127</v>
      </c>
      <c r="D163" s="249">
        <f>+'Combined Data with Group Avgs'!F645</f>
        <v>57050.40297433071</v>
      </c>
      <c r="E163" s="249">
        <f t="shared" si="29"/>
        <v>7245401.17774</v>
      </c>
      <c r="F163" s="249">
        <f>+'Combined Data with Group Avgs'!G645</f>
        <v>130</v>
      </c>
      <c r="G163" s="249">
        <f>+'Combined Data with Group Avgs'!H645</f>
        <v>52619.927052615385</v>
      </c>
      <c r="H163" s="249">
        <f t="shared" si="30"/>
        <v>6840590.51684</v>
      </c>
      <c r="I163" s="249">
        <f>+'Combined Data with Group Avgs'!I645</f>
        <v>181</v>
      </c>
      <c r="J163" s="249">
        <f>+'Combined Data with Group Avgs'!J645</f>
        <v>41800.710453480664</v>
      </c>
      <c r="K163" s="249">
        <f t="shared" si="31"/>
        <v>7565928.59208</v>
      </c>
      <c r="L163" s="249">
        <f>+'Combined Data with Group Avgs'!K645</f>
        <v>63</v>
      </c>
      <c r="M163" s="249">
        <f>+'Combined Data with Group Avgs'!L645</f>
        <v>36080.79521238095</v>
      </c>
      <c r="N163" s="249">
        <f t="shared" si="32"/>
        <v>2273090.09838</v>
      </c>
      <c r="O163" s="249">
        <f>+'Combined Data with Group Avgs'!M645</f>
        <v>6</v>
      </c>
      <c r="P163" s="249">
        <f>+'Combined Data with Group Avgs'!N645</f>
        <v>25361.99825</v>
      </c>
      <c r="Q163" s="249">
        <f t="shared" si="33"/>
        <v>152171.9895</v>
      </c>
      <c r="R163" s="249">
        <f>+'Combined Data with Group Avgs'!O645</f>
        <v>0</v>
      </c>
      <c r="S163" s="249">
        <f>+'Combined Data with Group Avgs'!P645</f>
        <v>0</v>
      </c>
      <c r="T163" s="249">
        <f t="shared" si="34"/>
        <v>0</v>
      </c>
      <c r="U163" s="249">
        <f>+'Combined Data with Group Avgs'!Q645</f>
        <v>507</v>
      </c>
      <c r="V163" s="249">
        <f>+'Combined Data with Group Avgs'!R645</f>
        <v>47489.51158686389</v>
      </c>
      <c r="W163" s="249">
        <f t="shared" si="35"/>
        <v>24077182.374539994</v>
      </c>
    </row>
    <row r="164" spans="1:23" ht="12.75">
      <c r="A164" s="236"/>
      <c r="B164" s="236" t="s">
        <v>593</v>
      </c>
      <c r="C164" s="249">
        <f>+'Combined Data with Group Avgs'!E646</f>
        <v>39</v>
      </c>
      <c r="D164" s="249">
        <f>+'Combined Data with Group Avgs'!F646</f>
        <v>60371</v>
      </c>
      <c r="E164" s="249">
        <f t="shared" si="29"/>
        <v>2354469</v>
      </c>
      <c r="F164" s="249">
        <f>+'Combined Data with Group Avgs'!G646</f>
        <v>55</v>
      </c>
      <c r="G164" s="249">
        <f>+'Combined Data with Group Avgs'!H646</f>
        <v>48794</v>
      </c>
      <c r="H164" s="249">
        <f t="shared" si="30"/>
        <v>2683670</v>
      </c>
      <c r="I164" s="249">
        <f>+'Combined Data with Group Avgs'!I646</f>
        <v>47</v>
      </c>
      <c r="J164" s="249">
        <f>+'Combined Data with Group Avgs'!J646</f>
        <v>40696</v>
      </c>
      <c r="K164" s="249">
        <f t="shared" si="31"/>
        <v>1912712</v>
      </c>
      <c r="L164" s="249">
        <f>+'Combined Data with Group Avgs'!K646</f>
        <v>16</v>
      </c>
      <c r="M164" s="249">
        <f>+'Combined Data with Group Avgs'!L646</f>
        <v>31757</v>
      </c>
      <c r="N164" s="249">
        <f t="shared" si="32"/>
        <v>508112</v>
      </c>
      <c r="O164" s="249">
        <f>+'Combined Data with Group Avgs'!M646</f>
        <v>1</v>
      </c>
      <c r="P164" s="249">
        <f>+'Combined Data with Group Avgs'!N646</f>
        <v>34000</v>
      </c>
      <c r="Q164" s="249">
        <f t="shared" si="33"/>
        <v>34000</v>
      </c>
      <c r="R164" s="249">
        <f>+'Combined Data with Group Avgs'!O646</f>
        <v>0</v>
      </c>
      <c r="S164" s="249">
        <f>+'Combined Data with Group Avgs'!P646</f>
        <v>0</v>
      </c>
      <c r="T164" s="249">
        <f t="shared" si="34"/>
        <v>0</v>
      </c>
      <c r="U164" s="249">
        <f>+'Combined Data with Group Avgs'!Q646</f>
        <v>158</v>
      </c>
      <c r="V164" s="249">
        <f>+'Combined Data with Group Avgs'!R646</f>
        <v>47423.8164556962</v>
      </c>
      <c r="W164" s="249">
        <f t="shared" si="35"/>
        <v>7492963</v>
      </c>
    </row>
    <row r="165" spans="1:23" ht="12.75">
      <c r="A165" s="236"/>
      <c r="B165" s="236" t="s">
        <v>594</v>
      </c>
      <c r="C165" s="249">
        <f>+'Combined Data with Group Avgs'!E651</f>
        <v>134</v>
      </c>
      <c r="D165" s="249">
        <f>+'Combined Data with Group Avgs'!F651</f>
        <v>61426.401985970144</v>
      </c>
      <c r="E165" s="249">
        <f t="shared" si="29"/>
        <v>8231137.866119999</v>
      </c>
      <c r="F165" s="249">
        <f>+'Combined Data with Group Avgs'!G651</f>
        <v>120</v>
      </c>
      <c r="G165" s="249">
        <f>+'Combined Data with Group Avgs'!H651</f>
        <v>49687.04281866667</v>
      </c>
      <c r="H165" s="249">
        <f t="shared" si="30"/>
        <v>5962445.13824</v>
      </c>
      <c r="I165" s="249">
        <f>+'Combined Data with Group Avgs'!I651</f>
        <v>115</v>
      </c>
      <c r="J165" s="249">
        <f>+'Combined Data with Group Avgs'!J651</f>
        <v>41484.382608695654</v>
      </c>
      <c r="K165" s="249">
        <f t="shared" si="31"/>
        <v>4770704</v>
      </c>
      <c r="L165" s="249">
        <f>+'Combined Data with Group Avgs'!K651</f>
        <v>23</v>
      </c>
      <c r="M165" s="249">
        <f>+'Combined Data with Group Avgs'!L651</f>
        <v>33258.217391304344</v>
      </c>
      <c r="N165" s="249">
        <f t="shared" si="32"/>
        <v>764938.9999999999</v>
      </c>
      <c r="O165" s="249">
        <f>+'Combined Data with Group Avgs'!M651</f>
        <v>22</v>
      </c>
      <c r="P165" s="249">
        <f>+'Combined Data with Group Avgs'!N651</f>
        <v>33736.66545454546</v>
      </c>
      <c r="Q165" s="249">
        <f t="shared" si="33"/>
        <v>742206.6400000001</v>
      </c>
      <c r="R165" s="249">
        <f>+'Combined Data with Group Avgs'!O651</f>
        <v>0</v>
      </c>
      <c r="S165" s="249">
        <f>+'Combined Data with Group Avgs'!P651</f>
        <v>0</v>
      </c>
      <c r="T165" s="249">
        <f t="shared" si="34"/>
        <v>0</v>
      </c>
      <c r="U165" s="249">
        <f>+'Combined Data with Group Avgs'!Q651</f>
        <v>414</v>
      </c>
      <c r="V165" s="249">
        <f>+'Combined Data with Group Avgs'!R651</f>
        <v>49447.90493806763</v>
      </c>
      <c r="W165" s="249">
        <f t="shared" si="35"/>
        <v>20471432.64436</v>
      </c>
    </row>
    <row r="166" spans="1:23" ht="12.75">
      <c r="A166" s="237"/>
      <c r="B166" s="244" t="s">
        <v>595</v>
      </c>
      <c r="C166" s="250">
        <f>+'Combined Data with 4Yr Avgs'!E592</f>
        <v>2421</v>
      </c>
      <c r="D166" s="250">
        <f>+'Combined Data with 4Yr Avgs'!F592</f>
        <v>76749.96786830234</v>
      </c>
      <c r="E166" s="249">
        <f t="shared" si="29"/>
        <v>185811672.20915997</v>
      </c>
      <c r="F166" s="250">
        <f>+'Combined Data with 4Yr Avgs'!G592</f>
        <v>2186</v>
      </c>
      <c r="G166" s="250">
        <f>+'Combined Data with 4Yr Avgs'!H592</f>
        <v>56199.02148831656</v>
      </c>
      <c r="H166" s="249">
        <f t="shared" si="30"/>
        <v>122851060.97346</v>
      </c>
      <c r="I166" s="250">
        <f>+'Combined Data with 4Yr Avgs'!I592</f>
        <v>1704</v>
      </c>
      <c r="J166" s="250">
        <f>+'Combined Data with 4Yr Avgs'!J592</f>
        <v>45049.97350127934</v>
      </c>
      <c r="K166" s="249">
        <f t="shared" si="31"/>
        <v>76765154.84617999</v>
      </c>
      <c r="L166" s="250">
        <f>+'Combined Data with 4Yr Avgs'!K592</f>
        <v>452</v>
      </c>
      <c r="M166" s="250">
        <f>+'Combined Data with 4Yr Avgs'!L592</f>
        <v>34726.30570469026</v>
      </c>
      <c r="N166" s="249">
        <f t="shared" si="32"/>
        <v>15696290.178519998</v>
      </c>
      <c r="O166" s="250">
        <f>+'Combined Data with 4Yr Avgs'!M592</f>
        <v>163</v>
      </c>
      <c r="P166" s="250">
        <f>+'Combined Data with 4Yr Avgs'!N592</f>
        <v>37574.715010429456</v>
      </c>
      <c r="Q166" s="249">
        <f t="shared" si="33"/>
        <v>6124678.546700002</v>
      </c>
      <c r="R166" s="250">
        <f>+'Combined Data with 4Yr Avgs'!O592</f>
        <v>0</v>
      </c>
      <c r="S166" s="250">
        <f>+'Combined Data with 4Yr Avgs'!P592</f>
        <v>0</v>
      </c>
      <c r="T166" s="249">
        <f t="shared" si="34"/>
        <v>0</v>
      </c>
      <c r="U166" s="250">
        <f>+'Combined Data with 4Yr Avgs'!Q592</f>
        <v>6926</v>
      </c>
      <c r="V166" s="250">
        <f>+'Combined Data with 4Yr Avgs'!R592</f>
        <v>58800.00819434305</v>
      </c>
      <c r="W166" s="249">
        <f t="shared" si="35"/>
        <v>407248856.75402</v>
      </c>
    </row>
    <row r="167" spans="1:23" ht="12.75">
      <c r="A167" s="236"/>
      <c r="B167" s="236" t="s">
        <v>596</v>
      </c>
      <c r="C167" s="249">
        <f>+'Combined Data with Group Avgs'!E654</f>
        <v>447</v>
      </c>
      <c r="D167" s="249">
        <f>+'Combined Data with Group Avgs'!F654</f>
        <v>49154.81126756152</v>
      </c>
      <c r="E167" s="249">
        <f t="shared" si="29"/>
        <v>21972200.6366</v>
      </c>
      <c r="F167" s="249">
        <f>+'Combined Data with Group Avgs'!G654</f>
        <v>642</v>
      </c>
      <c r="G167" s="249">
        <f>+'Combined Data with Group Avgs'!H654</f>
        <v>43876.83219588785</v>
      </c>
      <c r="H167" s="249">
        <f t="shared" si="30"/>
        <v>28168926.26976</v>
      </c>
      <c r="I167" s="249">
        <f>+'Combined Data with Group Avgs'!I654</f>
        <v>554</v>
      </c>
      <c r="J167" s="249">
        <f>+'Combined Data with Group Avgs'!J654</f>
        <v>38740.374482310464</v>
      </c>
      <c r="K167" s="249">
        <f t="shared" si="31"/>
        <v>21462167.463199995</v>
      </c>
      <c r="L167" s="249">
        <f>+'Combined Data with Group Avgs'!K654</f>
        <v>226</v>
      </c>
      <c r="M167" s="249">
        <f>+'Combined Data with Group Avgs'!L654</f>
        <v>33836.25767132744</v>
      </c>
      <c r="N167" s="249">
        <f t="shared" si="32"/>
        <v>7646994.233720001</v>
      </c>
      <c r="O167" s="249">
        <f>+'Combined Data with Group Avgs'!M654</f>
        <v>2</v>
      </c>
      <c r="P167" s="249">
        <f>+'Combined Data with Group Avgs'!N654</f>
        <v>29686.875050000002</v>
      </c>
      <c r="Q167" s="249">
        <f t="shared" si="33"/>
        <v>59373.750100000005</v>
      </c>
      <c r="R167" s="249">
        <f>+'Combined Data with Group Avgs'!O654</f>
        <v>0</v>
      </c>
      <c r="S167" s="249">
        <f>+'Combined Data with Group Avgs'!P654</f>
        <v>0</v>
      </c>
      <c r="T167" s="249">
        <f t="shared" si="34"/>
        <v>0</v>
      </c>
      <c r="U167" s="249">
        <f>+'Combined Data with Group Avgs'!Q654</f>
        <v>1871</v>
      </c>
      <c r="V167" s="249">
        <f>+'Combined Data with Group Avgs'!R654</f>
        <v>42388.916276525924</v>
      </c>
      <c r="W167" s="249">
        <f t="shared" si="35"/>
        <v>79309662.35338001</v>
      </c>
    </row>
    <row r="168" spans="1:23" ht="12.75">
      <c r="A168" s="237"/>
      <c r="B168" s="236" t="s">
        <v>597</v>
      </c>
      <c r="C168" s="248"/>
      <c r="D168" s="248"/>
      <c r="E168" s="249">
        <f t="shared" si="29"/>
        <v>0</v>
      </c>
      <c r="F168" s="248"/>
      <c r="G168" s="248"/>
      <c r="H168" s="249">
        <f t="shared" si="30"/>
        <v>0</v>
      </c>
      <c r="I168" s="248"/>
      <c r="J168" s="248"/>
      <c r="K168" s="249">
        <f t="shared" si="31"/>
        <v>0</v>
      </c>
      <c r="L168" s="248"/>
      <c r="M168" s="248"/>
      <c r="N168" s="249">
        <f t="shared" si="32"/>
        <v>0</v>
      </c>
      <c r="O168" s="248"/>
      <c r="P168" s="248"/>
      <c r="Q168" s="249">
        <f t="shared" si="33"/>
        <v>0</v>
      </c>
      <c r="R168" s="248"/>
      <c r="S168" s="248"/>
      <c r="T168" s="249">
        <f t="shared" si="34"/>
        <v>0</v>
      </c>
      <c r="U168" s="248"/>
      <c r="V168" s="248"/>
      <c r="W168" s="249">
        <f t="shared" si="35"/>
        <v>0</v>
      </c>
    </row>
    <row r="169" spans="1:23" ht="12.75">
      <c r="A169" s="236"/>
      <c r="B169" s="251" t="s">
        <v>707</v>
      </c>
      <c r="C169" s="248"/>
      <c r="D169" s="248"/>
      <c r="E169" s="249">
        <f t="shared" si="29"/>
        <v>0</v>
      </c>
      <c r="F169" s="248"/>
      <c r="G169" s="248"/>
      <c r="H169" s="249">
        <f t="shared" si="30"/>
        <v>0</v>
      </c>
      <c r="I169" s="248"/>
      <c r="J169" s="248"/>
      <c r="K169" s="249">
        <f t="shared" si="31"/>
        <v>0</v>
      </c>
      <c r="L169" s="248"/>
      <c r="M169" s="248"/>
      <c r="N169" s="249">
        <f t="shared" si="32"/>
        <v>0</v>
      </c>
      <c r="O169" s="248"/>
      <c r="P169" s="248"/>
      <c r="Q169" s="249">
        <f t="shared" si="33"/>
        <v>0</v>
      </c>
      <c r="R169" s="248"/>
      <c r="S169" s="248"/>
      <c r="T169" s="249">
        <f t="shared" si="34"/>
        <v>0</v>
      </c>
      <c r="U169" s="248"/>
      <c r="V169" s="248"/>
      <c r="W169" s="249">
        <f t="shared" si="35"/>
        <v>0</v>
      </c>
    </row>
    <row r="170" spans="1:23" ht="12.75">
      <c r="A170" s="236" t="s">
        <v>519</v>
      </c>
      <c r="B170" s="236"/>
      <c r="C170" s="248"/>
      <c r="D170" s="248"/>
      <c r="E170" s="249">
        <f t="shared" si="29"/>
        <v>0</v>
      </c>
      <c r="F170" s="248"/>
      <c r="G170" s="248"/>
      <c r="H170" s="249">
        <f t="shared" si="30"/>
        <v>0</v>
      </c>
      <c r="I170" s="248"/>
      <c r="J170" s="248"/>
      <c r="K170" s="249">
        <f t="shared" si="31"/>
        <v>0</v>
      </c>
      <c r="L170" s="248"/>
      <c r="M170" s="248"/>
      <c r="N170" s="249">
        <f t="shared" si="32"/>
        <v>0</v>
      </c>
      <c r="O170" s="248"/>
      <c r="P170" s="248"/>
      <c r="Q170" s="249">
        <f t="shared" si="33"/>
        <v>0</v>
      </c>
      <c r="R170" s="248"/>
      <c r="S170" s="248"/>
      <c r="T170" s="249">
        <f t="shared" si="34"/>
        <v>0</v>
      </c>
      <c r="U170" s="248"/>
      <c r="V170" s="248"/>
      <c r="W170" s="249">
        <f t="shared" si="35"/>
        <v>0</v>
      </c>
    </row>
    <row r="171" spans="1:23" ht="12.75">
      <c r="A171" s="236"/>
      <c r="B171" s="236" t="s">
        <v>589</v>
      </c>
      <c r="C171" s="248">
        <f>+'Combined Data with Group Avgs'!E655</f>
        <v>346</v>
      </c>
      <c r="D171" s="248">
        <f>+'Combined Data with Group Avgs'!F655</f>
        <v>64583.09185184971</v>
      </c>
      <c r="E171" s="249">
        <f t="shared" si="29"/>
        <v>22345749.78074</v>
      </c>
      <c r="F171" s="248">
        <f>+'Combined Data with Group Avgs'!G655</f>
        <v>257</v>
      </c>
      <c r="G171" s="248">
        <f>+'Combined Data with Group Avgs'!H655</f>
        <v>51208.16566957199</v>
      </c>
      <c r="H171" s="249">
        <f t="shared" si="30"/>
        <v>13160498.57708</v>
      </c>
      <c r="I171" s="248">
        <f>+'Combined Data with Group Avgs'!I655</f>
        <v>216</v>
      </c>
      <c r="J171" s="248">
        <f>+'Combined Data with Group Avgs'!J655</f>
        <v>41588.657437222224</v>
      </c>
      <c r="K171" s="249">
        <f t="shared" si="31"/>
        <v>8983150.00644</v>
      </c>
      <c r="L171" s="248">
        <f>+'Combined Data with Group Avgs'!K655</f>
        <v>12</v>
      </c>
      <c r="M171" s="248">
        <f>+'Combined Data with Group Avgs'!L655</f>
        <v>30213.031713333334</v>
      </c>
      <c r="N171" s="249">
        <f t="shared" si="32"/>
        <v>362556.38056</v>
      </c>
      <c r="O171" s="248">
        <f>+'Combined Data with Group Avgs'!M655</f>
        <v>12</v>
      </c>
      <c r="P171" s="248">
        <f>+'Combined Data with Group Avgs'!N655</f>
        <v>24997.28182</v>
      </c>
      <c r="Q171" s="249">
        <f t="shared" si="33"/>
        <v>299967.38184</v>
      </c>
      <c r="R171" s="248">
        <f>+'Combined Data with Group Avgs'!O655</f>
        <v>0</v>
      </c>
      <c r="S171" s="248">
        <f>+'Combined Data with Group Avgs'!P655</f>
        <v>0</v>
      </c>
      <c r="T171" s="249">
        <f t="shared" si="34"/>
        <v>0</v>
      </c>
      <c r="U171" s="248">
        <f>+'Combined Data with Group Avgs'!Q655</f>
        <v>843</v>
      </c>
      <c r="V171" s="248">
        <f>+'Combined Data with Group Avgs'!R655</f>
        <v>53560.998964009494</v>
      </c>
      <c r="W171" s="249">
        <f t="shared" si="35"/>
        <v>45151922.126660004</v>
      </c>
    </row>
    <row r="172" spans="1:23" ht="12.75">
      <c r="A172" s="236"/>
      <c r="B172" s="236" t="s">
        <v>590</v>
      </c>
      <c r="C172" s="249"/>
      <c r="D172" s="249"/>
      <c r="E172" s="249">
        <f t="shared" si="29"/>
        <v>0</v>
      </c>
      <c r="F172" s="249"/>
      <c r="G172" s="249"/>
      <c r="H172" s="249">
        <f t="shared" si="30"/>
        <v>0</v>
      </c>
      <c r="I172" s="249"/>
      <c r="J172" s="249"/>
      <c r="K172" s="249">
        <f t="shared" si="31"/>
        <v>0</v>
      </c>
      <c r="L172" s="249"/>
      <c r="M172" s="249"/>
      <c r="N172" s="249">
        <f t="shared" si="32"/>
        <v>0</v>
      </c>
      <c r="O172" s="249"/>
      <c r="P172" s="249"/>
      <c r="Q172" s="249">
        <f t="shared" si="33"/>
        <v>0</v>
      </c>
      <c r="R172" s="249"/>
      <c r="S172" s="249"/>
      <c r="T172" s="249">
        <f t="shared" si="34"/>
        <v>0</v>
      </c>
      <c r="U172" s="249"/>
      <c r="V172" s="249"/>
      <c r="W172" s="249">
        <f t="shared" si="35"/>
        <v>0</v>
      </c>
    </row>
    <row r="173" spans="1:23" ht="12.75">
      <c r="A173" s="236"/>
      <c r="B173" s="236" t="s">
        <v>591</v>
      </c>
      <c r="C173" s="249">
        <f>+'Combined Data with Group Avgs'!E657</f>
        <v>195</v>
      </c>
      <c r="D173" s="249">
        <f>+'Combined Data with Group Avgs'!F657</f>
        <v>54653.894384</v>
      </c>
      <c r="E173" s="249">
        <f t="shared" si="29"/>
        <v>10657509.40488</v>
      </c>
      <c r="F173" s="249">
        <f>+'Combined Data with Group Avgs'!G657</f>
        <v>133</v>
      </c>
      <c r="G173" s="249">
        <f>+'Combined Data with Group Avgs'!H657</f>
        <v>44858.11537759398</v>
      </c>
      <c r="H173" s="249">
        <f t="shared" si="30"/>
        <v>5966129.34522</v>
      </c>
      <c r="I173" s="249">
        <f>+'Combined Data with Group Avgs'!I657</f>
        <v>112</v>
      </c>
      <c r="J173" s="249">
        <f>+'Combined Data with Group Avgs'!J657</f>
        <v>35905.02033482143</v>
      </c>
      <c r="K173" s="249">
        <f t="shared" si="31"/>
        <v>4021362.2775</v>
      </c>
      <c r="L173" s="249">
        <f>+'Combined Data with Group Avgs'!K657</f>
        <v>26</v>
      </c>
      <c r="M173" s="249">
        <f>+'Combined Data with Group Avgs'!L657</f>
        <v>25812</v>
      </c>
      <c r="N173" s="249">
        <f t="shared" si="32"/>
        <v>671112</v>
      </c>
      <c r="O173" s="249">
        <f>+'Combined Data with Group Avgs'!M657</f>
        <v>0</v>
      </c>
      <c r="P173" s="249">
        <f>+'Combined Data with Group Avgs'!N657</f>
        <v>0</v>
      </c>
      <c r="Q173" s="249">
        <f t="shared" si="33"/>
        <v>0</v>
      </c>
      <c r="R173" s="249">
        <f>+'Combined Data with Group Avgs'!O657</f>
        <v>0</v>
      </c>
      <c r="S173" s="249">
        <f>+'Combined Data with Group Avgs'!P657</f>
        <v>0</v>
      </c>
      <c r="T173" s="249">
        <f t="shared" si="34"/>
        <v>0</v>
      </c>
      <c r="U173" s="249">
        <f>+'Combined Data with Group Avgs'!Q657</f>
        <v>466</v>
      </c>
      <c r="V173" s="249">
        <f>+'Combined Data with Group Avgs'!R657</f>
        <v>45742.73181888412</v>
      </c>
      <c r="W173" s="249">
        <f t="shared" si="35"/>
        <v>21316113.027599998</v>
      </c>
    </row>
    <row r="174" spans="1:23" ht="12.75">
      <c r="A174" s="236"/>
      <c r="B174" s="236" t="s">
        <v>592</v>
      </c>
      <c r="C174" s="248"/>
      <c r="D174" s="248"/>
      <c r="E174" s="249">
        <f t="shared" si="29"/>
        <v>0</v>
      </c>
      <c r="F174" s="248"/>
      <c r="G174" s="248"/>
      <c r="H174" s="249">
        <f t="shared" si="30"/>
        <v>0</v>
      </c>
      <c r="I174" s="248"/>
      <c r="J174" s="248"/>
      <c r="K174" s="249">
        <f t="shared" si="31"/>
        <v>0</v>
      </c>
      <c r="L174" s="248"/>
      <c r="M174" s="248"/>
      <c r="N174" s="249">
        <f t="shared" si="32"/>
        <v>0</v>
      </c>
      <c r="O174" s="248"/>
      <c r="P174" s="248"/>
      <c r="Q174" s="249">
        <f t="shared" si="33"/>
        <v>0</v>
      </c>
      <c r="R174" s="248"/>
      <c r="S174" s="248"/>
      <c r="T174" s="249">
        <f t="shared" si="34"/>
        <v>0</v>
      </c>
      <c r="U174" s="248"/>
      <c r="V174" s="248"/>
      <c r="W174" s="249">
        <f t="shared" si="35"/>
        <v>0</v>
      </c>
    </row>
    <row r="175" spans="1:23" ht="12.75">
      <c r="A175" s="236"/>
      <c r="B175" s="236" t="s">
        <v>593</v>
      </c>
      <c r="C175" s="248"/>
      <c r="D175" s="248"/>
      <c r="E175" s="249">
        <f t="shared" si="29"/>
        <v>0</v>
      </c>
      <c r="F175" s="248"/>
      <c r="G175" s="248"/>
      <c r="H175" s="249">
        <f t="shared" si="30"/>
        <v>0</v>
      </c>
      <c r="I175" s="248"/>
      <c r="J175" s="248"/>
      <c r="K175" s="249">
        <f t="shared" si="31"/>
        <v>0</v>
      </c>
      <c r="L175" s="248"/>
      <c r="M175" s="248"/>
      <c r="N175" s="249">
        <f t="shared" si="32"/>
        <v>0</v>
      </c>
      <c r="O175" s="248"/>
      <c r="P175" s="248"/>
      <c r="Q175" s="249">
        <f t="shared" si="33"/>
        <v>0</v>
      </c>
      <c r="R175" s="248"/>
      <c r="S175" s="248"/>
      <c r="T175" s="249">
        <f t="shared" si="34"/>
        <v>0</v>
      </c>
      <c r="U175" s="248"/>
      <c r="V175" s="248"/>
      <c r="W175" s="249">
        <f t="shared" si="35"/>
        <v>0</v>
      </c>
    </row>
    <row r="176" spans="1:23" ht="12.75">
      <c r="A176" s="236"/>
      <c r="B176" s="236" t="s">
        <v>594</v>
      </c>
      <c r="C176" s="249">
        <f>+'Combined Data with Group Avgs'!E667</f>
        <v>258</v>
      </c>
      <c r="D176" s="249">
        <f>+'Combined Data with Group Avgs'!F667</f>
        <v>50118.874830232555</v>
      </c>
      <c r="E176" s="249">
        <f t="shared" si="29"/>
        <v>12930669.7062</v>
      </c>
      <c r="F176" s="249">
        <f>+'Combined Data with Group Avgs'!G667</f>
        <v>303</v>
      </c>
      <c r="G176" s="249">
        <f>+'Combined Data with Group Avgs'!H667</f>
        <v>41846.31949405941</v>
      </c>
      <c r="H176" s="249">
        <f t="shared" si="30"/>
        <v>12679434.806700002</v>
      </c>
      <c r="I176" s="249">
        <f>+'Combined Data with Group Avgs'!I667</f>
        <v>253</v>
      </c>
      <c r="J176" s="249">
        <f>+'Combined Data with Group Avgs'!J667</f>
        <v>36088.831199051376</v>
      </c>
      <c r="K176" s="249">
        <f t="shared" si="31"/>
        <v>9130474.293359999</v>
      </c>
      <c r="L176" s="249">
        <f>+'Combined Data with Group Avgs'!K667</f>
        <v>97</v>
      </c>
      <c r="M176" s="249">
        <f>+'Combined Data with Group Avgs'!L667</f>
        <v>31116.374453402062</v>
      </c>
      <c r="N176" s="249">
        <f t="shared" si="32"/>
        <v>3018288.32198</v>
      </c>
      <c r="O176" s="249">
        <f>+'Combined Data with Group Avgs'!M667</f>
        <v>14</v>
      </c>
      <c r="P176" s="249">
        <f>+'Combined Data with Group Avgs'!N667</f>
        <v>33823.57328857143</v>
      </c>
      <c r="Q176" s="249">
        <f t="shared" si="33"/>
        <v>473530.02604</v>
      </c>
      <c r="R176" s="249">
        <f>+'Combined Data with Group Avgs'!O667</f>
        <v>0</v>
      </c>
      <c r="S176" s="249">
        <f>+'Combined Data with Group Avgs'!P667</f>
        <v>0</v>
      </c>
      <c r="T176" s="249">
        <f t="shared" si="34"/>
        <v>0</v>
      </c>
      <c r="U176" s="249">
        <f>+'Combined Data with Group Avgs'!Q667</f>
        <v>925</v>
      </c>
      <c r="V176" s="249">
        <f>+'Combined Data with Group Avgs'!R667</f>
        <v>41332.32124787027</v>
      </c>
      <c r="W176" s="249">
        <f t="shared" si="35"/>
        <v>38232397.15428</v>
      </c>
    </row>
    <row r="177" spans="1:23" ht="12.75">
      <c r="A177" s="237"/>
      <c r="B177" s="244" t="s">
        <v>595</v>
      </c>
      <c r="C177" s="250">
        <f>+'Combined Data with 4Yr Avgs'!E606</f>
        <v>799</v>
      </c>
      <c r="D177" s="250">
        <f>+'Combined Data with 4Yr Avgs'!F606</f>
        <v>57489.27270565707</v>
      </c>
      <c r="E177" s="249">
        <f t="shared" si="29"/>
        <v>45933928.89182</v>
      </c>
      <c r="F177" s="250">
        <f>+'Combined Data with 4Yr Avgs'!G606</f>
        <v>693</v>
      </c>
      <c r="G177" s="250">
        <f>+'Combined Data with 4Yr Avgs'!H606</f>
        <v>45896.19441414142</v>
      </c>
      <c r="H177" s="249">
        <f t="shared" si="30"/>
        <v>31806062.729000006</v>
      </c>
      <c r="I177" s="250">
        <f>+'Combined Data with 4Yr Avgs'!I606</f>
        <v>581</v>
      </c>
      <c r="J177" s="250">
        <f>+'Combined Data with 4Yr Avgs'!J606</f>
        <v>38098.083609810674</v>
      </c>
      <c r="K177" s="249">
        <f t="shared" si="31"/>
        <v>22134986.5773</v>
      </c>
      <c r="L177" s="250">
        <f>+'Combined Data with 4Yr Avgs'!K606</f>
        <v>135</v>
      </c>
      <c r="M177" s="250">
        <f>+'Combined Data with 4Yr Avgs'!L606</f>
        <v>30014.494092888894</v>
      </c>
      <c r="N177" s="249">
        <f t="shared" si="32"/>
        <v>4051956.7025400004</v>
      </c>
      <c r="O177" s="250">
        <f>+'Combined Data with 4Yr Avgs'!M606</f>
        <v>26</v>
      </c>
      <c r="P177" s="250">
        <f>+'Combined Data with 4Yr Avgs'!N606</f>
        <v>29749.900303076927</v>
      </c>
      <c r="Q177" s="249">
        <f t="shared" si="33"/>
        <v>773497.4078800001</v>
      </c>
      <c r="R177" s="250">
        <f>+'Combined Data with 4Yr Avgs'!O606</f>
        <v>0</v>
      </c>
      <c r="S177" s="250">
        <f>+'Combined Data with 4Yr Avgs'!P606</f>
        <v>0</v>
      </c>
      <c r="T177" s="249">
        <f t="shared" si="34"/>
        <v>0</v>
      </c>
      <c r="U177" s="250">
        <f>+'Combined Data with 4Yr Avgs'!Q606</f>
        <v>2234</v>
      </c>
      <c r="V177" s="250">
        <f>+'Combined Data with 4Yr Avgs'!R606</f>
        <v>46866.80049621307</v>
      </c>
      <c r="W177" s="249">
        <f t="shared" si="35"/>
        <v>104700432.30854</v>
      </c>
    </row>
    <row r="178" spans="1:23" ht="12.75">
      <c r="A178" s="236"/>
      <c r="B178" s="236" t="s">
        <v>596</v>
      </c>
      <c r="C178" s="253">
        <f>+'Combined Data with Group Avgs'!E672</f>
        <v>92</v>
      </c>
      <c r="D178" s="253">
        <f>+'Combined Data with Group Avgs'!F672</f>
        <v>45206.17654260869</v>
      </c>
      <c r="E178" s="249">
        <f t="shared" si="29"/>
        <v>4158968.24192</v>
      </c>
      <c r="F178" s="253">
        <f>+'Combined Data with Group Avgs'!G672</f>
        <v>59</v>
      </c>
      <c r="G178" s="253">
        <f>+'Combined Data with Group Avgs'!H672</f>
        <v>37960.72278915254</v>
      </c>
      <c r="H178" s="249">
        <f t="shared" si="30"/>
        <v>2239682.64456</v>
      </c>
      <c r="I178" s="253">
        <f>+'Combined Data with Group Avgs'!I672</f>
        <v>47</v>
      </c>
      <c r="J178" s="253">
        <f>+'Combined Data with Group Avgs'!J672</f>
        <v>32836.65957446808</v>
      </c>
      <c r="K178" s="249">
        <f t="shared" si="31"/>
        <v>1543322.9999999998</v>
      </c>
      <c r="L178" s="253">
        <f>+'Combined Data with Group Avgs'!K672</f>
        <v>23</v>
      </c>
      <c r="M178" s="253">
        <f>+'Combined Data with Group Avgs'!L672</f>
        <v>28289.91304347826</v>
      </c>
      <c r="N178" s="249">
        <f t="shared" si="32"/>
        <v>650668</v>
      </c>
      <c r="O178" s="253">
        <f>+'Combined Data with Group Avgs'!M672</f>
        <v>10</v>
      </c>
      <c r="P178" s="253">
        <f>+'Combined Data with Group Avgs'!N672</f>
        <v>25304</v>
      </c>
      <c r="Q178" s="249">
        <f t="shared" si="33"/>
        <v>253040</v>
      </c>
      <c r="R178" s="253">
        <f>+'Combined Data with Group Avgs'!O672</f>
        <v>0</v>
      </c>
      <c r="S178" s="253">
        <f>+'Combined Data with Group Avgs'!P672</f>
        <v>0</v>
      </c>
      <c r="T178" s="249">
        <f t="shared" si="34"/>
        <v>0</v>
      </c>
      <c r="U178" s="253">
        <f>+'Combined Data with Group Avgs'!Q672</f>
        <v>231</v>
      </c>
      <c r="V178" s="253">
        <f>+'Combined Data with Group Avgs'!R672</f>
        <v>38292.9951795671</v>
      </c>
      <c r="W178" s="249">
        <f t="shared" si="35"/>
        <v>8845681.88648</v>
      </c>
    </row>
    <row r="179" spans="1:23" ht="12.75">
      <c r="A179" s="237"/>
      <c r="B179" s="236" t="s">
        <v>597</v>
      </c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</row>
    <row r="180" spans="1:23" ht="12.75">
      <c r="A180" s="237"/>
      <c r="B180" s="237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</row>
    <row r="181" spans="1:23" ht="12.75">
      <c r="A181" s="237"/>
      <c r="B181" s="237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</row>
    <row r="182" spans="1:23" ht="12.75">
      <c r="A182" s="237"/>
      <c r="B182" s="237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</row>
    <row r="183" spans="1:23" ht="12.75">
      <c r="A183" s="237"/>
      <c r="B183" s="237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</row>
    <row r="184" spans="1:23" ht="12.75">
      <c r="A184" s="237"/>
      <c r="B184" s="237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</row>
    <row r="185" spans="1:23" ht="12.75">
      <c r="A185" s="237"/>
      <c r="B185" s="237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</row>
    <row r="186" spans="1:23" ht="12.75">
      <c r="A186" s="237"/>
      <c r="B186" s="237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</row>
    <row r="187" spans="1:23" ht="12.75">
      <c r="A187" s="237"/>
      <c r="B187" s="237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</row>
    <row r="188" spans="1:23" ht="12.75">
      <c r="A188" s="237"/>
      <c r="B188" s="237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</row>
    <row r="189" spans="1:23" ht="12.75">
      <c r="A189" s="237"/>
      <c r="B189" s="237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</row>
    <row r="190" spans="1:23" ht="12.75">
      <c r="A190" s="237"/>
      <c r="B190" s="237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00"/>
  <sheetViews>
    <sheetView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8" sqref="I8"/>
    </sheetView>
  </sheetViews>
  <sheetFormatPr defaultColWidth="9.140625" defaultRowHeight="12"/>
  <cols>
    <col min="1" max="1" width="5.57421875" style="148" customWidth="1"/>
    <col min="2" max="2" width="20.7109375" style="148" customWidth="1"/>
    <col min="3" max="3" width="7.421875" style="148" customWidth="1"/>
    <col min="4" max="4" width="5.57421875" style="148" customWidth="1"/>
    <col min="5" max="5" width="7.00390625" style="6" customWidth="1"/>
    <col min="6" max="17" width="8.57421875" style="6" customWidth="1"/>
    <col min="18" max="18" width="8.57421875" style="106" customWidth="1"/>
    <col min="19" max="19" width="9.7109375" style="0" customWidth="1"/>
  </cols>
  <sheetData>
    <row r="1" spans="1:18" s="148" customFormat="1" ht="12.75">
      <c r="A1" s="108"/>
      <c r="B1" s="109"/>
      <c r="C1" s="110"/>
      <c r="D1" s="111"/>
      <c r="E1" s="116" t="s">
        <v>576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5"/>
    </row>
    <row r="2" spans="1:18" s="148" customFormat="1" ht="12.75">
      <c r="A2" s="108"/>
      <c r="B2" s="112"/>
      <c r="C2" s="117"/>
      <c r="D2" s="118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5"/>
    </row>
    <row r="3" spans="1:18" s="148" customFormat="1" ht="12.75">
      <c r="A3" s="108"/>
      <c r="B3" s="122"/>
      <c r="C3" s="123" t="s">
        <v>540</v>
      </c>
      <c r="D3" s="124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5"/>
    </row>
    <row r="4" spans="1:18" s="148" customFormat="1" ht="12.75">
      <c r="A4" s="108"/>
      <c r="B4" s="112" t="s">
        <v>542</v>
      </c>
      <c r="C4" s="117" t="s">
        <v>543</v>
      </c>
      <c r="D4" s="118" t="s">
        <v>544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5"/>
    </row>
    <row r="5" spans="1:18" s="148" customFormat="1" ht="22.5">
      <c r="A5" s="131" t="s">
        <v>547</v>
      </c>
      <c r="B5" s="132" t="s">
        <v>548</v>
      </c>
      <c r="C5" s="133" t="s">
        <v>2</v>
      </c>
      <c r="D5" s="134" t="s">
        <v>3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36"/>
    </row>
    <row r="6" spans="1:18" s="148" customFormat="1" ht="24">
      <c r="A6" s="137" t="s">
        <v>0</v>
      </c>
      <c r="B6" s="137" t="s">
        <v>1</v>
      </c>
      <c r="C6" s="138" t="s">
        <v>2</v>
      </c>
      <c r="D6" s="138" t="s">
        <v>3</v>
      </c>
      <c r="E6" s="139" t="s">
        <v>29</v>
      </c>
      <c r="F6" s="139" t="s">
        <v>36</v>
      </c>
      <c r="G6" s="139" t="s">
        <v>30</v>
      </c>
      <c r="H6" s="139" t="s">
        <v>37</v>
      </c>
      <c r="I6" s="139" t="s">
        <v>31</v>
      </c>
      <c r="J6" s="139" t="s">
        <v>38</v>
      </c>
      <c r="K6" s="139" t="s">
        <v>32</v>
      </c>
      <c r="L6" s="139" t="s">
        <v>39</v>
      </c>
      <c r="M6" s="139" t="s">
        <v>33</v>
      </c>
      <c r="N6" s="139" t="s">
        <v>40</v>
      </c>
      <c r="O6" s="139" t="s">
        <v>34</v>
      </c>
      <c r="P6" s="139" t="s">
        <v>41</v>
      </c>
      <c r="Q6" s="139" t="s">
        <v>35</v>
      </c>
      <c r="R6" s="138" t="s">
        <v>4</v>
      </c>
    </row>
    <row r="7" spans="1:18" ht="12">
      <c r="A7" s="140" t="s">
        <v>42</v>
      </c>
      <c r="B7" s="140" t="s">
        <v>43</v>
      </c>
      <c r="C7" s="141">
        <v>100858</v>
      </c>
      <c r="D7" s="141">
        <v>1</v>
      </c>
      <c r="E7" s="3">
        <v>431</v>
      </c>
      <c r="F7" s="3">
        <v>69500.83021665894</v>
      </c>
      <c r="G7" s="3">
        <v>391</v>
      </c>
      <c r="H7" s="3">
        <v>51233.38580112532</v>
      </c>
      <c r="I7" s="3">
        <v>195</v>
      </c>
      <c r="J7" s="3">
        <v>43978.479673435904</v>
      </c>
      <c r="K7" s="3">
        <v>95</v>
      </c>
      <c r="L7" s="3">
        <v>27733.436144</v>
      </c>
      <c r="M7" s="3">
        <v>27</v>
      </c>
      <c r="N7" s="3">
        <v>36300.06112666667</v>
      </c>
      <c r="O7" s="3">
        <v>0</v>
      </c>
      <c r="P7" s="3"/>
      <c r="Q7" s="6">
        <f>+E7+G7+I7+K7+M7+O7</f>
        <v>1139</v>
      </c>
      <c r="R7" s="107">
        <v>54589.721942896</v>
      </c>
    </row>
    <row r="8" spans="1:18" ht="12">
      <c r="A8" s="140" t="s">
        <v>42</v>
      </c>
      <c r="B8" s="140" t="s">
        <v>44</v>
      </c>
      <c r="C8" s="141">
        <v>100751</v>
      </c>
      <c r="D8" s="141">
        <v>1</v>
      </c>
      <c r="E8" s="3">
        <v>267</v>
      </c>
      <c r="F8" s="3">
        <v>73239.90667782772</v>
      </c>
      <c r="G8" s="3">
        <v>242</v>
      </c>
      <c r="H8" s="3">
        <v>52985.92559322314</v>
      </c>
      <c r="I8" s="3">
        <v>180</v>
      </c>
      <c r="J8" s="3">
        <v>43406.79761311111</v>
      </c>
      <c r="K8" s="3">
        <v>86</v>
      </c>
      <c r="L8" s="3">
        <v>29107.702969302325</v>
      </c>
      <c r="M8" s="3">
        <v>6</v>
      </c>
      <c r="N8" s="3">
        <v>34713</v>
      </c>
      <c r="O8" s="3">
        <v>0</v>
      </c>
      <c r="P8" s="3"/>
      <c r="Q8" s="6">
        <f>+E8+G8+I8+K8+M8+O8</f>
        <v>781</v>
      </c>
      <c r="R8" s="107">
        <v>54932.66722440461</v>
      </c>
    </row>
    <row r="9" spans="1:18" ht="12">
      <c r="A9" s="140" t="s">
        <v>42</v>
      </c>
      <c r="B9" s="140" t="s">
        <v>45</v>
      </c>
      <c r="C9" s="141">
        <v>100663</v>
      </c>
      <c r="D9" s="141">
        <v>1</v>
      </c>
      <c r="E9" s="3">
        <v>129</v>
      </c>
      <c r="F9" s="3">
        <v>75335.71235813954</v>
      </c>
      <c r="G9" s="3">
        <v>178</v>
      </c>
      <c r="H9" s="3">
        <v>52330.771619887644</v>
      </c>
      <c r="I9" s="3">
        <v>111</v>
      </c>
      <c r="J9" s="3">
        <v>44017.23797405406</v>
      </c>
      <c r="K9" s="3">
        <v>38</v>
      </c>
      <c r="L9" s="3">
        <v>30091.746102105262</v>
      </c>
      <c r="M9" s="3">
        <v>3</v>
      </c>
      <c r="N9" s="3">
        <v>37136</v>
      </c>
      <c r="O9" s="3">
        <v>0</v>
      </c>
      <c r="P9" s="3"/>
      <c r="Q9" s="6">
        <f>+E9+G9+I9+K9+M9+O9</f>
        <v>459</v>
      </c>
      <c r="R9" s="107">
        <v>54845.29849572985</v>
      </c>
    </row>
    <row r="10" spans="1:18" ht="12">
      <c r="A10" s="147" t="s">
        <v>577</v>
      </c>
      <c r="B10" s="140"/>
      <c r="C10" s="141"/>
      <c r="D10" s="141"/>
      <c r="E10" s="28">
        <f>SUM(E7:E9)</f>
        <v>827</v>
      </c>
      <c r="F10" s="28">
        <f>SUMPRODUCT(E7:E9,F7:F9)/SUM(E7:E9)</f>
        <v>71618.16179027811</v>
      </c>
      <c r="G10" s="28">
        <f>SUM(G7:G9)</f>
        <v>811</v>
      </c>
      <c r="H10" s="28">
        <f>SUMPRODUCT(G7:G9,H7:H9)/SUM(G7:G9)</f>
        <v>51997.19505565967</v>
      </c>
      <c r="I10" s="28">
        <f>SUM(I7:I9)</f>
        <v>486</v>
      </c>
      <c r="J10" s="28">
        <f>SUMPRODUCT(I7:I9,J7:J9)/SUM(I7:I9)</f>
        <v>43775.59778148149</v>
      </c>
      <c r="K10" s="28">
        <f>SUM(K7:K9)</f>
        <v>219</v>
      </c>
      <c r="L10" s="28">
        <f>SUMPRODUCT(K7:K9,L7:L9)/SUM(K7:K9)</f>
        <v>28682.307036164384</v>
      </c>
      <c r="M10" s="28">
        <f>SUM(M7:M9)</f>
        <v>36</v>
      </c>
      <c r="N10" s="28">
        <f>SUMPRODUCT(M7:M9,N7:N9)/SUM(M7:M9)</f>
        <v>36105.21251166667</v>
      </c>
      <c r="O10" s="28"/>
      <c r="P10" s="28"/>
      <c r="Q10" s="28">
        <f>SUM(Q7:Q9)</f>
        <v>2379</v>
      </c>
      <c r="R10" s="93">
        <f>SUMPRODUCT(Q7:Q9,R7:R9)/SUM(Q7:Q9)</f>
        <v>54751.6176564769</v>
      </c>
    </row>
    <row r="11" spans="1:18" ht="12">
      <c r="A11" s="140" t="s">
        <v>42</v>
      </c>
      <c r="B11" s="140" t="s">
        <v>46</v>
      </c>
      <c r="C11" s="141">
        <v>100706</v>
      </c>
      <c r="D11" s="141">
        <v>2</v>
      </c>
      <c r="E11" s="3">
        <v>78</v>
      </c>
      <c r="F11" s="3">
        <v>72221.33558666667</v>
      </c>
      <c r="G11" s="3">
        <v>86</v>
      </c>
      <c r="H11" s="3">
        <v>49793.14030697674</v>
      </c>
      <c r="I11" s="3">
        <v>73</v>
      </c>
      <c r="J11" s="3">
        <v>44166.50245589041</v>
      </c>
      <c r="K11" s="3">
        <v>12</v>
      </c>
      <c r="L11" s="3">
        <v>36518</v>
      </c>
      <c r="M11" s="3">
        <v>21</v>
      </c>
      <c r="N11" s="3">
        <v>30886.742980952382</v>
      </c>
      <c r="O11" s="3">
        <v>0</v>
      </c>
      <c r="P11" s="3"/>
      <c r="Q11" s="6">
        <f>+E11+G11+I11+K11+M11+O11</f>
        <v>270</v>
      </c>
      <c r="R11" s="107">
        <v>52690.616755703704</v>
      </c>
    </row>
    <row r="12" spans="1:18" ht="12">
      <c r="A12" s="140"/>
      <c r="B12" s="140"/>
      <c r="C12" s="141"/>
      <c r="D12" s="141"/>
      <c r="E12" s="3"/>
      <c r="F12" s="2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07"/>
    </row>
    <row r="13" spans="1:18" ht="12">
      <c r="A13" s="140" t="s">
        <v>42</v>
      </c>
      <c r="B13" s="140" t="s">
        <v>47</v>
      </c>
      <c r="C13" s="141">
        <v>100654</v>
      </c>
      <c r="D13" s="141">
        <v>3</v>
      </c>
      <c r="E13" s="3">
        <v>47</v>
      </c>
      <c r="F13" s="3">
        <v>51730</v>
      </c>
      <c r="G13" s="3">
        <v>66</v>
      </c>
      <c r="H13" s="3">
        <v>43984</v>
      </c>
      <c r="I13" s="3">
        <v>102</v>
      </c>
      <c r="J13" s="3">
        <v>37452</v>
      </c>
      <c r="K13" s="3">
        <v>22</v>
      </c>
      <c r="L13" s="3">
        <v>28617</v>
      </c>
      <c r="M13" s="3">
        <v>0</v>
      </c>
      <c r="N13" s="3"/>
      <c r="O13" s="3">
        <v>0</v>
      </c>
      <c r="P13" s="3"/>
      <c r="Q13" s="6">
        <f>+E13+G13+I13+K13+M13+O13</f>
        <v>237</v>
      </c>
      <c r="R13" s="107">
        <v>41282.4135021097</v>
      </c>
    </row>
    <row r="14" spans="1:18" ht="12">
      <c r="A14" s="140" t="s">
        <v>42</v>
      </c>
      <c r="B14" s="140" t="s">
        <v>48</v>
      </c>
      <c r="C14" s="141">
        <v>101480</v>
      </c>
      <c r="D14" s="141">
        <v>3</v>
      </c>
      <c r="E14" s="3">
        <v>87</v>
      </c>
      <c r="F14" s="3">
        <v>57227.90241701149</v>
      </c>
      <c r="G14" s="3">
        <v>50</v>
      </c>
      <c r="H14" s="3">
        <v>45060.872643200004</v>
      </c>
      <c r="I14" s="3">
        <v>62</v>
      </c>
      <c r="J14" s="3">
        <v>39881.1141983871</v>
      </c>
      <c r="K14" s="3">
        <v>63</v>
      </c>
      <c r="L14" s="3">
        <v>36538</v>
      </c>
      <c r="M14" s="3">
        <v>0</v>
      </c>
      <c r="N14" s="3"/>
      <c r="O14" s="3">
        <v>0</v>
      </c>
      <c r="P14" s="3"/>
      <c r="Q14" s="6">
        <f>+E14+G14+I14+K14+M14+O14</f>
        <v>262</v>
      </c>
      <c r="R14" s="107">
        <v>45825.93214786259</v>
      </c>
    </row>
    <row r="15" spans="1:18" ht="12">
      <c r="A15" s="140" t="s">
        <v>42</v>
      </c>
      <c r="B15" s="140" t="s">
        <v>49</v>
      </c>
      <c r="C15" s="141">
        <v>102094</v>
      </c>
      <c r="D15" s="141">
        <v>3</v>
      </c>
      <c r="E15" s="3">
        <v>116</v>
      </c>
      <c r="F15" s="3">
        <v>68761.58842327587</v>
      </c>
      <c r="G15" s="3">
        <v>109</v>
      </c>
      <c r="H15" s="3">
        <v>52111.35640073395</v>
      </c>
      <c r="I15" s="3">
        <v>152</v>
      </c>
      <c r="J15" s="3">
        <v>45700.304111578946</v>
      </c>
      <c r="K15" s="3">
        <v>57</v>
      </c>
      <c r="L15" s="3">
        <v>32930.3690877193</v>
      </c>
      <c r="M15" s="3">
        <v>1</v>
      </c>
      <c r="N15" s="3">
        <v>33488.1074</v>
      </c>
      <c r="O15" s="3">
        <v>0</v>
      </c>
      <c r="P15" s="3"/>
      <c r="Q15" s="6">
        <f>+E15+G15+I15+K15+M15+O15</f>
        <v>435</v>
      </c>
      <c r="R15" s="107">
        <v>51755.05166698851</v>
      </c>
    </row>
    <row r="16" spans="1:18" ht="12">
      <c r="A16" s="147" t="s">
        <v>577</v>
      </c>
      <c r="B16" s="140"/>
      <c r="C16" s="141"/>
      <c r="D16" s="141"/>
      <c r="E16" s="28">
        <f>SUM(E13:E15)</f>
        <v>250</v>
      </c>
      <c r="F16" s="28">
        <f>SUMPRODUCT(E13:E15,F13:F15)/SUM(E13:E15)</f>
        <v>61545.92706952</v>
      </c>
      <c r="G16" s="28">
        <f>SUM(G13:G15)</f>
        <v>225</v>
      </c>
      <c r="H16" s="28">
        <f>SUMPRODUCT(G13:G15,H13:H15)/SUM(G13:G15)</f>
        <v>48160.55768817778</v>
      </c>
      <c r="I16" s="28">
        <f>SUM(I13:I15)</f>
        <v>316</v>
      </c>
      <c r="J16" s="28">
        <f>SUMPRODUCT(I13:I15,J13:J15)/SUM(I13:I15)</f>
        <v>41896.13704196202</v>
      </c>
      <c r="K16" s="28">
        <f>SUM(K13:K15)</f>
        <v>142</v>
      </c>
      <c r="L16" s="28">
        <f>SUMPRODUCT(K13:K15,L13:L15)/SUM(K13:K15)</f>
        <v>33862.66928169015</v>
      </c>
      <c r="M16" s="28">
        <f>SUM(M13:M15)</f>
        <v>1</v>
      </c>
      <c r="N16" s="28">
        <f>SUMPRODUCT(M13:M15,N13:N15)/SUM(M13:M15)</f>
        <v>33488.1074</v>
      </c>
      <c r="O16" s="28"/>
      <c r="P16" s="28"/>
      <c r="Q16" s="28">
        <f>SUM(Q13:Q15)</f>
        <v>934</v>
      </c>
      <c r="R16" s="93">
        <f>SUMPRODUCT(Q13:Q15,R13:R15)/SUM(Q13:Q15)</f>
        <v>47434.447214004285</v>
      </c>
    </row>
    <row r="17" spans="1:18" ht="12">
      <c r="A17" s="140" t="s">
        <v>42</v>
      </c>
      <c r="B17" s="140" t="s">
        <v>50</v>
      </c>
      <c r="C17" s="141">
        <v>100830</v>
      </c>
      <c r="D17" s="141">
        <v>4</v>
      </c>
      <c r="E17" s="3">
        <v>55</v>
      </c>
      <c r="F17" s="3">
        <v>60524.44140363637</v>
      </c>
      <c r="G17" s="3">
        <v>56</v>
      </c>
      <c r="H17" s="3">
        <v>46165.81716071429</v>
      </c>
      <c r="I17" s="3">
        <v>56</v>
      </c>
      <c r="J17" s="3">
        <v>40526.9546</v>
      </c>
      <c r="K17" s="3">
        <v>26</v>
      </c>
      <c r="L17" s="3">
        <v>31356.916738461536</v>
      </c>
      <c r="M17" s="3">
        <v>0</v>
      </c>
      <c r="N17" s="3"/>
      <c r="O17" s="3">
        <v>0</v>
      </c>
      <c r="P17" s="3"/>
      <c r="Q17" s="6">
        <f>+E17+G17+I17+K17+M17+O17</f>
        <v>193</v>
      </c>
      <c r="R17" s="107">
        <v>46626.52503108809</v>
      </c>
    </row>
    <row r="18" spans="1:18" ht="12">
      <c r="A18" s="140" t="s">
        <v>42</v>
      </c>
      <c r="B18" s="140" t="s">
        <v>51</v>
      </c>
      <c r="C18" s="141">
        <v>102368</v>
      </c>
      <c r="D18" s="141">
        <v>4</v>
      </c>
      <c r="E18" s="3">
        <v>18</v>
      </c>
      <c r="F18" s="3">
        <v>53531.373768888894</v>
      </c>
      <c r="G18" s="3">
        <v>59</v>
      </c>
      <c r="H18" s="3">
        <v>44602.69062644068</v>
      </c>
      <c r="I18" s="3">
        <v>104</v>
      </c>
      <c r="J18" s="3">
        <v>36264.98768788461</v>
      </c>
      <c r="K18" s="3">
        <v>21</v>
      </c>
      <c r="L18" s="3">
        <v>27587.65505142857</v>
      </c>
      <c r="M18" s="3">
        <v>4</v>
      </c>
      <c r="N18" s="3">
        <v>9488.43346</v>
      </c>
      <c r="O18" s="3">
        <v>0</v>
      </c>
      <c r="P18" s="3"/>
      <c r="Q18" s="6">
        <f>+E18+G18+I18+K18+M18+O18</f>
        <v>206</v>
      </c>
      <c r="R18" s="107">
        <v>38757.16837019417</v>
      </c>
    </row>
    <row r="19" spans="1:18" ht="12">
      <c r="A19" s="140" t="s">
        <v>42</v>
      </c>
      <c r="B19" s="140" t="s">
        <v>52</v>
      </c>
      <c r="C19" s="141">
        <v>101709</v>
      </c>
      <c r="D19" s="141">
        <v>4</v>
      </c>
      <c r="E19" s="3">
        <v>40</v>
      </c>
      <c r="F19" s="3">
        <v>52300</v>
      </c>
      <c r="G19" s="3">
        <v>37</v>
      </c>
      <c r="H19" s="3">
        <v>44208</v>
      </c>
      <c r="I19" s="3">
        <v>38</v>
      </c>
      <c r="J19" s="3">
        <v>34635</v>
      </c>
      <c r="K19" s="3">
        <v>19</v>
      </c>
      <c r="L19" s="3">
        <v>30868</v>
      </c>
      <c r="M19" s="3">
        <v>0</v>
      </c>
      <c r="N19" s="3"/>
      <c r="O19" s="3">
        <v>0</v>
      </c>
      <c r="P19" s="3"/>
      <c r="Q19" s="6">
        <f>+E19+G19+I19+K19+M19+O19</f>
        <v>134</v>
      </c>
      <c r="R19" s="107">
        <v>42017.298507462685</v>
      </c>
    </row>
    <row r="20" spans="1:18" ht="12">
      <c r="A20" s="140" t="s">
        <v>42</v>
      </c>
      <c r="B20" s="140" t="s">
        <v>53</v>
      </c>
      <c r="C20" s="141">
        <v>101879</v>
      </c>
      <c r="D20" s="141">
        <v>4</v>
      </c>
      <c r="E20" s="3">
        <v>57</v>
      </c>
      <c r="F20" s="3">
        <v>58307.24150105264</v>
      </c>
      <c r="G20" s="3">
        <v>45</v>
      </c>
      <c r="H20" s="3">
        <v>49800.16472711111</v>
      </c>
      <c r="I20" s="3">
        <v>64</v>
      </c>
      <c r="J20" s="3">
        <v>43217.374363124996</v>
      </c>
      <c r="K20" s="3">
        <v>15</v>
      </c>
      <c r="L20" s="3">
        <v>37074</v>
      </c>
      <c r="M20" s="3">
        <v>0</v>
      </c>
      <c r="N20" s="3"/>
      <c r="O20" s="3">
        <v>0</v>
      </c>
      <c r="P20" s="3"/>
      <c r="Q20" s="6">
        <f>+E20+G20+I20+K20+M20+O20</f>
        <v>181</v>
      </c>
      <c r="R20" s="107">
        <v>49096.91788685083</v>
      </c>
    </row>
    <row r="21" spans="1:18" ht="12">
      <c r="A21" s="147" t="s">
        <v>577</v>
      </c>
      <c r="B21" s="140"/>
      <c r="C21" s="141"/>
      <c r="D21" s="141"/>
      <c r="E21" s="28">
        <f>SUM(E17:E20)</f>
        <v>170</v>
      </c>
      <c r="F21" s="28">
        <f>SUMPRODUCT(E17:E20,F17:F20)/SUM(E17:E20)</f>
        <v>57105.42218</v>
      </c>
      <c r="G21" s="28">
        <f>SUM(G17:G20)</f>
        <v>197</v>
      </c>
      <c r="H21" s="28">
        <f>SUMPRODUCT(G17:G20,H17:H20)/SUM(G17:G20)</f>
        <v>46160.141729340095</v>
      </c>
      <c r="I21" s="28">
        <f>SUM(I17:I20)</f>
        <v>262</v>
      </c>
      <c r="J21" s="28">
        <f>SUMPRODUCT(I17:I20,J17:J20)/SUM(I17:I20)</f>
        <v>38637.82494801526</v>
      </c>
      <c r="K21" s="28">
        <f>SUM(K17:K20)</f>
        <v>81</v>
      </c>
      <c r="L21" s="28">
        <f>SUMPRODUCT(K17:K20,L17:L20)/SUM(K17:K20)</f>
        <v>31323.73569481481</v>
      </c>
      <c r="M21" s="28">
        <f>SUM(M17:M20)</f>
        <v>4</v>
      </c>
      <c r="N21" s="28">
        <f>SUMPRODUCT(M17:M20,N17:N20)/SUM(M17:M20)</f>
        <v>9488.43346</v>
      </c>
      <c r="O21" s="28"/>
      <c r="P21" s="28"/>
      <c r="Q21" s="28">
        <f>SUM(Q17:Q20)</f>
        <v>714</v>
      </c>
      <c r="R21" s="93">
        <f>SUMPRODUCT(Q17:Q20,R17:R20)/SUM(Q17:Q20)</f>
        <v>44117.30553610644</v>
      </c>
    </row>
    <row r="22" spans="1:18" ht="12">
      <c r="A22" s="140" t="s">
        <v>42</v>
      </c>
      <c r="B22" s="140" t="s">
        <v>54</v>
      </c>
      <c r="C22" s="141">
        <v>100724</v>
      </c>
      <c r="D22" s="141">
        <v>5</v>
      </c>
      <c r="E22" s="3">
        <v>32</v>
      </c>
      <c r="F22" s="3">
        <v>54851</v>
      </c>
      <c r="G22" s="3">
        <v>51</v>
      </c>
      <c r="H22" s="3">
        <v>46243.31445137255</v>
      </c>
      <c r="I22" s="3">
        <v>62</v>
      </c>
      <c r="J22" s="3">
        <v>40971.22287387097</v>
      </c>
      <c r="K22" s="3">
        <v>54</v>
      </c>
      <c r="L22" s="3">
        <v>33761.43334444444</v>
      </c>
      <c r="M22" s="3">
        <v>0</v>
      </c>
      <c r="N22" s="3"/>
      <c r="O22" s="3">
        <v>0</v>
      </c>
      <c r="P22" s="3"/>
      <c r="Q22" s="6">
        <f>+E22+G22+I22+K22+M22+O22</f>
        <v>199</v>
      </c>
      <c r="R22" s="107">
        <v>42597.86058190955</v>
      </c>
    </row>
    <row r="23" spans="1:18" ht="12">
      <c r="A23" s="140" t="s">
        <v>42</v>
      </c>
      <c r="B23" s="140" t="s">
        <v>55</v>
      </c>
      <c r="C23" s="141">
        <v>102322</v>
      </c>
      <c r="D23" s="141">
        <v>5</v>
      </c>
      <c r="E23" s="3">
        <v>17</v>
      </c>
      <c r="F23" s="3">
        <v>54186.20100588235</v>
      </c>
      <c r="G23" s="3">
        <v>10</v>
      </c>
      <c r="H23" s="3">
        <v>47855.281954</v>
      </c>
      <c r="I23" s="3">
        <v>20</v>
      </c>
      <c r="J23" s="3">
        <v>42007.317012</v>
      </c>
      <c r="K23" s="3">
        <v>3</v>
      </c>
      <c r="L23" s="3">
        <v>27028.5763</v>
      </c>
      <c r="M23" s="3">
        <v>1</v>
      </c>
      <c r="N23" s="3">
        <v>33502</v>
      </c>
      <c r="O23" s="3">
        <v>0</v>
      </c>
      <c r="P23" s="3"/>
      <c r="Q23" s="6">
        <f>+E23+G23+I23+K23+M23+O23</f>
        <v>51</v>
      </c>
      <c r="R23" s="107">
        <v>46165.73148588235</v>
      </c>
    </row>
    <row r="24" spans="1:18" ht="12">
      <c r="A24" s="140" t="s">
        <v>42</v>
      </c>
      <c r="B24" s="140" t="s">
        <v>56</v>
      </c>
      <c r="C24" s="141">
        <v>102368</v>
      </c>
      <c r="D24" s="141">
        <v>5</v>
      </c>
      <c r="E24" s="3">
        <v>4</v>
      </c>
      <c r="F24" s="3">
        <v>58015.50744</v>
      </c>
      <c r="G24" s="3">
        <v>10</v>
      </c>
      <c r="H24" s="3">
        <v>42737.63624</v>
      </c>
      <c r="I24" s="3">
        <v>18</v>
      </c>
      <c r="J24" s="3">
        <v>42125.31796777778</v>
      </c>
      <c r="K24" s="3">
        <v>3</v>
      </c>
      <c r="L24" s="3">
        <v>29438.93458</v>
      </c>
      <c r="M24" s="3">
        <v>0</v>
      </c>
      <c r="N24" s="3"/>
      <c r="O24" s="3">
        <v>0</v>
      </c>
      <c r="P24" s="3"/>
      <c r="Q24" s="6">
        <f>+E24+G24+I24+K24+M24+O24</f>
        <v>35</v>
      </c>
      <c r="R24" s="107">
        <v>43028.88340914285</v>
      </c>
    </row>
    <row r="25" spans="1:18" ht="12">
      <c r="A25" s="140" t="s">
        <v>42</v>
      </c>
      <c r="B25" s="140" t="s">
        <v>57</v>
      </c>
      <c r="C25" s="141">
        <v>101587</v>
      </c>
      <c r="D25" s="141">
        <v>5</v>
      </c>
      <c r="E25" s="3">
        <v>23</v>
      </c>
      <c r="F25" s="3">
        <v>44173.447465217396</v>
      </c>
      <c r="G25" s="3">
        <v>28</v>
      </c>
      <c r="H25" s="3">
        <v>38615.88002</v>
      </c>
      <c r="I25" s="3">
        <v>26</v>
      </c>
      <c r="J25" s="3">
        <v>32835.68176</v>
      </c>
      <c r="K25" s="3">
        <v>3</v>
      </c>
      <c r="L25" s="3">
        <v>26794.352200000005</v>
      </c>
      <c r="M25" s="3">
        <v>5</v>
      </c>
      <c r="N25" s="3">
        <v>22455.680748000002</v>
      </c>
      <c r="O25" s="3">
        <v>0</v>
      </c>
      <c r="P25" s="3"/>
      <c r="Q25" s="6">
        <f>+E25+G25+I25+K25+M25+O25</f>
        <v>85</v>
      </c>
      <c r="R25" s="107">
        <v>36983.80139247059</v>
      </c>
    </row>
    <row r="26" spans="1:18" ht="12">
      <c r="A26" s="147" t="s">
        <v>577</v>
      </c>
      <c r="B26" s="140"/>
      <c r="C26" s="141"/>
      <c r="D26" s="141"/>
      <c r="E26" s="28">
        <f>SUM(E22:E25)</f>
        <v>76</v>
      </c>
      <c r="F26" s="28">
        <f>SUMPRODUCT(E22:E25,F22:F25)/SUM(E22:E25)</f>
        <v>51637.48340210526</v>
      </c>
      <c r="G26" s="28">
        <f>SUM(G22:G25)</f>
        <v>99</v>
      </c>
      <c r="H26" s="28">
        <f>SUMPRODUCT(G22:G25,H22:H25)/SUM(G22:G25)</f>
        <v>43894.77635878788</v>
      </c>
      <c r="I26" s="28">
        <f>SUM(I22:I25)</f>
        <v>126</v>
      </c>
      <c r="J26" s="28">
        <f>SUMPRODUCT(I22:I25,J22:J25)/SUM(I22:I25)</f>
        <v>39621.79053650794</v>
      </c>
      <c r="K26" s="28">
        <f>SUM(K22:K25)</f>
        <v>63</v>
      </c>
      <c r="L26" s="28">
        <f>SUMPRODUCT(K22:K25,L22:L25)/SUM(K22:K25)</f>
        <v>32903.22206095238</v>
      </c>
      <c r="M26" s="28">
        <f>SUM(M22:M25)</f>
        <v>6</v>
      </c>
      <c r="N26" s="28">
        <f>SUMPRODUCT(M22:M25,N22:N25)/SUM(M22:M25)</f>
        <v>24296.733956666667</v>
      </c>
      <c r="O26" s="28"/>
      <c r="P26" s="28"/>
      <c r="Q26" s="28">
        <f>SUM(Q22:Q25)</f>
        <v>370</v>
      </c>
      <c r="R26" s="93">
        <f>SUMPRODUCT(Q22:Q25,R22:R25)/SUM(Q22:Q25)</f>
        <v>41840.70432232432</v>
      </c>
    </row>
    <row r="27" spans="1:18" ht="12">
      <c r="A27" s="140" t="s">
        <v>42</v>
      </c>
      <c r="B27" s="140" t="s">
        <v>58</v>
      </c>
      <c r="C27" s="141">
        <v>100812</v>
      </c>
      <c r="D27" s="141">
        <v>6</v>
      </c>
      <c r="E27" s="3">
        <v>19</v>
      </c>
      <c r="F27" s="3">
        <v>63553.87989052632</v>
      </c>
      <c r="G27" s="3">
        <v>18</v>
      </c>
      <c r="H27" s="3">
        <v>53314</v>
      </c>
      <c r="I27" s="3">
        <v>37</v>
      </c>
      <c r="J27" s="3">
        <v>45463.073011891895</v>
      </c>
      <c r="K27" s="3">
        <v>3</v>
      </c>
      <c r="L27" s="3">
        <v>39853.5478</v>
      </c>
      <c r="M27" s="3">
        <v>0</v>
      </c>
      <c r="N27" s="3"/>
      <c r="O27" s="3">
        <v>0</v>
      </c>
      <c r="P27" s="3"/>
      <c r="Q27" s="6">
        <f>+E27+G27+I27+K27+M27+O27</f>
        <v>77</v>
      </c>
      <c r="R27" s="107">
        <v>51543.76704883116</v>
      </c>
    </row>
    <row r="28" spans="1:18" ht="12">
      <c r="A28" s="140"/>
      <c r="B28" s="140"/>
      <c r="C28" s="141"/>
      <c r="D28" s="14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07"/>
    </row>
    <row r="29" spans="1:18" ht="12">
      <c r="A29" s="140" t="s">
        <v>42</v>
      </c>
      <c r="B29" s="140" t="s">
        <v>59</v>
      </c>
      <c r="C29" s="141">
        <v>101949</v>
      </c>
      <c r="D29" s="141">
        <v>7</v>
      </c>
      <c r="E29" s="3"/>
      <c r="F29" s="3"/>
      <c r="G29" s="3">
        <v>0</v>
      </c>
      <c r="H29" s="3"/>
      <c r="I29" s="3">
        <v>0</v>
      </c>
      <c r="J29" s="3"/>
      <c r="M29" s="3">
        <v>0</v>
      </c>
      <c r="N29" s="3"/>
      <c r="O29" s="3">
        <v>36</v>
      </c>
      <c r="P29" s="3">
        <v>41555</v>
      </c>
      <c r="Q29" s="6">
        <f aca="true" t="shared" si="0" ref="Q29:Q51">+E29+G29+I29+K29+M29+O29</f>
        <v>36</v>
      </c>
      <c r="R29" s="107">
        <v>41555</v>
      </c>
    </row>
    <row r="30" spans="1:18" ht="12">
      <c r="A30" s="140" t="s">
        <v>42</v>
      </c>
      <c r="B30" s="140" t="s">
        <v>60</v>
      </c>
      <c r="C30" s="141">
        <v>9134</v>
      </c>
      <c r="D30" s="141">
        <v>7</v>
      </c>
      <c r="E30" s="3"/>
      <c r="F30" s="3"/>
      <c r="G30" s="3">
        <v>0</v>
      </c>
      <c r="H30" s="3"/>
      <c r="I30" s="3">
        <v>0</v>
      </c>
      <c r="J30" s="3"/>
      <c r="M30" s="3">
        <v>0</v>
      </c>
      <c r="N30" s="3"/>
      <c r="O30" s="3">
        <v>87</v>
      </c>
      <c r="P30" s="3">
        <v>43358.27619586207</v>
      </c>
      <c r="Q30" s="6">
        <f t="shared" si="0"/>
        <v>87</v>
      </c>
      <c r="R30" s="107">
        <v>43358.27619586207</v>
      </c>
    </row>
    <row r="31" spans="1:18" ht="12">
      <c r="A31" s="140" t="s">
        <v>42</v>
      </c>
      <c r="B31" s="140" t="s">
        <v>61</v>
      </c>
      <c r="C31" s="141">
        <v>102030</v>
      </c>
      <c r="D31" s="141">
        <v>7</v>
      </c>
      <c r="E31" s="3"/>
      <c r="F31" s="3"/>
      <c r="G31" s="3">
        <v>0</v>
      </c>
      <c r="H31" s="3"/>
      <c r="I31" s="3">
        <v>0</v>
      </c>
      <c r="J31" s="3"/>
      <c r="M31" s="3">
        <v>0</v>
      </c>
      <c r="N31" s="3"/>
      <c r="O31" s="3">
        <v>113</v>
      </c>
      <c r="P31" s="3">
        <v>41788.91918761062</v>
      </c>
      <c r="Q31" s="6">
        <f t="shared" si="0"/>
        <v>113</v>
      </c>
      <c r="R31" s="107">
        <v>41788.91918761062</v>
      </c>
    </row>
    <row r="32" spans="1:18" ht="12">
      <c r="A32" s="140" t="s">
        <v>42</v>
      </c>
      <c r="B32" s="140" t="s">
        <v>62</v>
      </c>
      <c r="C32" s="141">
        <v>100760</v>
      </c>
      <c r="D32" s="141">
        <v>7</v>
      </c>
      <c r="E32" s="3"/>
      <c r="F32" s="3"/>
      <c r="G32" s="3">
        <v>0</v>
      </c>
      <c r="H32" s="3"/>
      <c r="I32" s="3">
        <v>0</v>
      </c>
      <c r="J32" s="3"/>
      <c r="M32" s="3">
        <v>0</v>
      </c>
      <c r="N32" s="3"/>
      <c r="O32" s="3">
        <v>47</v>
      </c>
      <c r="P32" s="3">
        <v>42657.94186723404</v>
      </c>
      <c r="Q32" s="6">
        <f t="shared" si="0"/>
        <v>47</v>
      </c>
      <c r="R32" s="107">
        <v>42657.94186723404</v>
      </c>
    </row>
    <row r="33" spans="1:18" ht="12">
      <c r="A33" s="140" t="s">
        <v>42</v>
      </c>
      <c r="B33" s="140" t="s">
        <v>63</v>
      </c>
      <c r="C33" s="141">
        <v>101028</v>
      </c>
      <c r="D33" s="141">
        <v>7</v>
      </c>
      <c r="E33" s="3"/>
      <c r="F33" s="3"/>
      <c r="G33" s="3">
        <v>0</v>
      </c>
      <c r="H33" s="3"/>
      <c r="I33" s="3">
        <v>0</v>
      </c>
      <c r="J33" s="3"/>
      <c r="M33" s="3">
        <v>0</v>
      </c>
      <c r="N33" s="3"/>
      <c r="O33" s="3">
        <v>35</v>
      </c>
      <c r="P33" s="3">
        <v>42797</v>
      </c>
      <c r="Q33" s="6">
        <f t="shared" si="0"/>
        <v>35</v>
      </c>
      <c r="R33" s="107">
        <v>42797</v>
      </c>
    </row>
    <row r="34" spans="1:18" ht="12">
      <c r="A34" s="140" t="s">
        <v>42</v>
      </c>
      <c r="B34" s="140" t="s">
        <v>64</v>
      </c>
      <c r="C34" s="141">
        <v>101143</v>
      </c>
      <c r="D34" s="141">
        <v>7</v>
      </c>
      <c r="E34" s="3"/>
      <c r="F34" s="3"/>
      <c r="G34" s="3">
        <v>0</v>
      </c>
      <c r="H34" s="3"/>
      <c r="I34" s="3">
        <v>0</v>
      </c>
      <c r="J34" s="3"/>
      <c r="M34" s="3">
        <v>0</v>
      </c>
      <c r="N34" s="3"/>
      <c r="O34" s="3">
        <v>35</v>
      </c>
      <c r="P34" s="3">
        <v>44991</v>
      </c>
      <c r="Q34" s="6">
        <f t="shared" si="0"/>
        <v>35</v>
      </c>
      <c r="R34" s="107">
        <v>44991</v>
      </c>
    </row>
    <row r="35" spans="1:18" ht="12">
      <c r="A35" s="140" t="s">
        <v>42</v>
      </c>
      <c r="B35" s="140" t="s">
        <v>65</v>
      </c>
      <c r="C35" s="141">
        <v>101240</v>
      </c>
      <c r="D35" s="141">
        <v>7</v>
      </c>
      <c r="E35" s="3"/>
      <c r="F35" s="3"/>
      <c r="G35" s="3">
        <v>0</v>
      </c>
      <c r="H35" s="3"/>
      <c r="I35" s="3">
        <v>0</v>
      </c>
      <c r="J35" s="3"/>
      <c r="M35" s="3">
        <v>0</v>
      </c>
      <c r="N35" s="3"/>
      <c r="O35" s="3">
        <v>121</v>
      </c>
      <c r="P35" s="3">
        <v>42852</v>
      </c>
      <c r="Q35" s="6">
        <f t="shared" si="0"/>
        <v>121</v>
      </c>
      <c r="R35" s="107">
        <v>42852</v>
      </c>
    </row>
    <row r="36" spans="1:18" ht="12">
      <c r="A36" s="140" t="s">
        <v>42</v>
      </c>
      <c r="B36" s="140" t="s">
        <v>66</v>
      </c>
      <c r="C36" s="141">
        <v>101286</v>
      </c>
      <c r="D36" s="141">
        <v>7</v>
      </c>
      <c r="E36" s="3"/>
      <c r="F36" s="3"/>
      <c r="G36" s="3">
        <v>0</v>
      </c>
      <c r="H36" s="3"/>
      <c r="I36" s="3">
        <v>0</v>
      </c>
      <c r="J36" s="3"/>
      <c r="M36" s="3">
        <v>0</v>
      </c>
      <c r="N36" s="3"/>
      <c r="O36" s="3">
        <v>107</v>
      </c>
      <c r="P36" s="3">
        <v>45352</v>
      </c>
      <c r="Q36" s="6">
        <f t="shared" si="0"/>
        <v>107</v>
      </c>
      <c r="R36" s="107">
        <v>45352</v>
      </c>
    </row>
    <row r="37" spans="1:18" ht="12">
      <c r="A37" s="140" t="s">
        <v>42</v>
      </c>
      <c r="B37" s="140" t="s">
        <v>67</v>
      </c>
      <c r="C37" s="141">
        <v>131301</v>
      </c>
      <c r="D37" s="141">
        <v>7</v>
      </c>
      <c r="E37" s="3"/>
      <c r="F37" s="3"/>
      <c r="G37" s="3">
        <v>0</v>
      </c>
      <c r="H37" s="3"/>
      <c r="I37" s="3">
        <v>0</v>
      </c>
      <c r="J37" s="3"/>
      <c r="M37" s="3">
        <v>0</v>
      </c>
      <c r="N37" s="3"/>
      <c r="O37" s="3">
        <v>51</v>
      </c>
      <c r="P37" s="3">
        <v>43568</v>
      </c>
      <c r="Q37" s="6">
        <f t="shared" si="0"/>
        <v>51</v>
      </c>
      <c r="R37" s="107">
        <v>43568</v>
      </c>
    </row>
    <row r="38" spans="1:18" ht="12">
      <c r="A38" s="140" t="s">
        <v>42</v>
      </c>
      <c r="B38" s="140" t="s">
        <v>68</v>
      </c>
      <c r="C38" s="141">
        <v>101161</v>
      </c>
      <c r="D38" s="141">
        <v>7</v>
      </c>
      <c r="E38" s="3"/>
      <c r="F38" s="3"/>
      <c r="G38" s="3">
        <v>0</v>
      </c>
      <c r="H38" s="3"/>
      <c r="I38" s="3">
        <v>0</v>
      </c>
      <c r="J38" s="3"/>
      <c r="M38" s="3">
        <v>0</v>
      </c>
      <c r="N38" s="3"/>
      <c r="O38" s="3">
        <v>51</v>
      </c>
      <c r="P38" s="3">
        <v>42240.83834509803</v>
      </c>
      <c r="Q38" s="6">
        <f t="shared" si="0"/>
        <v>51</v>
      </c>
      <c r="R38" s="107">
        <v>42240.83834509803</v>
      </c>
    </row>
    <row r="39" spans="1:18" ht="12">
      <c r="A39" s="140" t="s">
        <v>42</v>
      </c>
      <c r="B39" s="140" t="s">
        <v>69</v>
      </c>
      <c r="C39" s="141">
        <v>101499</v>
      </c>
      <c r="D39" s="141">
        <v>7</v>
      </c>
      <c r="E39" s="3"/>
      <c r="F39" s="3"/>
      <c r="G39" s="3">
        <v>0</v>
      </c>
      <c r="H39" s="3"/>
      <c r="I39" s="3">
        <v>0</v>
      </c>
      <c r="J39" s="3"/>
      <c r="M39" s="3">
        <v>0</v>
      </c>
      <c r="N39" s="3"/>
      <c r="O39" s="3">
        <v>46</v>
      </c>
      <c r="P39" s="3">
        <v>41408.54733</v>
      </c>
      <c r="Q39" s="6">
        <f t="shared" si="0"/>
        <v>46</v>
      </c>
      <c r="R39" s="107">
        <v>41408.54733</v>
      </c>
    </row>
    <row r="40" spans="1:18" ht="12">
      <c r="A40" s="140" t="s">
        <v>42</v>
      </c>
      <c r="B40" s="140" t="s">
        <v>70</v>
      </c>
      <c r="C40" s="141">
        <v>101505</v>
      </c>
      <c r="D40" s="141">
        <v>7</v>
      </c>
      <c r="E40" s="3"/>
      <c r="F40" s="3"/>
      <c r="G40" s="3">
        <v>0</v>
      </c>
      <c r="H40" s="3"/>
      <c r="I40" s="3">
        <v>0</v>
      </c>
      <c r="J40" s="3"/>
      <c r="M40" s="3">
        <v>0</v>
      </c>
      <c r="N40" s="3"/>
      <c r="O40" s="3">
        <v>94</v>
      </c>
      <c r="P40" s="3">
        <v>44109.24451382979</v>
      </c>
      <c r="Q40" s="6">
        <f t="shared" si="0"/>
        <v>94</v>
      </c>
      <c r="R40" s="107">
        <v>44109.24451382979</v>
      </c>
    </row>
    <row r="41" spans="1:18" ht="12">
      <c r="A41" s="140" t="s">
        <v>42</v>
      </c>
      <c r="B41" s="140" t="s">
        <v>71</v>
      </c>
      <c r="C41" s="141">
        <v>101514</v>
      </c>
      <c r="D41" s="141">
        <v>7</v>
      </c>
      <c r="E41" s="3"/>
      <c r="F41" s="3"/>
      <c r="G41" s="3">
        <v>0</v>
      </c>
      <c r="H41" s="3"/>
      <c r="I41" s="3">
        <v>0</v>
      </c>
      <c r="J41" s="3"/>
      <c r="M41" s="3">
        <v>0</v>
      </c>
      <c r="N41" s="3"/>
      <c r="O41" s="3">
        <v>117</v>
      </c>
      <c r="P41" s="3">
        <v>43974</v>
      </c>
      <c r="Q41" s="6">
        <f t="shared" si="0"/>
        <v>117</v>
      </c>
      <c r="R41" s="107">
        <v>43974</v>
      </c>
    </row>
    <row r="42" spans="1:18" ht="12">
      <c r="A42" s="140" t="s">
        <v>42</v>
      </c>
      <c r="B42" s="140" t="s">
        <v>72</v>
      </c>
      <c r="C42" s="141">
        <v>101569</v>
      </c>
      <c r="D42" s="141">
        <v>7</v>
      </c>
      <c r="E42" s="3"/>
      <c r="F42" s="3"/>
      <c r="G42" s="3">
        <v>0</v>
      </c>
      <c r="H42" s="3"/>
      <c r="I42" s="3">
        <v>0</v>
      </c>
      <c r="J42" s="3"/>
      <c r="M42" s="3">
        <v>0</v>
      </c>
      <c r="N42" s="3"/>
      <c r="O42" s="3">
        <v>47</v>
      </c>
      <c r="P42" s="3">
        <v>45440</v>
      </c>
      <c r="Q42" s="6">
        <f t="shared" si="0"/>
        <v>47</v>
      </c>
      <c r="R42" s="107">
        <v>45440</v>
      </c>
    </row>
    <row r="43" spans="1:18" ht="12">
      <c r="A43" s="140" t="s">
        <v>42</v>
      </c>
      <c r="B43" s="140" t="s">
        <v>73</v>
      </c>
      <c r="C43" s="141">
        <v>101602</v>
      </c>
      <c r="D43" s="141">
        <v>7</v>
      </c>
      <c r="E43" s="3"/>
      <c r="F43" s="3"/>
      <c r="G43" s="3">
        <v>0</v>
      </c>
      <c r="H43" s="3"/>
      <c r="I43" s="3">
        <v>0</v>
      </c>
      <c r="J43" s="3"/>
      <c r="M43" s="3">
        <v>0</v>
      </c>
      <c r="N43" s="3"/>
      <c r="O43" s="3">
        <v>22</v>
      </c>
      <c r="P43" s="3">
        <v>41094</v>
      </c>
      <c r="Q43" s="6">
        <f t="shared" si="0"/>
        <v>22</v>
      </c>
      <c r="R43" s="107">
        <v>41094</v>
      </c>
    </row>
    <row r="44" spans="1:18" ht="12">
      <c r="A44" s="140" t="s">
        <v>42</v>
      </c>
      <c r="B44" s="140" t="s">
        <v>74</v>
      </c>
      <c r="C44" s="141">
        <v>101897</v>
      </c>
      <c r="D44" s="141">
        <v>7</v>
      </c>
      <c r="E44" s="3"/>
      <c r="F44" s="3"/>
      <c r="G44" s="3">
        <v>0</v>
      </c>
      <c r="H44" s="3"/>
      <c r="I44" s="3">
        <v>0</v>
      </c>
      <c r="J44" s="3"/>
      <c r="M44" s="3">
        <v>0</v>
      </c>
      <c r="N44" s="3"/>
      <c r="O44" s="3">
        <v>37</v>
      </c>
      <c r="P44" s="3">
        <v>44708.16782054054</v>
      </c>
      <c r="Q44" s="6">
        <f t="shared" si="0"/>
        <v>37</v>
      </c>
      <c r="R44" s="107">
        <v>44708.16782054054</v>
      </c>
    </row>
    <row r="45" spans="1:18" ht="12">
      <c r="A45" s="140" t="s">
        <v>42</v>
      </c>
      <c r="B45" s="140" t="s">
        <v>75</v>
      </c>
      <c r="C45" s="141">
        <v>101903</v>
      </c>
      <c r="D45" s="141">
        <v>7</v>
      </c>
      <c r="E45" s="3"/>
      <c r="F45" s="3"/>
      <c r="G45" s="3">
        <v>0</v>
      </c>
      <c r="H45" s="3"/>
      <c r="I45" s="3">
        <v>0</v>
      </c>
      <c r="J45" s="3"/>
      <c r="M45" s="3">
        <v>0</v>
      </c>
      <c r="N45" s="3"/>
      <c r="O45" s="3">
        <v>70</v>
      </c>
      <c r="P45" s="3">
        <v>42888.07248057143</v>
      </c>
      <c r="Q45" s="6">
        <f t="shared" si="0"/>
        <v>70</v>
      </c>
      <c r="R45" s="107">
        <v>42888.07248057143</v>
      </c>
    </row>
    <row r="46" spans="1:18" ht="12">
      <c r="A46" s="140" t="s">
        <v>42</v>
      </c>
      <c r="B46" s="140" t="s">
        <v>76</v>
      </c>
      <c r="C46" s="141">
        <v>102067</v>
      </c>
      <c r="D46" s="141">
        <v>7</v>
      </c>
      <c r="E46" s="3"/>
      <c r="F46" s="3"/>
      <c r="G46" s="3">
        <v>0</v>
      </c>
      <c r="H46" s="3"/>
      <c r="I46" s="3">
        <v>0</v>
      </c>
      <c r="J46" s="3"/>
      <c r="M46" s="3">
        <v>0</v>
      </c>
      <c r="N46" s="3"/>
      <c r="O46" s="3">
        <v>85</v>
      </c>
      <c r="P46" s="3">
        <v>39144.62430470588</v>
      </c>
      <c r="Q46" s="6">
        <f t="shared" si="0"/>
        <v>85</v>
      </c>
      <c r="R46" s="107">
        <v>39144.62430470588</v>
      </c>
    </row>
    <row r="47" spans="1:18" ht="12">
      <c r="A47" s="140" t="s">
        <v>42</v>
      </c>
      <c r="B47" s="140" t="s">
        <v>77</v>
      </c>
      <c r="C47" s="141">
        <v>101736</v>
      </c>
      <c r="D47" s="141">
        <v>7</v>
      </c>
      <c r="E47" s="3"/>
      <c r="F47" s="3"/>
      <c r="G47" s="3">
        <v>0</v>
      </c>
      <c r="H47" s="3"/>
      <c r="I47" s="3">
        <v>0</v>
      </c>
      <c r="J47" s="3"/>
      <c r="M47" s="3">
        <v>0</v>
      </c>
      <c r="N47" s="3"/>
      <c r="O47" s="3">
        <v>0</v>
      </c>
      <c r="P47" s="3"/>
      <c r="Q47" s="6">
        <f t="shared" si="0"/>
        <v>0</v>
      </c>
      <c r="R47" s="107"/>
    </row>
    <row r="48" spans="1:18" ht="12">
      <c r="A48" s="140" t="s">
        <v>42</v>
      </c>
      <c r="B48" s="140" t="s">
        <v>78</v>
      </c>
      <c r="C48" s="141">
        <v>102076</v>
      </c>
      <c r="D48" s="141">
        <v>7</v>
      </c>
      <c r="E48" s="3"/>
      <c r="F48" s="3"/>
      <c r="G48" s="3">
        <v>0</v>
      </c>
      <c r="H48" s="3"/>
      <c r="I48" s="3">
        <v>0</v>
      </c>
      <c r="J48" s="3"/>
      <c r="M48" s="3">
        <v>0</v>
      </c>
      <c r="N48" s="3"/>
      <c r="O48" s="3">
        <v>24</v>
      </c>
      <c r="P48" s="3">
        <v>45971.94672000001</v>
      </c>
      <c r="Q48" s="6">
        <f t="shared" si="0"/>
        <v>24</v>
      </c>
      <c r="R48" s="107">
        <v>45971.94672000001</v>
      </c>
    </row>
    <row r="49" spans="1:18" ht="12">
      <c r="A49" s="140" t="s">
        <v>42</v>
      </c>
      <c r="B49" s="140" t="s">
        <v>79</v>
      </c>
      <c r="C49" s="141">
        <v>251260</v>
      </c>
      <c r="D49" s="141">
        <v>7</v>
      </c>
      <c r="E49" s="3"/>
      <c r="F49" s="3"/>
      <c r="G49" s="3">
        <v>0</v>
      </c>
      <c r="H49" s="3"/>
      <c r="I49" s="3">
        <v>0</v>
      </c>
      <c r="J49" s="3"/>
      <c r="M49" s="3">
        <v>0</v>
      </c>
      <c r="N49" s="3"/>
      <c r="O49" s="3">
        <v>77</v>
      </c>
      <c r="P49" s="3">
        <v>40674.2083387013</v>
      </c>
      <c r="Q49" s="6">
        <f t="shared" si="0"/>
        <v>77</v>
      </c>
      <c r="R49" s="107">
        <v>40674.2083387013</v>
      </c>
    </row>
    <row r="50" spans="1:18" ht="12">
      <c r="A50" s="140" t="s">
        <v>42</v>
      </c>
      <c r="B50" s="140" t="s">
        <v>80</v>
      </c>
      <c r="C50" s="141">
        <v>102410</v>
      </c>
      <c r="D50" s="141">
        <v>7</v>
      </c>
      <c r="E50" s="3"/>
      <c r="F50" s="3"/>
      <c r="G50" s="3">
        <v>0</v>
      </c>
      <c r="H50" s="3"/>
      <c r="I50" s="3">
        <v>0</v>
      </c>
      <c r="J50" s="3"/>
      <c r="M50" s="3">
        <v>0</v>
      </c>
      <c r="N50" s="3"/>
      <c r="O50" s="3">
        <v>16</v>
      </c>
      <c r="P50" s="3">
        <v>38777</v>
      </c>
      <c r="Q50" s="6">
        <f t="shared" si="0"/>
        <v>16</v>
      </c>
      <c r="R50" s="107">
        <v>38777</v>
      </c>
    </row>
    <row r="51" spans="1:18" ht="12">
      <c r="A51" s="140" t="s">
        <v>42</v>
      </c>
      <c r="B51" s="140" t="s">
        <v>81</v>
      </c>
      <c r="C51" s="141">
        <v>101295</v>
      </c>
      <c r="D51" s="141">
        <v>7</v>
      </c>
      <c r="E51" s="3"/>
      <c r="F51" s="3"/>
      <c r="G51" s="3">
        <v>0</v>
      </c>
      <c r="H51" s="3"/>
      <c r="I51" s="3">
        <v>0</v>
      </c>
      <c r="J51" s="3"/>
      <c r="M51" s="3">
        <v>0</v>
      </c>
      <c r="N51" s="3"/>
      <c r="O51" s="3">
        <v>117</v>
      </c>
      <c r="P51" s="3">
        <v>39196</v>
      </c>
      <c r="Q51" s="6">
        <f t="shared" si="0"/>
        <v>117</v>
      </c>
      <c r="R51" s="107">
        <v>39196</v>
      </c>
    </row>
    <row r="52" spans="1:18" ht="12">
      <c r="A52" s="147" t="s">
        <v>577</v>
      </c>
      <c r="B52" s="140"/>
      <c r="C52" s="141"/>
      <c r="D52" s="141"/>
      <c r="E52" s="28"/>
      <c r="F52" s="28"/>
      <c r="G52" s="28"/>
      <c r="H52" s="28"/>
      <c r="I52" s="28"/>
      <c r="J52" s="28"/>
      <c r="M52" s="28"/>
      <c r="N52" s="28"/>
      <c r="O52" s="28">
        <f>SUM(O29:O51)</f>
        <v>1435</v>
      </c>
      <c r="P52" s="28">
        <f>SUMPRODUCT(O29:O51,P29:P51)/SUM(O29:O51)</f>
        <v>42608.25170337282</v>
      </c>
      <c r="Q52" s="28">
        <f>SUM(Q29:Q51)</f>
        <v>1435</v>
      </c>
      <c r="R52" s="93">
        <f>SUMPRODUCT(Q29:Q51,R29:R51)/SUM(Q29:Q51)</f>
        <v>42608.25170337282</v>
      </c>
    </row>
    <row r="53" spans="1:18" ht="12">
      <c r="A53" s="140" t="s">
        <v>42</v>
      </c>
      <c r="B53" s="140" t="s">
        <v>82</v>
      </c>
      <c r="C53" s="141">
        <v>100672</v>
      </c>
      <c r="D53" s="141">
        <v>8</v>
      </c>
      <c r="E53" s="3"/>
      <c r="F53" s="3"/>
      <c r="G53" s="3"/>
      <c r="H53" s="3"/>
      <c r="I53" s="3">
        <v>0</v>
      </c>
      <c r="J53" s="3"/>
      <c r="K53" s="3">
        <v>0</v>
      </c>
      <c r="L53" s="3"/>
      <c r="M53" s="3">
        <v>0</v>
      </c>
      <c r="N53" s="3"/>
      <c r="O53" s="3">
        <v>0</v>
      </c>
      <c r="P53" s="3"/>
      <c r="Q53" s="6">
        <f aca="true" t="shared" si="1" ref="Q53:Q62">+E53+G53+I53+K53+M53+O53</f>
        <v>0</v>
      </c>
      <c r="R53" s="107"/>
    </row>
    <row r="54" spans="1:18" ht="12">
      <c r="A54" s="140" t="s">
        <v>42</v>
      </c>
      <c r="B54" s="140" t="s">
        <v>83</v>
      </c>
      <c r="C54" s="141">
        <v>100919</v>
      </c>
      <c r="D54" s="141">
        <v>8</v>
      </c>
      <c r="E54" s="3"/>
      <c r="F54" s="3"/>
      <c r="G54" s="3"/>
      <c r="H54" s="3"/>
      <c r="I54" s="3">
        <v>0</v>
      </c>
      <c r="J54" s="3"/>
      <c r="M54" s="3">
        <v>0</v>
      </c>
      <c r="N54" s="3"/>
      <c r="O54" s="3">
        <v>46</v>
      </c>
      <c r="P54" s="3">
        <v>44173.35593043478</v>
      </c>
      <c r="Q54" s="6">
        <f t="shared" si="1"/>
        <v>46</v>
      </c>
      <c r="R54" s="107">
        <v>44173.35593043478</v>
      </c>
    </row>
    <row r="55" spans="1:18" ht="12">
      <c r="A55" s="140" t="s">
        <v>42</v>
      </c>
      <c r="B55" s="140" t="s">
        <v>84</v>
      </c>
      <c r="C55" s="141">
        <v>101347</v>
      </c>
      <c r="D55" s="141">
        <v>8</v>
      </c>
      <c r="E55" s="3"/>
      <c r="F55" s="3"/>
      <c r="G55" s="3"/>
      <c r="H55" s="3"/>
      <c r="I55" s="3">
        <v>0</v>
      </c>
      <c r="J55" s="3"/>
      <c r="M55" s="3">
        <v>0</v>
      </c>
      <c r="N55" s="3"/>
      <c r="O55" s="3">
        <v>31</v>
      </c>
      <c r="P55" s="3">
        <v>41551.292708387096</v>
      </c>
      <c r="Q55" s="6">
        <f t="shared" si="1"/>
        <v>31</v>
      </c>
      <c r="R55" s="107">
        <v>41551.292708387096</v>
      </c>
    </row>
    <row r="56" spans="1:18" ht="12">
      <c r="A56" s="140" t="s">
        <v>42</v>
      </c>
      <c r="B56" s="140" t="s">
        <v>85</v>
      </c>
      <c r="C56" s="141">
        <v>101462</v>
      </c>
      <c r="D56" s="141">
        <v>8</v>
      </c>
      <c r="E56" s="3"/>
      <c r="F56" s="3"/>
      <c r="G56" s="3"/>
      <c r="H56" s="3"/>
      <c r="I56" s="3">
        <v>0</v>
      </c>
      <c r="J56" s="3"/>
      <c r="M56" s="3">
        <v>0</v>
      </c>
      <c r="N56" s="3"/>
      <c r="O56" s="3">
        <v>23</v>
      </c>
      <c r="P56" s="3">
        <v>48357.710719999995</v>
      </c>
      <c r="Q56" s="6">
        <f t="shared" si="1"/>
        <v>23</v>
      </c>
      <c r="R56" s="107">
        <v>48357.710719999995</v>
      </c>
    </row>
    <row r="57" spans="1:18" ht="12">
      <c r="A57" s="140" t="s">
        <v>42</v>
      </c>
      <c r="B57" s="140" t="s">
        <v>86</v>
      </c>
      <c r="C57" s="141">
        <v>101471</v>
      </c>
      <c r="D57" s="141">
        <v>8</v>
      </c>
      <c r="E57" s="3"/>
      <c r="F57" s="3"/>
      <c r="G57" s="3"/>
      <c r="H57" s="3"/>
      <c r="I57" s="3">
        <v>0</v>
      </c>
      <c r="J57" s="3"/>
      <c r="M57" s="3">
        <v>0</v>
      </c>
      <c r="N57" s="3"/>
      <c r="O57" s="3">
        <v>55</v>
      </c>
      <c r="P57" s="3">
        <v>43752.1755</v>
      </c>
      <c r="Q57" s="6">
        <f t="shared" si="1"/>
        <v>55</v>
      </c>
      <c r="R57" s="107">
        <v>43752.1755</v>
      </c>
    </row>
    <row r="58" spans="1:18" ht="12">
      <c r="A58" s="140" t="s">
        <v>42</v>
      </c>
      <c r="B58" s="140" t="s">
        <v>87</v>
      </c>
      <c r="C58" s="141">
        <v>101523</v>
      </c>
      <c r="D58" s="141">
        <v>8</v>
      </c>
      <c r="E58" s="3"/>
      <c r="F58" s="3"/>
      <c r="G58" s="3"/>
      <c r="H58" s="3"/>
      <c r="I58" s="3">
        <v>0</v>
      </c>
      <c r="J58" s="3"/>
      <c r="M58" s="3">
        <v>0</v>
      </c>
      <c r="N58" s="3"/>
      <c r="O58" s="3">
        <v>39</v>
      </c>
      <c r="P58" s="3">
        <v>49552.253520000006</v>
      </c>
      <c r="Q58" s="6">
        <f t="shared" si="1"/>
        <v>39</v>
      </c>
      <c r="R58" s="107">
        <v>49552.253520000006</v>
      </c>
    </row>
    <row r="59" spans="1:18" ht="12">
      <c r="A59" s="140" t="s">
        <v>42</v>
      </c>
      <c r="B59" s="140" t="s">
        <v>88</v>
      </c>
      <c r="C59" s="141">
        <v>101107</v>
      </c>
      <c r="D59" s="141">
        <v>8</v>
      </c>
      <c r="E59" s="3"/>
      <c r="F59" s="3"/>
      <c r="G59" s="3"/>
      <c r="H59" s="3"/>
      <c r="I59" s="3">
        <v>0</v>
      </c>
      <c r="J59" s="3"/>
      <c r="M59" s="3">
        <v>0</v>
      </c>
      <c r="N59" s="3"/>
      <c r="O59" s="3">
        <v>26</v>
      </c>
      <c r="P59" s="3">
        <v>56484</v>
      </c>
      <c r="Q59" s="6">
        <f t="shared" si="1"/>
        <v>26</v>
      </c>
      <c r="R59" s="107">
        <v>56484</v>
      </c>
    </row>
    <row r="60" spans="1:18" ht="12">
      <c r="A60" s="140" t="s">
        <v>42</v>
      </c>
      <c r="B60" s="140" t="s">
        <v>89</v>
      </c>
      <c r="C60" s="141">
        <v>101994</v>
      </c>
      <c r="D60" s="141">
        <v>8</v>
      </c>
      <c r="E60" s="3"/>
      <c r="F60" s="3"/>
      <c r="G60" s="3"/>
      <c r="H60" s="3"/>
      <c r="I60" s="3">
        <v>0</v>
      </c>
      <c r="J60" s="3"/>
      <c r="M60" s="3">
        <v>0</v>
      </c>
      <c r="N60" s="3"/>
      <c r="O60" s="3">
        <v>23</v>
      </c>
      <c r="P60" s="3">
        <v>43709.63014</v>
      </c>
      <c r="Q60" s="6">
        <f t="shared" si="1"/>
        <v>23</v>
      </c>
      <c r="R60" s="107">
        <v>43709.63014</v>
      </c>
    </row>
    <row r="61" spans="1:18" ht="12">
      <c r="A61" s="140" t="s">
        <v>42</v>
      </c>
      <c r="B61" s="140" t="s">
        <v>90</v>
      </c>
      <c r="C61" s="141">
        <v>101037</v>
      </c>
      <c r="D61" s="141">
        <v>8</v>
      </c>
      <c r="E61" s="3"/>
      <c r="F61" s="3"/>
      <c r="G61" s="3"/>
      <c r="H61" s="3"/>
      <c r="I61" s="3">
        <v>0</v>
      </c>
      <c r="J61" s="3"/>
      <c r="M61" s="3">
        <v>0</v>
      </c>
      <c r="N61" s="3"/>
      <c r="O61" s="3">
        <v>27</v>
      </c>
      <c r="P61" s="3">
        <v>40687.27322</v>
      </c>
      <c r="Q61" s="6">
        <f t="shared" si="1"/>
        <v>27</v>
      </c>
      <c r="R61" s="107">
        <v>40687.27322</v>
      </c>
    </row>
    <row r="62" spans="1:18" ht="12">
      <c r="A62" s="140" t="s">
        <v>42</v>
      </c>
      <c r="B62" s="140" t="s">
        <v>91</v>
      </c>
      <c r="C62" s="141">
        <v>102313</v>
      </c>
      <c r="D62" s="141">
        <v>8</v>
      </c>
      <c r="E62" s="3"/>
      <c r="F62" s="3"/>
      <c r="G62" s="3"/>
      <c r="H62" s="3"/>
      <c r="I62" s="3">
        <v>0</v>
      </c>
      <c r="J62" s="3"/>
      <c r="M62" s="3">
        <v>0</v>
      </c>
      <c r="N62" s="3"/>
      <c r="O62" s="3">
        <v>34</v>
      </c>
      <c r="P62" s="3">
        <v>44931.99106</v>
      </c>
      <c r="Q62" s="6">
        <f t="shared" si="1"/>
        <v>34</v>
      </c>
      <c r="R62" s="107">
        <v>44931.99106</v>
      </c>
    </row>
    <row r="63" spans="1:18" ht="12">
      <c r="A63" s="147" t="s">
        <v>577</v>
      </c>
      <c r="B63" s="140"/>
      <c r="C63" s="141"/>
      <c r="D63" s="141"/>
      <c r="E63" s="28"/>
      <c r="F63" s="28"/>
      <c r="G63" s="28"/>
      <c r="H63" s="28"/>
      <c r="I63" s="28"/>
      <c r="J63" s="28"/>
      <c r="M63" s="28"/>
      <c r="N63" s="28"/>
      <c r="O63" s="28">
        <f>SUM(O53:O62)</f>
        <v>304</v>
      </c>
      <c r="P63" s="93">
        <f>SUMPRODUCT(O53:O62,P53:P62)/SUM(O53:O62)</f>
        <v>45629.43716875</v>
      </c>
      <c r="Q63" s="28">
        <f>SUM(Q53:Q62)</f>
        <v>304</v>
      </c>
      <c r="R63" s="93">
        <f>SUMPRODUCT(Q53:Q62,R53:R62)/SUM(Q53:Q62)</f>
        <v>45629.43716875</v>
      </c>
    </row>
    <row r="64" spans="1:18" ht="12">
      <c r="A64" s="140" t="s">
        <v>92</v>
      </c>
      <c r="B64" s="140" t="s">
        <v>93</v>
      </c>
      <c r="C64" s="141">
        <v>106397</v>
      </c>
      <c r="D64" s="141">
        <v>1</v>
      </c>
      <c r="E64" s="3">
        <v>295</v>
      </c>
      <c r="F64" s="3">
        <v>69108.94711322035</v>
      </c>
      <c r="G64" s="3">
        <v>209</v>
      </c>
      <c r="H64" s="3">
        <v>52579.128017607654</v>
      </c>
      <c r="I64" s="3">
        <v>217</v>
      </c>
      <c r="J64" s="3">
        <v>45815.83399225806</v>
      </c>
      <c r="K64" s="3">
        <v>67</v>
      </c>
      <c r="L64" s="3">
        <v>30420.610873432837</v>
      </c>
      <c r="M64" s="3">
        <v>22</v>
      </c>
      <c r="N64" s="3">
        <v>20561.550909090907</v>
      </c>
      <c r="O64" s="3">
        <v>0</v>
      </c>
      <c r="P64" s="3"/>
      <c r="Q64" s="6">
        <f>+E64+G64+I64+K64+M64+O64</f>
        <v>810</v>
      </c>
      <c r="R64" s="107">
        <v>54084.87429496297</v>
      </c>
    </row>
    <row r="65" spans="1:18" ht="12">
      <c r="A65" s="140"/>
      <c r="B65" s="140"/>
      <c r="C65" s="141"/>
      <c r="D65" s="14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07"/>
    </row>
    <row r="66" spans="1:18" ht="12">
      <c r="A66" s="140" t="s">
        <v>92</v>
      </c>
      <c r="B66" s="140" t="s">
        <v>94</v>
      </c>
      <c r="C66" s="141">
        <v>106458</v>
      </c>
      <c r="D66" s="141">
        <v>3</v>
      </c>
      <c r="E66" s="3">
        <v>95</v>
      </c>
      <c r="F66" s="3">
        <v>61276.90518063158</v>
      </c>
      <c r="G66" s="3">
        <v>104</v>
      </c>
      <c r="H66" s="3">
        <v>50552.46705211539</v>
      </c>
      <c r="I66" s="3">
        <v>134</v>
      </c>
      <c r="J66" s="3">
        <v>39927.96208208955</v>
      </c>
      <c r="K66" s="3">
        <v>89</v>
      </c>
      <c r="L66" s="3">
        <v>30426.46669303371</v>
      </c>
      <c r="M66" s="3">
        <v>0</v>
      </c>
      <c r="N66" s="3"/>
      <c r="O66" s="3">
        <v>0</v>
      </c>
      <c r="P66" s="3"/>
      <c r="Q66" s="6">
        <f>+E66+G66+I66+K66+M66+O66</f>
        <v>422</v>
      </c>
      <c r="R66" s="107">
        <v>45348.49530867298</v>
      </c>
    </row>
    <row r="67" spans="1:18" ht="12">
      <c r="A67" s="140" t="s">
        <v>92</v>
      </c>
      <c r="B67" s="140" t="s">
        <v>95</v>
      </c>
      <c r="C67" s="141">
        <v>106245</v>
      </c>
      <c r="D67" s="141">
        <v>3</v>
      </c>
      <c r="E67" s="3">
        <v>127</v>
      </c>
      <c r="F67" s="3">
        <v>61921.19178456693</v>
      </c>
      <c r="G67" s="3">
        <v>89</v>
      </c>
      <c r="H67" s="3">
        <v>48401.99210786517</v>
      </c>
      <c r="I67" s="3">
        <v>81</v>
      </c>
      <c r="J67" s="3">
        <v>42715.65255901235</v>
      </c>
      <c r="K67" s="3">
        <v>70</v>
      </c>
      <c r="L67" s="3">
        <v>31984.6257</v>
      </c>
      <c r="M67" s="3">
        <v>0</v>
      </c>
      <c r="N67" s="3"/>
      <c r="O67" s="3">
        <v>0</v>
      </c>
      <c r="P67" s="3"/>
      <c r="Q67" s="6">
        <f>+E67+G67+I67+K67+M67+O67</f>
        <v>367</v>
      </c>
      <c r="R67" s="107">
        <v>48693.89730386921</v>
      </c>
    </row>
    <row r="68" spans="1:18" ht="12">
      <c r="A68" s="140" t="s">
        <v>92</v>
      </c>
      <c r="B68" s="140" t="s">
        <v>96</v>
      </c>
      <c r="C68" s="141">
        <v>106704</v>
      </c>
      <c r="D68" s="141">
        <v>3</v>
      </c>
      <c r="E68" s="3">
        <v>90</v>
      </c>
      <c r="F68" s="3">
        <v>57274.40464</v>
      </c>
      <c r="G68" s="3">
        <v>93</v>
      </c>
      <c r="H68" s="3">
        <v>48714.29713612903</v>
      </c>
      <c r="I68" s="3">
        <v>98</v>
      </c>
      <c r="J68" s="3">
        <v>40837.09075653061</v>
      </c>
      <c r="K68" s="3">
        <v>76</v>
      </c>
      <c r="L68" s="3">
        <v>31808.377773157896</v>
      </c>
      <c r="M68" s="3">
        <v>13</v>
      </c>
      <c r="N68" s="3">
        <v>30533.491233846155</v>
      </c>
      <c r="O68" s="3">
        <v>0</v>
      </c>
      <c r="P68" s="3"/>
      <c r="Q68" s="6">
        <f>+E68+G68+I68+K68+M68+O68</f>
        <v>370</v>
      </c>
      <c r="R68" s="107">
        <v>44598.7379518919</v>
      </c>
    </row>
    <row r="69" spans="1:18" ht="12">
      <c r="A69" s="147" t="s">
        <v>577</v>
      </c>
      <c r="B69" s="140"/>
      <c r="C69" s="141"/>
      <c r="D69" s="141"/>
      <c r="E69" s="28">
        <f>SUM(E66:E68)</f>
        <v>312</v>
      </c>
      <c r="F69" s="28">
        <f>SUMPRODUCT(E66:E68,F66:F68)/SUM(E66:E68)</f>
        <v>60384.59540512821</v>
      </c>
      <c r="G69" s="28">
        <f>SUM(G66:G68)</f>
        <v>286</v>
      </c>
      <c r="H69" s="28">
        <f>SUMPRODUCT(G66:G68,H66:H68)/SUM(G66:G68)</f>
        <v>49285.536729650354</v>
      </c>
      <c r="I69" s="28">
        <f>SUM(I66:I68)</f>
        <v>313</v>
      </c>
      <c r="J69" s="28">
        <f>SUMPRODUCT(I66:I68,J66:J68)/SUM(I66:I68)</f>
        <v>40934.024506134185</v>
      </c>
      <c r="K69" s="28">
        <f>SUM(K66:K68)</f>
        <v>235</v>
      </c>
      <c r="L69" s="28">
        <f>SUMPRODUCT(K66:K68,L66:L68)/SUM(K66:K68)</f>
        <v>31337.515086978725</v>
      </c>
      <c r="M69" s="28">
        <f>SUM(M66:M68)</f>
        <v>13</v>
      </c>
      <c r="N69" s="28">
        <f>SUMPRODUCT(M66:M68,N66:N68)/SUM(M66:M68)</f>
        <v>30533.491233846155</v>
      </c>
      <c r="O69" s="28"/>
      <c r="P69" s="28"/>
      <c r="Q69" s="28">
        <f>SUM(Q66:Q68)</f>
        <v>1159</v>
      </c>
      <c r="R69" s="93">
        <f>SUMPRODUCT(Q66:Q68,R66:R68)/SUM(Q66:Q68)</f>
        <v>46168.47141758412</v>
      </c>
    </row>
    <row r="70" spans="1:18" ht="12">
      <c r="A70" s="140" t="s">
        <v>92</v>
      </c>
      <c r="B70" s="140" t="s">
        <v>97</v>
      </c>
      <c r="C70" s="141">
        <v>106467</v>
      </c>
      <c r="D70" s="141">
        <v>5</v>
      </c>
      <c r="E70" s="3">
        <v>38</v>
      </c>
      <c r="F70" s="3">
        <v>50529.67901894737</v>
      </c>
      <c r="G70" s="3">
        <v>70</v>
      </c>
      <c r="H70" s="3">
        <v>44865.552365714284</v>
      </c>
      <c r="I70" s="3">
        <v>62</v>
      </c>
      <c r="J70" s="3">
        <v>36881</v>
      </c>
      <c r="K70" s="3">
        <v>16</v>
      </c>
      <c r="L70" s="3">
        <v>29910</v>
      </c>
      <c r="M70" s="3">
        <v>0</v>
      </c>
      <c r="N70" s="3"/>
      <c r="O70" s="3">
        <v>0</v>
      </c>
      <c r="P70" s="3"/>
      <c r="Q70" s="6">
        <f>+E70+G70+I70+K70+M70+O70</f>
        <v>186</v>
      </c>
      <c r="R70" s="107">
        <v>42074.72294795699</v>
      </c>
    </row>
    <row r="71" spans="1:18" ht="12">
      <c r="A71" s="140" t="s">
        <v>92</v>
      </c>
      <c r="B71" s="140" t="s">
        <v>98</v>
      </c>
      <c r="C71" s="141">
        <v>107071</v>
      </c>
      <c r="D71" s="141">
        <v>5</v>
      </c>
      <c r="E71" s="3">
        <v>61</v>
      </c>
      <c r="F71" s="3">
        <v>50808.92767934426</v>
      </c>
      <c r="G71" s="3">
        <v>42</v>
      </c>
      <c r="H71" s="3">
        <v>44823</v>
      </c>
      <c r="I71" s="3">
        <v>28</v>
      </c>
      <c r="J71" s="3">
        <v>37271.18742142857</v>
      </c>
      <c r="K71" s="3">
        <v>18</v>
      </c>
      <c r="L71" s="3">
        <v>30945</v>
      </c>
      <c r="M71" s="3">
        <v>0</v>
      </c>
      <c r="N71" s="3"/>
      <c r="O71" s="3">
        <v>0</v>
      </c>
      <c r="P71" s="3"/>
      <c r="Q71" s="6">
        <f>+E71+G71+I71+K71+M71+O71</f>
        <v>149</v>
      </c>
      <c r="R71" s="107">
        <v>44177.94520966443</v>
      </c>
    </row>
    <row r="72" spans="1:18" ht="12">
      <c r="A72" s="140" t="s">
        <v>92</v>
      </c>
      <c r="B72" s="140" t="s">
        <v>99</v>
      </c>
      <c r="C72" s="141">
        <v>107983</v>
      </c>
      <c r="D72" s="141">
        <v>5</v>
      </c>
      <c r="E72" s="3">
        <v>37</v>
      </c>
      <c r="F72" s="3">
        <v>54727.051827027026</v>
      </c>
      <c r="G72" s="3">
        <v>24</v>
      </c>
      <c r="H72" s="3">
        <v>43843</v>
      </c>
      <c r="I72" s="3">
        <v>36</v>
      </c>
      <c r="J72" s="3">
        <v>38009.363484444446</v>
      </c>
      <c r="K72" s="3">
        <v>23</v>
      </c>
      <c r="L72" s="3">
        <v>30754.531656521736</v>
      </c>
      <c r="M72" s="3">
        <v>0</v>
      </c>
      <c r="N72" s="3"/>
      <c r="O72" s="3">
        <v>0</v>
      </c>
      <c r="P72" s="3"/>
      <c r="Q72" s="6">
        <f>+E72+G72+I72+K72+M72+O72</f>
        <v>120</v>
      </c>
      <c r="R72" s="107">
        <v>42940.20192616667</v>
      </c>
    </row>
    <row r="73" spans="1:18" ht="12">
      <c r="A73" s="147" t="s">
        <v>577</v>
      </c>
      <c r="B73" s="140"/>
      <c r="C73" s="141"/>
      <c r="D73" s="141"/>
      <c r="E73" s="28">
        <f>SUM(E70:E72)</f>
        <v>136</v>
      </c>
      <c r="F73" s="28">
        <f>SUMPRODUCT(E70:E72,F70:F72)/SUM(E70:E72)</f>
        <v>51796.86256441177</v>
      </c>
      <c r="G73" s="28">
        <f>SUM(G70:G72)</f>
        <v>136</v>
      </c>
      <c r="H73" s="28">
        <f>SUMPRODUCT(G70:G72,H70:H72)/SUM(G70:G72)</f>
        <v>44671.96077647059</v>
      </c>
      <c r="I73" s="28">
        <f>SUM(I70:I72)</f>
        <v>126</v>
      </c>
      <c r="J73" s="28">
        <f>SUMPRODUCT(I70:I72,J70:J72)/SUM(I70:I72)</f>
        <v>37290.097882857146</v>
      </c>
      <c r="K73" s="28">
        <f>SUM(K70:K72)</f>
        <v>57</v>
      </c>
      <c r="L73" s="28">
        <f>SUMPRODUCT(K70:K72,L70:L72)/SUM(K70:K72)</f>
        <v>30577.618036842105</v>
      </c>
      <c r="M73" s="28"/>
      <c r="N73" s="28"/>
      <c r="O73" s="28"/>
      <c r="P73" s="28"/>
      <c r="Q73" s="28">
        <f>SUM(Q70:Q72)</f>
        <v>455</v>
      </c>
      <c r="R73" s="93">
        <f>SUMPRODUCT(Q70:Q72,R70:R72)/SUM(Q70:Q72)</f>
        <v>42991.72864989011</v>
      </c>
    </row>
    <row r="74" spans="1:18" ht="12">
      <c r="A74" s="140" t="s">
        <v>92</v>
      </c>
      <c r="B74" s="140" t="s">
        <v>100</v>
      </c>
      <c r="C74" s="141">
        <v>106485</v>
      </c>
      <c r="D74" s="141">
        <v>6</v>
      </c>
      <c r="E74" s="3">
        <v>22</v>
      </c>
      <c r="F74" s="3">
        <v>50562.32969818182</v>
      </c>
      <c r="G74" s="3">
        <v>31</v>
      </c>
      <c r="H74" s="3">
        <v>40541.48919032258</v>
      </c>
      <c r="I74" s="3">
        <v>33</v>
      </c>
      <c r="J74" s="3">
        <v>37313.06841818182</v>
      </c>
      <c r="K74" s="3">
        <v>27</v>
      </c>
      <c r="L74" s="3">
        <v>29757.244611111113</v>
      </c>
      <c r="M74" s="3">
        <v>1</v>
      </c>
      <c r="N74" s="3">
        <v>21084</v>
      </c>
      <c r="O74" s="3">
        <v>0</v>
      </c>
      <c r="P74" s="3"/>
      <c r="Q74" s="6">
        <f>+E74+G74+I74+K74+M74+O74</f>
        <v>114</v>
      </c>
      <c r="R74" s="107">
        <v>38815.949829473684</v>
      </c>
    </row>
    <row r="75" spans="1:18" ht="12">
      <c r="A75" s="140" t="s">
        <v>92</v>
      </c>
      <c r="B75" s="140" t="s">
        <v>101</v>
      </c>
      <c r="C75" s="141">
        <v>106412</v>
      </c>
      <c r="D75" s="141">
        <v>6</v>
      </c>
      <c r="E75" s="3">
        <v>42</v>
      </c>
      <c r="F75" s="3">
        <v>47620.17433</v>
      </c>
      <c r="G75" s="3">
        <v>28</v>
      </c>
      <c r="H75" s="3">
        <v>43296.71578214286</v>
      </c>
      <c r="I75" s="3">
        <v>52</v>
      </c>
      <c r="J75" s="3">
        <v>37190.99637538462</v>
      </c>
      <c r="K75" s="3">
        <v>52</v>
      </c>
      <c r="L75" s="3">
        <v>29584.774908461535</v>
      </c>
      <c r="M75" s="3">
        <v>1</v>
      </c>
      <c r="N75" s="3">
        <v>32039.9288</v>
      </c>
      <c r="O75" s="3">
        <v>0</v>
      </c>
      <c r="P75" s="3"/>
      <c r="Q75" s="6">
        <f>+E75+G75+I75+K75+M75+O75</f>
        <v>175</v>
      </c>
      <c r="R75" s="107">
        <v>38381.345138971425</v>
      </c>
    </row>
    <row r="76" spans="1:18" ht="12">
      <c r="A76" s="147" t="s">
        <v>577</v>
      </c>
      <c r="B76" s="140"/>
      <c r="C76" s="141"/>
      <c r="D76" s="141"/>
      <c r="E76" s="28">
        <f>SUM(E74:E75)</f>
        <v>64</v>
      </c>
      <c r="F76" s="28">
        <f>SUMPRODUCT(E74:E75,F74:F75)/SUM(E74:E75)</f>
        <v>48631.5402378125</v>
      </c>
      <c r="G76" s="28">
        <f>SUM(G74:G75)</f>
        <v>59</v>
      </c>
      <c r="H76" s="28">
        <f>SUMPRODUCT(G74:G75,H74:H75)/SUM(G74:G75)</f>
        <v>41849.05435254237</v>
      </c>
      <c r="I76" s="28">
        <f>SUM(I74:I75)</f>
        <v>85</v>
      </c>
      <c r="J76" s="28">
        <f>SUMPRODUCT(I74:I75,J74:J75)/SUM(I74:I75)</f>
        <v>37238.38905082353</v>
      </c>
      <c r="K76" s="28">
        <f>SUM(K74:K75)</f>
        <v>79</v>
      </c>
      <c r="L76" s="28">
        <f>SUMPRODUCT(K74:K75,L74:L75)/SUM(K74:K75)</f>
        <v>29643.720249873415</v>
      </c>
      <c r="M76" s="28">
        <f>SUM(M74:M75)</f>
        <v>2</v>
      </c>
      <c r="N76" s="28">
        <f>SUMPRODUCT(M74:M75,N74:N75)/SUM(M74:M75)</f>
        <v>26561.9644</v>
      </c>
      <c r="O76" s="28"/>
      <c r="P76" s="28"/>
      <c r="Q76" s="28">
        <f>SUM(Q74:Q75)</f>
        <v>289</v>
      </c>
      <c r="R76" s="93">
        <f>SUMPRODUCT(Q74:Q75,R74:R75)/SUM(Q74:Q75)</f>
        <v>38552.78089923875</v>
      </c>
    </row>
    <row r="77" spans="1:18" ht="12">
      <c r="A77" s="140" t="s">
        <v>92</v>
      </c>
      <c r="B77" s="140" t="s">
        <v>102</v>
      </c>
      <c r="C77" s="141">
        <v>901090</v>
      </c>
      <c r="D77" s="141">
        <v>7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v>0</v>
      </c>
      <c r="L77" s="3"/>
      <c r="M77" s="3"/>
      <c r="N77" s="3"/>
      <c r="O77" s="3">
        <v>26</v>
      </c>
      <c r="P77" s="3">
        <v>33533</v>
      </c>
      <c r="Q77" s="6">
        <f aca="true" t="shared" si="2" ref="Q77:Q98">+E77+G77+I77+K77+M77+O77</f>
        <v>26</v>
      </c>
      <c r="R77" s="107">
        <v>33533</v>
      </c>
    </row>
    <row r="78" spans="1:18" ht="12">
      <c r="A78" s="140" t="s">
        <v>92</v>
      </c>
      <c r="B78" s="140" t="s">
        <v>103</v>
      </c>
      <c r="C78" s="141">
        <v>106449</v>
      </c>
      <c r="D78" s="141">
        <v>7</v>
      </c>
      <c r="E78" s="3">
        <v>0</v>
      </c>
      <c r="F78" s="3"/>
      <c r="G78" s="3">
        <v>0</v>
      </c>
      <c r="H78" s="3"/>
      <c r="I78" s="3">
        <v>0</v>
      </c>
      <c r="J78" s="3"/>
      <c r="K78" s="3">
        <v>0</v>
      </c>
      <c r="L78" s="3"/>
      <c r="M78" s="3"/>
      <c r="N78" s="3"/>
      <c r="O78" s="3">
        <v>84</v>
      </c>
      <c r="P78" s="3">
        <v>32631.765169523813</v>
      </c>
      <c r="Q78" s="6">
        <f t="shared" si="2"/>
        <v>84</v>
      </c>
      <c r="R78" s="107">
        <v>32631.765169523813</v>
      </c>
    </row>
    <row r="79" spans="1:18" ht="12">
      <c r="A79" s="140" t="s">
        <v>92</v>
      </c>
      <c r="B79" s="140" t="s">
        <v>104</v>
      </c>
      <c r="C79" s="141">
        <v>106625</v>
      </c>
      <c r="D79" s="141">
        <v>7</v>
      </c>
      <c r="E79" s="3">
        <v>0</v>
      </c>
      <c r="F79" s="3"/>
      <c r="G79" s="3">
        <v>0</v>
      </c>
      <c r="H79" s="3"/>
      <c r="I79" s="3">
        <v>0</v>
      </c>
      <c r="J79" s="3"/>
      <c r="K79" s="3">
        <v>0</v>
      </c>
      <c r="L79" s="3"/>
      <c r="M79" s="3"/>
      <c r="N79" s="3"/>
      <c r="O79" s="3">
        <v>38</v>
      </c>
      <c r="P79" s="3">
        <v>33777.991844210526</v>
      </c>
      <c r="Q79" s="6">
        <f t="shared" si="2"/>
        <v>38</v>
      </c>
      <c r="R79" s="107">
        <v>33777.991844210526</v>
      </c>
    </row>
    <row r="80" spans="1:18" ht="12">
      <c r="A80" s="140" t="s">
        <v>92</v>
      </c>
      <c r="B80" s="140" t="s">
        <v>105</v>
      </c>
      <c r="C80" s="141">
        <v>106795</v>
      </c>
      <c r="D80" s="141">
        <v>7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/>
      <c r="N80" s="3"/>
      <c r="O80" s="3">
        <v>33</v>
      </c>
      <c r="P80" s="3">
        <v>27611.371184848485</v>
      </c>
      <c r="Q80" s="6">
        <f t="shared" si="2"/>
        <v>33</v>
      </c>
      <c r="R80" s="107">
        <v>27611.371184848485</v>
      </c>
    </row>
    <row r="81" spans="1:18" ht="12">
      <c r="A81" s="140" t="s">
        <v>92</v>
      </c>
      <c r="B81" s="140" t="s">
        <v>106</v>
      </c>
      <c r="C81" s="141">
        <v>106883</v>
      </c>
      <c r="D81" s="141">
        <v>7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/>
      <c r="N81" s="3"/>
      <c r="O81" s="3">
        <v>46</v>
      </c>
      <c r="P81" s="3">
        <v>37353.52044043478</v>
      </c>
      <c r="Q81" s="6">
        <f t="shared" si="2"/>
        <v>46</v>
      </c>
      <c r="R81" s="107">
        <v>37353.52044043478</v>
      </c>
    </row>
    <row r="82" spans="1:18" ht="12">
      <c r="A82" s="140" t="s">
        <v>92</v>
      </c>
      <c r="B82" s="140" t="s">
        <v>107</v>
      </c>
      <c r="C82" s="141">
        <v>106980</v>
      </c>
      <c r="D82" s="141">
        <v>7</v>
      </c>
      <c r="E82" s="3">
        <v>0</v>
      </c>
      <c r="F82" s="3"/>
      <c r="G82" s="3">
        <v>0</v>
      </c>
      <c r="H82" s="3"/>
      <c r="I82" s="3">
        <v>0</v>
      </c>
      <c r="J82" s="3"/>
      <c r="K82" s="3">
        <v>0</v>
      </c>
      <c r="L82" s="3"/>
      <c r="M82" s="3"/>
      <c r="N82" s="3"/>
      <c r="O82" s="3">
        <v>64</v>
      </c>
      <c r="P82" s="3">
        <v>36933.0254625</v>
      </c>
      <c r="Q82" s="6">
        <f t="shared" si="2"/>
        <v>64</v>
      </c>
      <c r="R82" s="107">
        <v>36933.0254625</v>
      </c>
    </row>
    <row r="83" spans="1:18" ht="12">
      <c r="A83" s="140" t="s">
        <v>92</v>
      </c>
      <c r="B83" s="140" t="s">
        <v>108</v>
      </c>
      <c r="C83" s="141">
        <v>107318</v>
      </c>
      <c r="D83" s="141">
        <v>7</v>
      </c>
      <c r="E83" s="3">
        <v>0</v>
      </c>
      <c r="F83" s="3"/>
      <c r="G83" s="3">
        <v>0</v>
      </c>
      <c r="H83" s="3"/>
      <c r="I83" s="3">
        <v>0</v>
      </c>
      <c r="J83" s="3"/>
      <c r="K83" s="3">
        <v>0</v>
      </c>
      <c r="L83" s="3"/>
      <c r="M83" s="3"/>
      <c r="N83" s="3"/>
      <c r="O83" s="3">
        <v>21</v>
      </c>
      <c r="P83" s="3">
        <v>30075.529234285717</v>
      </c>
      <c r="Q83" s="6">
        <f t="shared" si="2"/>
        <v>21</v>
      </c>
      <c r="R83" s="107">
        <v>30075.529234285717</v>
      </c>
    </row>
    <row r="84" spans="1:18" ht="12">
      <c r="A84" s="140" t="s">
        <v>92</v>
      </c>
      <c r="B84" s="140" t="s">
        <v>109</v>
      </c>
      <c r="C84" s="141">
        <v>107327</v>
      </c>
      <c r="D84" s="141">
        <v>7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/>
      <c r="N84" s="3"/>
      <c r="O84" s="3">
        <v>42</v>
      </c>
      <c r="P84" s="3">
        <v>37891.57945333334</v>
      </c>
      <c r="Q84" s="6">
        <f t="shared" si="2"/>
        <v>42</v>
      </c>
      <c r="R84" s="107">
        <v>37891.57945333334</v>
      </c>
    </row>
    <row r="85" spans="1:18" ht="12">
      <c r="A85" s="140" t="s">
        <v>92</v>
      </c>
      <c r="B85" s="140" t="s">
        <v>110</v>
      </c>
      <c r="C85" s="141">
        <v>107460</v>
      </c>
      <c r="D85" s="141">
        <v>7</v>
      </c>
      <c r="E85" s="3">
        <v>0</v>
      </c>
      <c r="F85" s="3"/>
      <c r="G85" s="3">
        <v>0</v>
      </c>
      <c r="H85" s="3"/>
      <c r="I85" s="3">
        <v>0</v>
      </c>
      <c r="J85" s="3"/>
      <c r="K85" s="3">
        <v>0</v>
      </c>
      <c r="L85" s="3"/>
      <c r="M85" s="3"/>
      <c r="N85" s="3"/>
      <c r="O85" s="3">
        <v>66</v>
      </c>
      <c r="P85" s="3">
        <v>39328.07488</v>
      </c>
      <c r="Q85" s="6">
        <f t="shared" si="2"/>
        <v>66</v>
      </c>
      <c r="R85" s="107">
        <v>39328.07488</v>
      </c>
    </row>
    <row r="86" spans="1:18" ht="12">
      <c r="A86" s="140" t="s">
        <v>92</v>
      </c>
      <c r="B86" s="140" t="s">
        <v>111</v>
      </c>
      <c r="C86" s="141">
        <v>367459</v>
      </c>
      <c r="D86" s="141">
        <v>7</v>
      </c>
      <c r="E86" s="3">
        <v>0</v>
      </c>
      <c r="F86" s="3"/>
      <c r="G86" s="3">
        <v>0</v>
      </c>
      <c r="H86" s="3"/>
      <c r="I86" s="3">
        <v>0</v>
      </c>
      <c r="J86" s="3"/>
      <c r="K86" s="3">
        <v>0</v>
      </c>
      <c r="L86" s="3"/>
      <c r="M86" s="3"/>
      <c r="N86" s="3"/>
      <c r="O86" s="3">
        <v>67</v>
      </c>
      <c r="P86" s="3">
        <v>31909.557770447766</v>
      </c>
      <c r="Q86" s="6">
        <f t="shared" si="2"/>
        <v>67</v>
      </c>
      <c r="R86" s="107">
        <v>31909.557770447766</v>
      </c>
    </row>
    <row r="87" spans="1:18" ht="12">
      <c r="A87" s="140" t="s">
        <v>92</v>
      </c>
      <c r="B87" s="140" t="s">
        <v>112</v>
      </c>
      <c r="C87" s="141">
        <v>107521</v>
      </c>
      <c r="D87" s="141">
        <v>7</v>
      </c>
      <c r="E87" s="3">
        <v>0</v>
      </c>
      <c r="F87" s="3"/>
      <c r="G87" s="3">
        <v>0</v>
      </c>
      <c r="H87" s="3"/>
      <c r="I87" s="3">
        <v>0</v>
      </c>
      <c r="J87" s="3"/>
      <c r="K87" s="3">
        <v>0</v>
      </c>
      <c r="L87" s="3"/>
      <c r="M87" s="3"/>
      <c r="N87" s="3"/>
      <c r="O87" s="3">
        <v>30</v>
      </c>
      <c r="P87" s="3">
        <v>33640.037148</v>
      </c>
      <c r="Q87" s="6">
        <f t="shared" si="2"/>
        <v>30</v>
      </c>
      <c r="R87" s="107">
        <v>33640.037148</v>
      </c>
    </row>
    <row r="88" spans="1:18" ht="12">
      <c r="A88" s="140" t="s">
        <v>92</v>
      </c>
      <c r="B88" s="140" t="s">
        <v>113</v>
      </c>
      <c r="C88" s="141">
        <v>107549</v>
      </c>
      <c r="D88" s="141">
        <v>7</v>
      </c>
      <c r="E88" s="3">
        <v>0</v>
      </c>
      <c r="F88" s="3"/>
      <c r="G88" s="3">
        <v>0</v>
      </c>
      <c r="H88" s="3"/>
      <c r="I88" s="3">
        <v>0</v>
      </c>
      <c r="J88" s="3"/>
      <c r="K88" s="3">
        <v>0</v>
      </c>
      <c r="L88" s="3"/>
      <c r="M88" s="3"/>
      <c r="N88" s="3"/>
      <c r="O88" s="3">
        <v>19</v>
      </c>
      <c r="P88" s="3">
        <v>30786.62971789474</v>
      </c>
      <c r="Q88" s="6">
        <f t="shared" si="2"/>
        <v>19</v>
      </c>
      <c r="R88" s="107">
        <v>30786.62971789474</v>
      </c>
    </row>
    <row r="89" spans="1:18" ht="12">
      <c r="A89" s="140" t="s">
        <v>92</v>
      </c>
      <c r="B89" s="140" t="s">
        <v>114</v>
      </c>
      <c r="C89" s="141">
        <v>107585</v>
      </c>
      <c r="D89" s="141">
        <v>7</v>
      </c>
      <c r="E89" s="3">
        <v>0</v>
      </c>
      <c r="F89" s="3"/>
      <c r="G89" s="3">
        <v>0</v>
      </c>
      <c r="H89" s="3"/>
      <c r="I89" s="3">
        <v>0</v>
      </c>
      <c r="J89" s="3"/>
      <c r="K89" s="3">
        <v>0</v>
      </c>
      <c r="L89" s="3"/>
      <c r="M89" s="3"/>
      <c r="N89" s="3"/>
      <c r="O89" s="3">
        <v>38</v>
      </c>
      <c r="P89" s="3">
        <v>31346</v>
      </c>
      <c r="Q89" s="6">
        <f t="shared" si="2"/>
        <v>38</v>
      </c>
      <c r="R89" s="107">
        <v>31346</v>
      </c>
    </row>
    <row r="90" spans="1:18" ht="12">
      <c r="A90" s="140" t="s">
        <v>92</v>
      </c>
      <c r="B90" s="140" t="s">
        <v>115</v>
      </c>
      <c r="C90" s="141">
        <v>107619</v>
      </c>
      <c r="D90" s="141">
        <v>7</v>
      </c>
      <c r="E90" s="3">
        <v>0</v>
      </c>
      <c r="F90" s="3"/>
      <c r="G90" s="3">
        <v>0</v>
      </c>
      <c r="H90" s="3"/>
      <c r="I90" s="3">
        <v>0</v>
      </c>
      <c r="J90" s="3"/>
      <c r="K90" s="3">
        <v>0</v>
      </c>
      <c r="L90" s="3"/>
      <c r="M90" s="3"/>
      <c r="N90" s="3"/>
      <c r="O90" s="3">
        <v>71</v>
      </c>
      <c r="P90" s="3">
        <v>30604.430769577466</v>
      </c>
      <c r="Q90" s="6">
        <f t="shared" si="2"/>
        <v>71</v>
      </c>
      <c r="R90" s="107">
        <v>30604.430769577466</v>
      </c>
    </row>
    <row r="91" spans="1:18" ht="12">
      <c r="A91" s="140" t="s">
        <v>92</v>
      </c>
      <c r="B91" s="140" t="s">
        <v>116</v>
      </c>
      <c r="C91" s="141">
        <v>107664</v>
      </c>
      <c r="D91" s="141">
        <v>7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v>0</v>
      </c>
      <c r="L91" s="3"/>
      <c r="M91" s="3"/>
      <c r="N91" s="3"/>
      <c r="O91" s="3">
        <v>51</v>
      </c>
      <c r="P91" s="3">
        <v>33293</v>
      </c>
      <c r="Q91" s="6">
        <f t="shared" si="2"/>
        <v>51</v>
      </c>
      <c r="R91" s="107">
        <v>33293</v>
      </c>
    </row>
    <row r="92" spans="1:18" ht="12">
      <c r="A92" s="140" t="s">
        <v>92</v>
      </c>
      <c r="B92" s="140" t="s">
        <v>117</v>
      </c>
      <c r="C92" s="141">
        <v>107743</v>
      </c>
      <c r="D92" s="141">
        <v>7</v>
      </c>
      <c r="E92" s="3">
        <v>0</v>
      </c>
      <c r="F92" s="3"/>
      <c r="G92" s="3">
        <v>0</v>
      </c>
      <c r="H92" s="3"/>
      <c r="I92" s="3">
        <v>0</v>
      </c>
      <c r="J92" s="3"/>
      <c r="K92" s="3">
        <v>0</v>
      </c>
      <c r="L92" s="3"/>
      <c r="M92" s="3"/>
      <c r="N92" s="3"/>
      <c r="O92" s="3">
        <v>17</v>
      </c>
      <c r="P92" s="3">
        <v>37563.151959999996</v>
      </c>
      <c r="Q92" s="6">
        <f t="shared" si="2"/>
        <v>17</v>
      </c>
      <c r="R92" s="107">
        <v>37563.151959999996</v>
      </c>
    </row>
    <row r="93" spans="1:18" ht="12">
      <c r="A93" s="140" t="s">
        <v>92</v>
      </c>
      <c r="B93" s="140" t="s">
        <v>118</v>
      </c>
      <c r="C93" s="141">
        <v>107974</v>
      </c>
      <c r="D93" s="141">
        <v>7</v>
      </c>
      <c r="E93" s="3">
        <v>0</v>
      </c>
      <c r="F93" s="3"/>
      <c r="G93" s="3">
        <v>0</v>
      </c>
      <c r="H93" s="3"/>
      <c r="I93" s="3">
        <v>0</v>
      </c>
      <c r="J93" s="3"/>
      <c r="K93" s="3">
        <v>0</v>
      </c>
      <c r="L93" s="3"/>
      <c r="M93" s="3"/>
      <c r="N93" s="3"/>
      <c r="O93" s="3">
        <v>46</v>
      </c>
      <c r="P93" s="3">
        <v>38123.237000869565</v>
      </c>
      <c r="Q93" s="6">
        <f t="shared" si="2"/>
        <v>46</v>
      </c>
      <c r="R93" s="107">
        <v>38123.237000869565</v>
      </c>
    </row>
    <row r="94" spans="1:18" ht="12">
      <c r="A94" s="140" t="s">
        <v>92</v>
      </c>
      <c r="B94" s="140" t="s">
        <v>119</v>
      </c>
      <c r="C94" s="141">
        <v>107637</v>
      </c>
      <c r="D94" s="141">
        <v>7</v>
      </c>
      <c r="E94" s="3">
        <v>0</v>
      </c>
      <c r="F94" s="3"/>
      <c r="G94" s="3">
        <v>0</v>
      </c>
      <c r="H94" s="3"/>
      <c r="I94" s="3">
        <v>0</v>
      </c>
      <c r="J94" s="3"/>
      <c r="K94" s="3">
        <v>0</v>
      </c>
      <c r="L94" s="3"/>
      <c r="M94" s="3"/>
      <c r="N94" s="3"/>
      <c r="O94" s="3">
        <v>35</v>
      </c>
      <c r="P94" s="3">
        <v>35248.040857142856</v>
      </c>
      <c r="Q94" s="6">
        <f t="shared" si="2"/>
        <v>35</v>
      </c>
      <c r="R94" s="107">
        <v>35248.040857142856</v>
      </c>
    </row>
    <row r="95" spans="1:18" ht="12">
      <c r="A95" s="140" t="s">
        <v>92</v>
      </c>
      <c r="B95" s="140" t="s">
        <v>120</v>
      </c>
      <c r="C95" s="141">
        <v>107992</v>
      </c>
      <c r="D95" s="141">
        <v>7</v>
      </c>
      <c r="E95" s="3">
        <v>0</v>
      </c>
      <c r="F95" s="3"/>
      <c r="G95" s="3">
        <v>0</v>
      </c>
      <c r="H95" s="3"/>
      <c r="I95" s="3">
        <v>0</v>
      </c>
      <c r="J95" s="3"/>
      <c r="K95" s="3">
        <v>0</v>
      </c>
      <c r="L95" s="3"/>
      <c r="M95" s="3"/>
      <c r="N95" s="3"/>
      <c r="O95" s="3">
        <v>29</v>
      </c>
      <c r="P95" s="3">
        <v>34799.52490758621</v>
      </c>
      <c r="Q95" s="6">
        <f t="shared" si="2"/>
        <v>29</v>
      </c>
      <c r="R95" s="107">
        <v>34799.52490758621</v>
      </c>
    </row>
    <row r="96" spans="1:18" ht="12">
      <c r="A96" s="140" t="s">
        <v>92</v>
      </c>
      <c r="B96" s="140" t="s">
        <v>121</v>
      </c>
      <c r="C96" s="141">
        <v>106999</v>
      </c>
      <c r="D96" s="141">
        <v>7</v>
      </c>
      <c r="E96" s="3">
        <v>0</v>
      </c>
      <c r="F96" s="3"/>
      <c r="G96" s="3">
        <v>0</v>
      </c>
      <c r="H96" s="3"/>
      <c r="I96" s="3">
        <v>0</v>
      </c>
      <c r="J96" s="3"/>
      <c r="K96" s="3">
        <v>0</v>
      </c>
      <c r="L96" s="3"/>
      <c r="M96" s="3"/>
      <c r="N96" s="3"/>
      <c r="O96" s="3">
        <v>27</v>
      </c>
      <c r="P96" s="3">
        <v>32026.205240740743</v>
      </c>
      <c r="Q96" s="6">
        <f t="shared" si="2"/>
        <v>27</v>
      </c>
      <c r="R96" s="107">
        <v>32026.205240740743</v>
      </c>
    </row>
    <row r="97" spans="1:18" ht="12">
      <c r="A97" s="140" t="s">
        <v>92</v>
      </c>
      <c r="B97" s="140" t="s">
        <v>122</v>
      </c>
      <c r="C97" s="141">
        <v>107725</v>
      </c>
      <c r="D97" s="141">
        <v>7</v>
      </c>
      <c r="E97" s="3">
        <v>0</v>
      </c>
      <c r="F97" s="3"/>
      <c r="G97" s="3">
        <v>0</v>
      </c>
      <c r="H97" s="3"/>
      <c r="I97" s="3">
        <v>0</v>
      </c>
      <c r="J97" s="3"/>
      <c r="K97" s="3">
        <v>0</v>
      </c>
      <c r="L97" s="3"/>
      <c r="M97" s="3"/>
      <c r="N97" s="3"/>
      <c r="O97" s="3">
        <v>44</v>
      </c>
      <c r="P97" s="3">
        <v>29904</v>
      </c>
      <c r="Q97" s="6">
        <f t="shared" si="2"/>
        <v>44</v>
      </c>
      <c r="R97" s="107">
        <v>29904</v>
      </c>
    </row>
    <row r="98" spans="1:18" ht="12">
      <c r="A98" s="140" t="s">
        <v>92</v>
      </c>
      <c r="B98" s="140" t="s">
        <v>123</v>
      </c>
      <c r="C98" s="141">
        <v>108092</v>
      </c>
      <c r="D98" s="141">
        <v>7</v>
      </c>
      <c r="E98" s="3">
        <v>0</v>
      </c>
      <c r="F98" s="3"/>
      <c r="G98" s="3">
        <v>0</v>
      </c>
      <c r="H98" s="3"/>
      <c r="I98" s="3">
        <v>0</v>
      </c>
      <c r="J98" s="3"/>
      <c r="K98" s="3">
        <v>0</v>
      </c>
      <c r="L98" s="3"/>
      <c r="M98" s="3"/>
      <c r="N98" s="3"/>
      <c r="O98" s="3">
        <v>140</v>
      </c>
      <c r="P98" s="3">
        <v>36596.901002</v>
      </c>
      <c r="Q98" s="6">
        <f t="shared" si="2"/>
        <v>140</v>
      </c>
      <c r="R98" s="107">
        <v>36596.901002</v>
      </c>
    </row>
    <row r="99" spans="1:18" ht="12">
      <c r="A99" s="147" t="s">
        <v>577</v>
      </c>
      <c r="B99" s="140"/>
      <c r="C99" s="141"/>
      <c r="D99" s="141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>
        <f>SUM(O77:O98)</f>
        <v>1034</v>
      </c>
      <c r="P99" s="28">
        <f>SUMPRODUCT(O77:O98,P77:P98)/SUM(O77:O98)</f>
        <v>34276.18861713733</v>
      </c>
      <c r="Q99" s="28">
        <f>SUM(Q77:Q98)</f>
        <v>1034</v>
      </c>
      <c r="R99" s="93">
        <f>SUMPRODUCT(Q77:Q98,R77:R98)/SUM(Q77:Q98)</f>
        <v>34276.18861713733</v>
      </c>
    </row>
    <row r="100" spans="1:18" ht="12">
      <c r="A100" s="140" t="s">
        <v>124</v>
      </c>
      <c r="B100" s="140" t="s">
        <v>125</v>
      </c>
      <c r="C100" s="141">
        <v>134097</v>
      </c>
      <c r="D100" s="141">
        <v>1</v>
      </c>
      <c r="E100" s="3">
        <v>462</v>
      </c>
      <c r="F100" s="3">
        <v>69429.69797813853</v>
      </c>
      <c r="G100" s="3">
        <v>307</v>
      </c>
      <c r="H100" s="3">
        <v>51904.69236807818</v>
      </c>
      <c r="I100" s="3">
        <v>191</v>
      </c>
      <c r="J100" s="3">
        <v>45944.75494534032</v>
      </c>
      <c r="K100" s="3">
        <v>11</v>
      </c>
      <c r="L100" s="3">
        <v>23695.636363636364</v>
      </c>
      <c r="M100" s="3">
        <v>10</v>
      </c>
      <c r="N100" s="3">
        <v>29489.8</v>
      </c>
      <c r="O100" s="3">
        <v>0</v>
      </c>
      <c r="P100" s="3"/>
      <c r="Q100" s="6">
        <f>+E100+G100+I100+K100+M100+O100</f>
        <v>981</v>
      </c>
      <c r="R100" s="107">
        <v>58452.86362636086</v>
      </c>
    </row>
    <row r="101" spans="1:18" ht="12">
      <c r="A101" s="140" t="s">
        <v>124</v>
      </c>
      <c r="B101" s="140" t="s">
        <v>126</v>
      </c>
      <c r="C101" s="141">
        <v>134130</v>
      </c>
      <c r="D101" s="141">
        <v>1</v>
      </c>
      <c r="E101" s="3">
        <v>685</v>
      </c>
      <c r="F101" s="3">
        <v>74961.73101667738</v>
      </c>
      <c r="G101" s="3">
        <v>420</v>
      </c>
      <c r="H101" s="3">
        <v>54427.767910668095</v>
      </c>
      <c r="I101" s="3">
        <v>334</v>
      </c>
      <c r="J101" s="3">
        <v>46995.27419608383</v>
      </c>
      <c r="K101" s="3">
        <v>8</v>
      </c>
      <c r="L101" s="3">
        <v>43460.737184325</v>
      </c>
      <c r="M101" s="3">
        <v>0</v>
      </c>
      <c r="N101" s="3"/>
      <c r="O101" s="3">
        <v>0</v>
      </c>
      <c r="P101" s="3"/>
      <c r="Q101" s="6">
        <f>+E101+G101+I101+K101+M101+O101</f>
        <v>1447</v>
      </c>
      <c r="R101" s="107">
        <v>62372.18780087851</v>
      </c>
    </row>
    <row r="102" spans="1:18" ht="12">
      <c r="A102" s="140" t="s">
        <v>124</v>
      </c>
      <c r="B102" s="140" t="s">
        <v>127</v>
      </c>
      <c r="C102" s="141">
        <v>137351</v>
      </c>
      <c r="D102" s="141">
        <v>1</v>
      </c>
      <c r="E102" s="3">
        <v>358</v>
      </c>
      <c r="F102" s="3">
        <v>67306.74664955307</v>
      </c>
      <c r="G102" s="3">
        <v>322</v>
      </c>
      <c r="H102" s="3">
        <v>50234.7451289441</v>
      </c>
      <c r="I102" s="3">
        <v>221</v>
      </c>
      <c r="J102" s="3">
        <v>43167.70803339366</v>
      </c>
      <c r="K102" s="3">
        <v>104</v>
      </c>
      <c r="L102" s="3">
        <v>33104.43554961539</v>
      </c>
      <c r="M102" s="3">
        <v>23</v>
      </c>
      <c r="N102" s="3">
        <v>36905.88098</v>
      </c>
      <c r="O102" s="3">
        <v>0</v>
      </c>
      <c r="P102" s="3"/>
      <c r="Q102" s="6">
        <f>+E102+G102+I102+K102+M102+O102</f>
        <v>1028</v>
      </c>
      <c r="R102" s="107">
        <v>52629.536252081714</v>
      </c>
    </row>
    <row r="103" spans="1:18" ht="12">
      <c r="A103" s="147" t="s">
        <v>577</v>
      </c>
      <c r="B103" s="140"/>
      <c r="C103" s="141"/>
      <c r="D103" s="141"/>
      <c r="E103" s="28">
        <f>SUM(E100:E102)</f>
        <v>1505</v>
      </c>
      <c r="F103" s="28">
        <f>SUMPRODUCT(E100:E102,F100:F102)/SUM(E100:E102)</f>
        <v>71442.60565638804</v>
      </c>
      <c r="G103" s="28">
        <f>SUM(G100:G102)</f>
        <v>1049</v>
      </c>
      <c r="H103" s="28">
        <f>SUMPRODUCT(G100:G102,H100:H102)/SUM(G100:G102)</f>
        <v>52402.27932411878</v>
      </c>
      <c r="I103" s="28">
        <f>SUM(I100:I102)</f>
        <v>746</v>
      </c>
      <c r="J103" s="28">
        <f>SUMPRODUCT(I100:I102,J100:J102)/SUM(I100:I102)</f>
        <v>45592.40382229491</v>
      </c>
      <c r="K103" s="28">
        <f>SUM(K100:K102)</f>
        <v>123</v>
      </c>
      <c r="L103" s="28">
        <f>SUMPRODUCT(K100:K102,L100:L102)/SUM(K100:K102)</f>
        <v>32936.57881816749</v>
      </c>
      <c r="M103" s="28">
        <f>SUM(M100:M102)</f>
        <v>33</v>
      </c>
      <c r="N103" s="28">
        <f>SUMPRODUCT(M100:M102,N100:N102)/SUM(M100:M102)</f>
        <v>34658.58371333333</v>
      </c>
      <c r="O103" s="28"/>
      <c r="P103" s="28"/>
      <c r="Q103" s="28">
        <f>SUM(Q100:Q102)</f>
        <v>3456</v>
      </c>
      <c r="R103" s="93">
        <f>SUMPRODUCT(Q100:Q102,R100:R102)/SUM(Q100:Q102)</f>
        <v>58361.68351634005</v>
      </c>
    </row>
    <row r="104" spans="1:18" ht="12">
      <c r="A104" s="140" t="s">
        <v>124</v>
      </c>
      <c r="B104" s="140" t="s">
        <v>128</v>
      </c>
      <c r="C104" s="141">
        <v>133669</v>
      </c>
      <c r="D104" s="141">
        <v>2</v>
      </c>
      <c r="E104" s="3">
        <v>221</v>
      </c>
      <c r="F104" s="3">
        <v>69650.94673837103</v>
      </c>
      <c r="G104" s="3">
        <v>170</v>
      </c>
      <c r="H104" s="3">
        <v>53586.1763202353</v>
      </c>
      <c r="I104" s="3">
        <v>185</v>
      </c>
      <c r="J104" s="3">
        <v>44322.02694151351</v>
      </c>
      <c r="K104" s="3">
        <v>37</v>
      </c>
      <c r="L104" s="3">
        <v>37085.63783567568</v>
      </c>
      <c r="M104" s="3">
        <v>5</v>
      </c>
      <c r="N104" s="3">
        <v>33286</v>
      </c>
      <c r="O104" s="3">
        <v>0</v>
      </c>
      <c r="P104" s="3"/>
      <c r="Q104" s="6">
        <f>+E104+G104+I104+K104+M104+O104</f>
        <v>618</v>
      </c>
      <c r="R104" s="107">
        <v>55405.63557883495</v>
      </c>
    </row>
    <row r="105" spans="1:18" ht="12">
      <c r="A105" s="140" t="s">
        <v>124</v>
      </c>
      <c r="B105" s="140" t="s">
        <v>129</v>
      </c>
      <c r="C105" s="141">
        <v>133951</v>
      </c>
      <c r="D105" s="141">
        <v>2</v>
      </c>
      <c r="E105" s="3">
        <v>212</v>
      </c>
      <c r="F105" s="3">
        <v>66781.93099632075</v>
      </c>
      <c r="G105" s="3">
        <v>307</v>
      </c>
      <c r="H105" s="3">
        <v>51693.88411824104</v>
      </c>
      <c r="I105" s="3">
        <v>198</v>
      </c>
      <c r="J105" s="3">
        <v>42886.73217040404</v>
      </c>
      <c r="K105" s="3">
        <v>132</v>
      </c>
      <c r="L105" s="3">
        <v>37076.68408363636</v>
      </c>
      <c r="M105" s="3">
        <v>15</v>
      </c>
      <c r="N105" s="3">
        <v>38214.775466666666</v>
      </c>
      <c r="O105" s="3">
        <v>0</v>
      </c>
      <c r="P105" s="3"/>
      <c r="Q105" s="6">
        <f>+E105+G105+I105+K105+M105+O105</f>
        <v>864</v>
      </c>
      <c r="R105" s="107">
        <v>50910.54247256944</v>
      </c>
    </row>
    <row r="106" spans="1:18" ht="12">
      <c r="A106" s="140" t="s">
        <v>124</v>
      </c>
      <c r="B106" s="140" t="s">
        <v>130</v>
      </c>
      <c r="C106" s="141">
        <v>132903</v>
      </c>
      <c r="D106" s="141">
        <v>2</v>
      </c>
      <c r="E106" s="3">
        <v>185</v>
      </c>
      <c r="F106" s="3">
        <v>71467.1872614054</v>
      </c>
      <c r="G106" s="3">
        <v>251</v>
      </c>
      <c r="H106" s="3">
        <v>55144.94614334661</v>
      </c>
      <c r="I106" s="3">
        <v>211</v>
      </c>
      <c r="J106" s="3">
        <v>44174.33596009479</v>
      </c>
      <c r="K106" s="3">
        <v>123</v>
      </c>
      <c r="L106" s="3">
        <v>30689.764684390244</v>
      </c>
      <c r="M106" s="3">
        <v>7</v>
      </c>
      <c r="N106" s="3">
        <v>39257.142857142855</v>
      </c>
      <c r="O106" s="3">
        <v>0</v>
      </c>
      <c r="P106" s="3"/>
      <c r="Q106" s="6">
        <f>+E106+G106+I106+K106+M106+O106</f>
        <v>777</v>
      </c>
      <c r="R106" s="107">
        <v>52037.628145559844</v>
      </c>
    </row>
    <row r="107" spans="1:18" ht="12">
      <c r="A107" s="147" t="s">
        <v>577</v>
      </c>
      <c r="B107" s="140"/>
      <c r="C107" s="141"/>
      <c r="D107" s="141"/>
      <c r="E107" s="28">
        <f>SUM(E104:E106)</f>
        <v>618</v>
      </c>
      <c r="F107" s="28">
        <f>SUMPRODUCT(E104:E106,F104:F106)/SUM(E104:E106)</f>
        <v>69210.45023262134</v>
      </c>
      <c r="G107" s="28">
        <f>SUM(G104:G106)</f>
        <v>728</v>
      </c>
      <c r="H107" s="28">
        <f>SUMPRODUCT(G104:G106,H104:H106)/SUM(G104:G106)</f>
        <v>53325.62346252748</v>
      </c>
      <c r="I107" s="28">
        <f>SUM(I104:I106)</f>
        <v>594</v>
      </c>
      <c r="J107" s="28">
        <f>SUMPRODUCT(I104:I106,J104:J106)/SUM(I104:I106)</f>
        <v>43791.13272979798</v>
      </c>
      <c r="K107" s="28">
        <f>SUM(K104:K106)</f>
        <v>292</v>
      </c>
      <c r="L107" s="28">
        <f>SUMPRODUCT(K104:K106,L104:L106)/SUM(K104:K106)</f>
        <v>34387.43820253425</v>
      </c>
      <c r="M107" s="28">
        <f>SUM(M104:M106)</f>
        <v>27</v>
      </c>
      <c r="N107" s="28">
        <f>SUMPRODUCT(M104:M106,N104:N106)/SUM(M104:M106)</f>
        <v>37572.282666666666</v>
      </c>
      <c r="O107" s="28"/>
      <c r="P107" s="28"/>
      <c r="Q107" s="28">
        <f>SUM(Q104:Q106)</f>
        <v>2259</v>
      </c>
      <c r="R107" s="93">
        <f>SUMPRODUCT(Q104:Q106,R104:R106)/SUM(Q104:Q106)</f>
        <v>52527.945353306764</v>
      </c>
    </row>
    <row r="108" spans="1:18" ht="12">
      <c r="A108" s="140" t="s">
        <v>124</v>
      </c>
      <c r="B108" s="140" t="s">
        <v>131</v>
      </c>
      <c r="C108" s="141">
        <v>133650</v>
      </c>
      <c r="D108" s="141">
        <v>3</v>
      </c>
      <c r="E108" s="3">
        <v>122</v>
      </c>
      <c r="F108" s="3">
        <v>63285.37371983607</v>
      </c>
      <c r="G108" s="3">
        <v>129</v>
      </c>
      <c r="H108" s="3">
        <v>53254.434205116275</v>
      </c>
      <c r="I108" s="3">
        <v>152</v>
      </c>
      <c r="J108" s="3">
        <v>46045.65707092106</v>
      </c>
      <c r="K108" s="3">
        <v>32</v>
      </c>
      <c r="L108" s="3">
        <v>35119.462904374996</v>
      </c>
      <c r="M108" s="3">
        <v>0</v>
      </c>
      <c r="N108" s="3"/>
      <c r="O108" s="3">
        <v>0</v>
      </c>
      <c r="P108" s="3"/>
      <c r="Q108" s="6">
        <f>+E108+G108+I108+K108+M108+O108</f>
        <v>435</v>
      </c>
      <c r="R108" s="107">
        <v>52214.71331954023</v>
      </c>
    </row>
    <row r="109" spans="1:18" ht="12">
      <c r="A109" s="140" t="s">
        <v>124</v>
      </c>
      <c r="B109" s="140" t="s">
        <v>132</v>
      </c>
      <c r="C109" s="141">
        <v>136172</v>
      </c>
      <c r="D109" s="141">
        <v>3</v>
      </c>
      <c r="E109" s="3">
        <v>95</v>
      </c>
      <c r="F109" s="3">
        <v>65311.7959551579</v>
      </c>
      <c r="G109" s="3">
        <v>88</v>
      </c>
      <c r="H109" s="3">
        <v>50916.65019954545</v>
      </c>
      <c r="I109" s="3">
        <v>107</v>
      </c>
      <c r="J109" s="3">
        <v>39709.47650654206</v>
      </c>
      <c r="K109" s="3">
        <v>35</v>
      </c>
      <c r="L109" s="3">
        <v>31043.021714285715</v>
      </c>
      <c r="M109" s="3">
        <v>17</v>
      </c>
      <c r="N109" s="3">
        <v>21909.66800235294</v>
      </c>
      <c r="O109" s="3">
        <v>0</v>
      </c>
      <c r="P109" s="3"/>
      <c r="Q109" s="6">
        <f>+E109+G109+I109+K109+M109+O109</f>
        <v>342</v>
      </c>
      <c r="R109" s="107">
        <v>47933.24542555555</v>
      </c>
    </row>
    <row r="110" spans="1:18" ht="12">
      <c r="A110" s="140" t="s">
        <v>124</v>
      </c>
      <c r="B110" s="140" t="s">
        <v>133</v>
      </c>
      <c r="C110" s="141">
        <v>138354</v>
      </c>
      <c r="D110" s="141">
        <v>3</v>
      </c>
      <c r="E110" s="3">
        <v>54</v>
      </c>
      <c r="F110" s="3">
        <v>60633.53703703704</v>
      </c>
      <c r="G110" s="3">
        <v>67</v>
      </c>
      <c r="H110" s="3">
        <v>48879.86567164179</v>
      </c>
      <c r="I110" s="3">
        <v>62</v>
      </c>
      <c r="J110" s="3">
        <v>41594.596774193546</v>
      </c>
      <c r="K110" s="3">
        <v>20</v>
      </c>
      <c r="L110" s="3">
        <v>31672.207364</v>
      </c>
      <c r="M110" s="3">
        <v>7</v>
      </c>
      <c r="N110" s="3">
        <v>30429.714285714286</v>
      </c>
      <c r="O110" s="3">
        <v>0</v>
      </c>
      <c r="P110" s="3"/>
      <c r="Q110" s="6">
        <f>+E110+G110+I110+K110+M110+O110</f>
        <v>210</v>
      </c>
      <c r="R110" s="107">
        <v>47497.519748952385</v>
      </c>
    </row>
    <row r="111" spans="1:18" ht="12">
      <c r="A111" s="147" t="s">
        <v>577</v>
      </c>
      <c r="B111" s="140"/>
      <c r="C111" s="141"/>
      <c r="D111" s="141"/>
      <c r="E111" s="28">
        <f>SUM(E108:E110)</f>
        <v>271</v>
      </c>
      <c r="F111" s="28">
        <f>SUMPRODUCT(E108:E110,F108:F110)/SUM(E108:E110)</f>
        <v>63467.33287660516</v>
      </c>
      <c r="G111" s="28">
        <f>SUM(G108:G110)</f>
        <v>284</v>
      </c>
      <c r="H111" s="28">
        <f>SUMPRODUCT(G108:G110,H108:H110)/SUM(G108:G110)</f>
        <v>51498.02193669014</v>
      </c>
      <c r="I111" s="28">
        <f>SUM(I108:I110)</f>
        <v>321</v>
      </c>
      <c r="J111" s="28">
        <f>SUMPRODUCT(I108:I110,J108:J110)/SUM(I108:I110)</f>
        <v>43073.89053264797</v>
      </c>
      <c r="K111" s="28">
        <f>SUM(K108:K110)</f>
        <v>87</v>
      </c>
      <c r="L111" s="28">
        <f>SUMPRODUCT(K108:K110,L108:L110)/SUM(K108:K110)</f>
        <v>32687.042761149427</v>
      </c>
      <c r="M111" s="28">
        <f>SUM(M108:M110)</f>
        <v>24</v>
      </c>
      <c r="N111" s="28">
        <f>SUMPRODUCT(M108:M110,N108:N110)/SUM(M108:M110)</f>
        <v>24394.681501666666</v>
      </c>
      <c r="O111" s="28"/>
      <c r="P111" s="28"/>
      <c r="Q111" s="28">
        <f>SUM(Q108:Q110)</f>
        <v>987</v>
      </c>
      <c r="R111" s="93">
        <f>SUMPRODUCT(Q108:Q110,R108:R110)/SUM(Q108:Q110)</f>
        <v>49727.50696739615</v>
      </c>
    </row>
    <row r="112" spans="1:18" ht="12">
      <c r="A112" s="140" t="s">
        <v>124</v>
      </c>
      <c r="B112" s="140" t="s">
        <v>134</v>
      </c>
      <c r="C112" s="141">
        <v>433660</v>
      </c>
      <c r="D112" s="141">
        <v>5</v>
      </c>
      <c r="E112" s="3">
        <v>17</v>
      </c>
      <c r="F112" s="3">
        <v>65617.92131702355</v>
      </c>
      <c r="G112" s="3">
        <v>34</v>
      </c>
      <c r="H112" s="3">
        <v>52093.674087429405</v>
      </c>
      <c r="I112" s="3">
        <v>69</v>
      </c>
      <c r="J112" s="3">
        <v>45331.235771510146</v>
      </c>
      <c r="K112" s="3">
        <v>11</v>
      </c>
      <c r="L112" s="3">
        <v>34574.08405854546</v>
      </c>
      <c r="M112" s="3">
        <v>1</v>
      </c>
      <c r="N112" s="3">
        <v>59544.57</v>
      </c>
      <c r="O112" s="3">
        <v>0</v>
      </c>
      <c r="P112" s="3"/>
      <c r="Q112" s="6">
        <f>+E112+G112+I112+K112+M112+O112</f>
        <v>132</v>
      </c>
      <c r="R112" s="107">
        <v>48897.002607880306</v>
      </c>
    </row>
    <row r="113" spans="1:18" ht="12">
      <c r="A113" s="140"/>
      <c r="B113" s="140"/>
      <c r="C113" s="141"/>
      <c r="D113" s="14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07"/>
    </row>
    <row r="114" spans="1:18" ht="12">
      <c r="A114" s="140" t="s">
        <v>124</v>
      </c>
      <c r="B114" s="140" t="s">
        <v>135</v>
      </c>
      <c r="C114" s="141">
        <v>132693</v>
      </c>
      <c r="D114" s="141">
        <v>7</v>
      </c>
      <c r="E114" s="3">
        <v>0</v>
      </c>
      <c r="F114" s="3"/>
      <c r="G114" s="3">
        <v>0</v>
      </c>
      <c r="H114" s="3"/>
      <c r="I114" s="3">
        <v>0</v>
      </c>
      <c r="J114" s="3"/>
      <c r="K114" s="3">
        <v>0</v>
      </c>
      <c r="L114" s="3"/>
      <c r="M114" s="3">
        <v>0</v>
      </c>
      <c r="N114" s="3"/>
      <c r="O114" s="3">
        <v>243</v>
      </c>
      <c r="P114" s="3">
        <v>36037</v>
      </c>
      <c r="Q114" s="6">
        <f aca="true" t="shared" si="3" ref="Q114:Q141">+E114+G114+I114+K114+M114+O114</f>
        <v>243</v>
      </c>
      <c r="R114" s="107">
        <v>36037</v>
      </c>
    </row>
    <row r="115" spans="1:18" ht="12">
      <c r="A115" s="140" t="s">
        <v>124</v>
      </c>
      <c r="B115" s="140" t="s">
        <v>136</v>
      </c>
      <c r="C115" s="141">
        <v>132709</v>
      </c>
      <c r="D115" s="141">
        <v>7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337</v>
      </c>
      <c r="P115" s="3">
        <v>41844</v>
      </c>
      <c r="Q115" s="6">
        <f t="shared" si="3"/>
        <v>337</v>
      </c>
      <c r="R115" s="107">
        <v>41844</v>
      </c>
    </row>
    <row r="116" spans="1:18" ht="12">
      <c r="A116" s="140" t="s">
        <v>124</v>
      </c>
      <c r="B116" s="140" t="s">
        <v>137</v>
      </c>
      <c r="C116" s="141">
        <v>132851</v>
      </c>
      <c r="D116" s="141">
        <v>7</v>
      </c>
      <c r="E116" s="3">
        <v>0</v>
      </c>
      <c r="F116" s="3"/>
      <c r="G116" s="3">
        <v>0</v>
      </c>
      <c r="H116" s="3"/>
      <c r="I116" s="3">
        <v>0</v>
      </c>
      <c r="J116" s="3"/>
      <c r="K116" s="3">
        <v>0</v>
      </c>
      <c r="L116" s="3"/>
      <c r="M116" s="3">
        <v>0</v>
      </c>
      <c r="N116" s="3"/>
      <c r="O116" s="3">
        <v>101</v>
      </c>
      <c r="P116" s="3">
        <v>35993</v>
      </c>
      <c r="Q116" s="6">
        <f t="shared" si="3"/>
        <v>101</v>
      </c>
      <c r="R116" s="107">
        <v>35993</v>
      </c>
    </row>
    <row r="117" spans="1:18" ht="12">
      <c r="A117" s="140" t="s">
        <v>124</v>
      </c>
      <c r="B117" s="140" t="s">
        <v>138</v>
      </c>
      <c r="C117" s="141">
        <v>133021</v>
      </c>
      <c r="D117" s="141">
        <v>7</v>
      </c>
      <c r="E117" s="3">
        <v>0</v>
      </c>
      <c r="F117" s="3"/>
      <c r="G117" s="3">
        <v>0</v>
      </c>
      <c r="H117" s="3"/>
      <c r="I117" s="3">
        <v>0</v>
      </c>
      <c r="J117" s="3"/>
      <c r="K117" s="3">
        <v>0</v>
      </c>
      <c r="L117" s="3"/>
      <c r="M117" s="3">
        <v>0</v>
      </c>
      <c r="N117" s="3"/>
      <c r="O117" s="3">
        <v>57</v>
      </c>
      <c r="P117" s="3">
        <v>34759</v>
      </c>
      <c r="Q117" s="6">
        <f t="shared" si="3"/>
        <v>57</v>
      </c>
      <c r="R117" s="107">
        <v>34759</v>
      </c>
    </row>
    <row r="118" spans="1:18" ht="12">
      <c r="A118" s="140" t="s">
        <v>124</v>
      </c>
      <c r="B118" s="140" t="s">
        <v>139</v>
      </c>
      <c r="C118" s="141">
        <v>133386</v>
      </c>
      <c r="D118" s="141">
        <v>7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194</v>
      </c>
      <c r="P118" s="3">
        <v>38171</v>
      </c>
      <c r="Q118" s="6">
        <f t="shared" si="3"/>
        <v>194</v>
      </c>
      <c r="R118" s="107">
        <v>38171</v>
      </c>
    </row>
    <row r="119" spans="1:18" ht="12">
      <c r="A119" s="140" t="s">
        <v>124</v>
      </c>
      <c r="B119" s="140" t="s">
        <v>140</v>
      </c>
      <c r="C119" s="141">
        <v>133508</v>
      </c>
      <c r="D119" s="141">
        <v>7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90</v>
      </c>
      <c r="P119" s="3">
        <v>44587</v>
      </c>
      <c r="Q119" s="6">
        <f t="shared" si="3"/>
        <v>90</v>
      </c>
      <c r="R119" s="107">
        <v>44587</v>
      </c>
    </row>
    <row r="120" spans="1:18" ht="12">
      <c r="A120" s="140" t="s">
        <v>124</v>
      </c>
      <c r="B120" s="140" t="s">
        <v>141</v>
      </c>
      <c r="C120" s="141">
        <v>133702</v>
      </c>
      <c r="D120" s="141">
        <v>7</v>
      </c>
      <c r="E120" s="3">
        <v>0</v>
      </c>
      <c r="F120" s="3"/>
      <c r="G120" s="3">
        <v>0</v>
      </c>
      <c r="H120" s="3"/>
      <c r="I120" s="3">
        <v>0</v>
      </c>
      <c r="J120" s="3"/>
      <c r="K120" s="3">
        <v>0</v>
      </c>
      <c r="L120" s="3"/>
      <c r="M120" s="3">
        <v>0</v>
      </c>
      <c r="N120" s="3"/>
      <c r="O120" s="3">
        <v>390</v>
      </c>
      <c r="P120" s="3">
        <v>41216</v>
      </c>
      <c r="Q120" s="6">
        <f t="shared" si="3"/>
        <v>390</v>
      </c>
      <c r="R120" s="107">
        <v>41216</v>
      </c>
    </row>
    <row r="121" spans="1:18" ht="12">
      <c r="A121" s="140" t="s">
        <v>124</v>
      </c>
      <c r="B121" s="140" t="s">
        <v>142</v>
      </c>
      <c r="C121" s="141">
        <v>133960</v>
      </c>
      <c r="D121" s="141">
        <v>7</v>
      </c>
      <c r="E121" s="3">
        <v>0</v>
      </c>
      <c r="F121" s="3"/>
      <c r="G121" s="3">
        <v>0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29</v>
      </c>
      <c r="P121" s="3">
        <v>30860</v>
      </c>
      <c r="Q121" s="6">
        <f t="shared" si="3"/>
        <v>29</v>
      </c>
      <c r="R121" s="107">
        <v>30860</v>
      </c>
    </row>
    <row r="122" spans="1:18" ht="12">
      <c r="A122" s="140" t="s">
        <v>124</v>
      </c>
      <c r="B122" s="140" t="s">
        <v>143</v>
      </c>
      <c r="C122" s="141">
        <v>134343</v>
      </c>
      <c r="D122" s="141">
        <v>7</v>
      </c>
      <c r="E122" s="3">
        <v>0</v>
      </c>
      <c r="F122" s="3"/>
      <c r="G122" s="3">
        <v>0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103</v>
      </c>
      <c r="P122" s="3">
        <v>41550</v>
      </c>
      <c r="Q122" s="6">
        <f t="shared" si="3"/>
        <v>103</v>
      </c>
      <c r="R122" s="107">
        <v>41550</v>
      </c>
    </row>
    <row r="123" spans="1:18" ht="12">
      <c r="A123" s="140" t="s">
        <v>124</v>
      </c>
      <c r="B123" s="140" t="s">
        <v>144</v>
      </c>
      <c r="C123" s="141">
        <v>134495</v>
      </c>
      <c r="D123" s="141">
        <v>7</v>
      </c>
      <c r="E123" s="3">
        <v>0</v>
      </c>
      <c r="F123" s="3"/>
      <c r="G123" s="3">
        <v>0</v>
      </c>
      <c r="H123" s="3"/>
      <c r="I123" s="3">
        <v>0</v>
      </c>
      <c r="J123" s="3"/>
      <c r="K123" s="3">
        <v>0</v>
      </c>
      <c r="L123" s="3"/>
      <c r="M123" s="3">
        <v>0</v>
      </c>
      <c r="N123" s="3"/>
      <c r="O123" s="3">
        <v>219</v>
      </c>
      <c r="P123" s="3">
        <v>36738</v>
      </c>
      <c r="Q123" s="6">
        <f t="shared" si="3"/>
        <v>219</v>
      </c>
      <c r="R123" s="107">
        <v>36738</v>
      </c>
    </row>
    <row r="124" spans="1:18" ht="12">
      <c r="A124" s="140" t="s">
        <v>124</v>
      </c>
      <c r="B124" s="140" t="s">
        <v>145</v>
      </c>
      <c r="C124" s="141">
        <v>134608</v>
      </c>
      <c r="D124" s="141">
        <v>7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137</v>
      </c>
      <c r="P124" s="3">
        <v>49052</v>
      </c>
      <c r="Q124" s="6">
        <f t="shared" si="3"/>
        <v>137</v>
      </c>
      <c r="R124" s="107">
        <v>49052</v>
      </c>
    </row>
    <row r="125" spans="1:18" ht="12">
      <c r="A125" s="140" t="s">
        <v>124</v>
      </c>
      <c r="B125" s="140" t="s">
        <v>146</v>
      </c>
      <c r="C125" s="141">
        <v>135160</v>
      </c>
      <c r="D125" s="141">
        <v>7</v>
      </c>
      <c r="E125" s="3">
        <v>0</v>
      </c>
      <c r="F125" s="3"/>
      <c r="G125" s="3">
        <v>0</v>
      </c>
      <c r="H125" s="3"/>
      <c r="I125" s="3">
        <v>0</v>
      </c>
      <c r="J125" s="3"/>
      <c r="K125" s="3">
        <v>0</v>
      </c>
      <c r="L125" s="3"/>
      <c r="M125" s="3">
        <v>0</v>
      </c>
      <c r="N125" s="3"/>
      <c r="O125" s="3">
        <v>54</v>
      </c>
      <c r="P125" s="3">
        <v>36709</v>
      </c>
      <c r="Q125" s="6">
        <f t="shared" si="3"/>
        <v>54</v>
      </c>
      <c r="R125" s="107">
        <v>36709</v>
      </c>
    </row>
    <row r="126" spans="1:18" ht="12">
      <c r="A126" s="140" t="s">
        <v>124</v>
      </c>
      <c r="B126" s="140" t="s">
        <v>147</v>
      </c>
      <c r="C126" s="141">
        <v>135188</v>
      </c>
      <c r="D126" s="141">
        <v>7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v>0</v>
      </c>
      <c r="L126" s="3"/>
      <c r="M126" s="3">
        <v>0</v>
      </c>
      <c r="N126" s="3"/>
      <c r="O126" s="3">
        <v>46</v>
      </c>
      <c r="P126" s="3">
        <v>32988</v>
      </c>
      <c r="Q126" s="6">
        <f t="shared" si="3"/>
        <v>46</v>
      </c>
      <c r="R126" s="107">
        <v>32988</v>
      </c>
    </row>
    <row r="127" spans="1:18" ht="12">
      <c r="A127" s="140" t="s">
        <v>124</v>
      </c>
      <c r="B127" s="140" t="s">
        <v>148</v>
      </c>
      <c r="C127" s="141">
        <v>135391</v>
      </c>
      <c r="D127" s="141">
        <v>7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v>0</v>
      </c>
      <c r="L127" s="3"/>
      <c r="M127" s="3">
        <v>0</v>
      </c>
      <c r="N127" s="3"/>
      <c r="O127" s="3">
        <v>124</v>
      </c>
      <c r="P127" s="3">
        <v>35896</v>
      </c>
      <c r="Q127" s="6">
        <f t="shared" si="3"/>
        <v>124</v>
      </c>
      <c r="R127" s="107">
        <v>35896</v>
      </c>
    </row>
    <row r="128" spans="1:18" ht="12">
      <c r="A128" s="140" t="s">
        <v>124</v>
      </c>
      <c r="B128" s="140" t="s">
        <v>149</v>
      </c>
      <c r="C128" s="141">
        <v>135717</v>
      </c>
      <c r="D128" s="141">
        <v>7</v>
      </c>
      <c r="E128" s="3">
        <v>0</v>
      </c>
      <c r="F128" s="3"/>
      <c r="G128" s="3">
        <v>0</v>
      </c>
      <c r="H128" s="3"/>
      <c r="I128" s="3">
        <v>0</v>
      </c>
      <c r="J128" s="3"/>
      <c r="K128" s="3">
        <v>0</v>
      </c>
      <c r="L128" s="3"/>
      <c r="M128" s="3">
        <v>0</v>
      </c>
      <c r="N128" s="3"/>
      <c r="O128" s="3">
        <v>664</v>
      </c>
      <c r="P128" s="3">
        <v>43850</v>
      </c>
      <c r="Q128" s="6">
        <f t="shared" si="3"/>
        <v>664</v>
      </c>
      <c r="R128" s="107">
        <v>43850</v>
      </c>
    </row>
    <row r="129" spans="1:18" ht="12">
      <c r="A129" s="140" t="s">
        <v>124</v>
      </c>
      <c r="B129" s="140" t="s">
        <v>150</v>
      </c>
      <c r="C129" s="141">
        <v>136145</v>
      </c>
      <c r="D129" s="141">
        <v>7</v>
      </c>
      <c r="E129" s="3">
        <v>0</v>
      </c>
      <c r="F129" s="3"/>
      <c r="G129" s="3">
        <v>0</v>
      </c>
      <c r="H129" s="3"/>
      <c r="I129" s="3">
        <v>0</v>
      </c>
      <c r="J129" s="3"/>
      <c r="K129" s="3">
        <v>0</v>
      </c>
      <c r="L129" s="3"/>
      <c r="M129" s="3">
        <v>0</v>
      </c>
      <c r="N129" s="3"/>
      <c r="O129" s="3">
        <v>25</v>
      </c>
      <c r="P129" s="3">
        <v>37042</v>
      </c>
      <c r="Q129" s="6">
        <f t="shared" si="3"/>
        <v>25</v>
      </c>
      <c r="R129" s="107">
        <v>37042</v>
      </c>
    </row>
    <row r="130" spans="1:18" ht="12">
      <c r="A130" s="140" t="s">
        <v>124</v>
      </c>
      <c r="B130" s="140" t="s">
        <v>151</v>
      </c>
      <c r="C130" s="141">
        <v>136233</v>
      </c>
      <c r="D130" s="141">
        <v>7</v>
      </c>
      <c r="E130" s="3">
        <v>0</v>
      </c>
      <c r="F130" s="3"/>
      <c r="G130" s="3">
        <v>0</v>
      </c>
      <c r="H130" s="3"/>
      <c r="I130" s="3">
        <v>0</v>
      </c>
      <c r="J130" s="3"/>
      <c r="K130" s="3">
        <v>0</v>
      </c>
      <c r="L130" s="3"/>
      <c r="M130" s="3">
        <v>0</v>
      </c>
      <c r="N130" s="3"/>
      <c r="O130" s="3">
        <v>73</v>
      </c>
      <c r="P130" s="3">
        <v>39493</v>
      </c>
      <c r="Q130" s="6">
        <f t="shared" si="3"/>
        <v>73</v>
      </c>
      <c r="R130" s="107">
        <v>39493</v>
      </c>
    </row>
    <row r="131" spans="1:18" ht="12">
      <c r="A131" s="140" t="s">
        <v>124</v>
      </c>
      <c r="B131" s="140" t="s">
        <v>152</v>
      </c>
      <c r="C131" s="141">
        <v>136358</v>
      </c>
      <c r="D131" s="141">
        <v>7</v>
      </c>
      <c r="E131" s="3">
        <v>0</v>
      </c>
      <c r="F131" s="3"/>
      <c r="G131" s="3">
        <v>0</v>
      </c>
      <c r="H131" s="3"/>
      <c r="I131" s="3">
        <v>0</v>
      </c>
      <c r="J131" s="3"/>
      <c r="K131" s="3">
        <v>0</v>
      </c>
      <c r="L131" s="3"/>
      <c r="M131" s="3">
        <v>0</v>
      </c>
      <c r="N131" s="3"/>
      <c r="O131" s="3">
        <v>183</v>
      </c>
      <c r="P131" s="3">
        <v>39507</v>
      </c>
      <c r="Q131" s="6">
        <f t="shared" si="3"/>
        <v>183</v>
      </c>
      <c r="R131" s="107">
        <v>39507</v>
      </c>
    </row>
    <row r="132" spans="1:18" ht="12">
      <c r="A132" s="140" t="s">
        <v>124</v>
      </c>
      <c r="B132" s="140" t="s">
        <v>153</v>
      </c>
      <c r="C132" s="141">
        <v>136400</v>
      </c>
      <c r="D132" s="141">
        <v>7</v>
      </c>
      <c r="E132" s="3">
        <v>0</v>
      </c>
      <c r="F132" s="3"/>
      <c r="G132" s="3">
        <v>0</v>
      </c>
      <c r="H132" s="3"/>
      <c r="I132" s="3">
        <v>0</v>
      </c>
      <c r="J132" s="3"/>
      <c r="K132" s="3">
        <v>0</v>
      </c>
      <c r="L132" s="3"/>
      <c r="M132" s="3">
        <v>0</v>
      </c>
      <c r="N132" s="3"/>
      <c r="O132" s="3">
        <v>83</v>
      </c>
      <c r="P132" s="3">
        <v>36434</v>
      </c>
      <c r="Q132" s="6">
        <f t="shared" si="3"/>
        <v>83</v>
      </c>
      <c r="R132" s="107">
        <v>36434</v>
      </c>
    </row>
    <row r="133" spans="1:18" ht="12">
      <c r="A133" s="140" t="s">
        <v>124</v>
      </c>
      <c r="B133" s="140" t="s">
        <v>154</v>
      </c>
      <c r="C133" s="141">
        <v>136473</v>
      </c>
      <c r="D133" s="141">
        <v>7</v>
      </c>
      <c r="E133" s="3">
        <v>0</v>
      </c>
      <c r="F133" s="3"/>
      <c r="G133" s="3">
        <v>0</v>
      </c>
      <c r="H133" s="3"/>
      <c r="I133" s="3">
        <v>0</v>
      </c>
      <c r="J133" s="3"/>
      <c r="K133" s="3">
        <v>0</v>
      </c>
      <c r="L133" s="3"/>
      <c r="M133" s="3">
        <v>0</v>
      </c>
      <c r="N133" s="3"/>
      <c r="O133" s="3">
        <v>245</v>
      </c>
      <c r="P133" s="3">
        <v>40442</v>
      </c>
      <c r="Q133" s="6">
        <f t="shared" si="3"/>
        <v>245</v>
      </c>
      <c r="R133" s="107">
        <v>40442</v>
      </c>
    </row>
    <row r="134" spans="1:18" ht="12">
      <c r="A134" s="140" t="s">
        <v>124</v>
      </c>
      <c r="B134" s="140" t="s">
        <v>155</v>
      </c>
      <c r="C134" s="141">
        <v>136516</v>
      </c>
      <c r="D134" s="141">
        <v>7</v>
      </c>
      <c r="E134" s="3">
        <v>0</v>
      </c>
      <c r="F134" s="3"/>
      <c r="G134" s="3">
        <v>0</v>
      </c>
      <c r="H134" s="3"/>
      <c r="I134" s="3">
        <v>0</v>
      </c>
      <c r="J134" s="3"/>
      <c r="K134" s="3">
        <v>0</v>
      </c>
      <c r="L134" s="3"/>
      <c r="M134" s="3">
        <v>0</v>
      </c>
      <c r="N134" s="3"/>
      <c r="O134" s="3">
        <v>109</v>
      </c>
      <c r="P134" s="3">
        <v>35981</v>
      </c>
      <c r="Q134" s="6">
        <f t="shared" si="3"/>
        <v>109</v>
      </c>
      <c r="R134" s="107">
        <v>35981</v>
      </c>
    </row>
    <row r="135" spans="1:18" ht="12">
      <c r="A135" s="140" t="s">
        <v>124</v>
      </c>
      <c r="B135" s="140" t="s">
        <v>156</v>
      </c>
      <c r="C135" s="141">
        <v>137096</v>
      </c>
      <c r="D135" s="141">
        <v>7</v>
      </c>
      <c r="E135" s="3">
        <v>0</v>
      </c>
      <c r="F135" s="3"/>
      <c r="G135" s="3">
        <v>0</v>
      </c>
      <c r="H135" s="3"/>
      <c r="I135" s="3">
        <v>0</v>
      </c>
      <c r="J135" s="3"/>
      <c r="K135" s="3">
        <v>0</v>
      </c>
      <c r="L135" s="3"/>
      <c r="M135" s="3">
        <v>0</v>
      </c>
      <c r="N135" s="3"/>
      <c r="O135" s="3">
        <v>240</v>
      </c>
      <c r="P135" s="3">
        <v>37709</v>
      </c>
      <c r="Q135" s="6">
        <f t="shared" si="3"/>
        <v>240</v>
      </c>
      <c r="R135" s="107">
        <v>37709</v>
      </c>
    </row>
    <row r="136" spans="1:18" ht="12">
      <c r="A136" s="140" t="s">
        <v>124</v>
      </c>
      <c r="B136" s="140" t="s">
        <v>157</v>
      </c>
      <c r="C136" s="141">
        <v>137209</v>
      </c>
      <c r="D136" s="141">
        <v>7</v>
      </c>
      <c r="E136" s="3">
        <v>0</v>
      </c>
      <c r="F136" s="3"/>
      <c r="G136" s="3">
        <v>0</v>
      </c>
      <c r="H136" s="3"/>
      <c r="I136" s="3">
        <v>0</v>
      </c>
      <c r="J136" s="3"/>
      <c r="K136" s="3">
        <v>0</v>
      </c>
      <c r="L136" s="3"/>
      <c r="M136" s="3">
        <v>0</v>
      </c>
      <c r="N136" s="3"/>
      <c r="O136" s="3">
        <v>134</v>
      </c>
      <c r="P136" s="3">
        <v>40340</v>
      </c>
      <c r="Q136" s="6">
        <f t="shared" si="3"/>
        <v>134</v>
      </c>
      <c r="R136" s="107">
        <v>40340</v>
      </c>
    </row>
    <row r="137" spans="1:18" ht="12">
      <c r="A137" s="140" t="s">
        <v>124</v>
      </c>
      <c r="B137" s="140" t="s">
        <v>158</v>
      </c>
      <c r="C137" s="141">
        <v>137315</v>
      </c>
      <c r="D137" s="141">
        <v>7</v>
      </c>
      <c r="E137" s="3">
        <v>0</v>
      </c>
      <c r="F137" s="3"/>
      <c r="G137" s="3">
        <v>0</v>
      </c>
      <c r="H137" s="3"/>
      <c r="I137" s="3">
        <v>0</v>
      </c>
      <c r="J137" s="3"/>
      <c r="K137" s="3">
        <v>0</v>
      </c>
      <c r="L137" s="3"/>
      <c r="M137" s="3">
        <v>0</v>
      </c>
      <c r="N137" s="3"/>
      <c r="O137" s="3">
        <v>46</v>
      </c>
      <c r="P137" s="3">
        <v>38870</v>
      </c>
      <c r="Q137" s="6">
        <f t="shared" si="3"/>
        <v>46</v>
      </c>
      <c r="R137" s="107">
        <v>38870</v>
      </c>
    </row>
    <row r="138" spans="1:18" ht="12">
      <c r="A138" s="140" t="s">
        <v>124</v>
      </c>
      <c r="B138" s="140" t="s">
        <v>159</v>
      </c>
      <c r="C138" s="141">
        <v>137281</v>
      </c>
      <c r="D138" s="141">
        <v>7</v>
      </c>
      <c r="E138" s="3">
        <v>0</v>
      </c>
      <c r="F138" s="3"/>
      <c r="G138" s="3">
        <v>0</v>
      </c>
      <c r="H138" s="3"/>
      <c r="I138" s="3">
        <v>0</v>
      </c>
      <c r="J138" s="3"/>
      <c r="K138" s="3">
        <v>0</v>
      </c>
      <c r="L138" s="3"/>
      <c r="M138" s="3">
        <v>0</v>
      </c>
      <c r="N138" s="3"/>
      <c r="O138" s="3">
        <v>78</v>
      </c>
      <c r="P138" s="3">
        <v>34584</v>
      </c>
      <c r="Q138" s="6">
        <f t="shared" si="3"/>
        <v>78</v>
      </c>
      <c r="R138" s="107">
        <v>34584</v>
      </c>
    </row>
    <row r="139" spans="1:18" ht="12">
      <c r="A139" s="140" t="s">
        <v>124</v>
      </c>
      <c r="B139" s="140" t="s">
        <v>160</v>
      </c>
      <c r="C139" s="141">
        <v>137078</v>
      </c>
      <c r="D139" s="141">
        <v>7</v>
      </c>
      <c r="E139" s="3">
        <v>0</v>
      </c>
      <c r="F139" s="3"/>
      <c r="G139" s="3">
        <v>0</v>
      </c>
      <c r="H139" s="3"/>
      <c r="I139" s="3">
        <v>0</v>
      </c>
      <c r="J139" s="3"/>
      <c r="K139" s="3">
        <v>0</v>
      </c>
      <c r="L139" s="3"/>
      <c r="M139" s="3">
        <v>0</v>
      </c>
      <c r="N139" s="3"/>
      <c r="O139" s="3">
        <v>246</v>
      </c>
      <c r="P139" s="3">
        <v>37527</v>
      </c>
      <c r="Q139" s="6">
        <f t="shared" si="3"/>
        <v>246</v>
      </c>
      <c r="R139" s="107">
        <v>37527</v>
      </c>
    </row>
    <row r="140" spans="1:18" ht="12">
      <c r="A140" s="140" t="s">
        <v>124</v>
      </c>
      <c r="B140" s="140" t="s">
        <v>161</v>
      </c>
      <c r="C140" s="141">
        <v>137759</v>
      </c>
      <c r="D140" s="141">
        <v>7</v>
      </c>
      <c r="E140" s="3">
        <v>0</v>
      </c>
      <c r="F140" s="3"/>
      <c r="G140" s="3">
        <v>0</v>
      </c>
      <c r="H140" s="3"/>
      <c r="I140" s="3">
        <v>0</v>
      </c>
      <c r="J140" s="3"/>
      <c r="K140" s="3">
        <v>0</v>
      </c>
      <c r="L140" s="3"/>
      <c r="M140" s="3">
        <v>0</v>
      </c>
      <c r="N140" s="3"/>
      <c r="O140" s="3">
        <v>132</v>
      </c>
      <c r="P140" s="3">
        <v>50524</v>
      </c>
      <c r="Q140" s="6">
        <f t="shared" si="3"/>
        <v>132</v>
      </c>
      <c r="R140" s="107">
        <v>50524</v>
      </c>
    </row>
    <row r="141" spans="1:18" ht="12">
      <c r="A141" s="140" t="s">
        <v>124</v>
      </c>
      <c r="B141" s="140" t="s">
        <v>162</v>
      </c>
      <c r="C141" s="141"/>
      <c r="D141" s="141">
        <v>7</v>
      </c>
      <c r="E141" s="3">
        <v>0</v>
      </c>
      <c r="F141" s="3"/>
      <c r="G141" s="3">
        <v>0</v>
      </c>
      <c r="H141" s="3"/>
      <c r="I141" s="3">
        <v>0</v>
      </c>
      <c r="J141" s="3"/>
      <c r="K141" s="3">
        <v>0</v>
      </c>
      <c r="L141" s="3"/>
      <c r="M141" s="3">
        <v>0</v>
      </c>
      <c r="N141" s="3"/>
      <c r="O141" s="3">
        <v>204</v>
      </c>
      <c r="P141" s="3">
        <v>40459</v>
      </c>
      <c r="Q141" s="6">
        <f t="shared" si="3"/>
        <v>204</v>
      </c>
      <c r="R141" s="107">
        <v>40459</v>
      </c>
    </row>
    <row r="142" spans="1:18" ht="12">
      <c r="A142" s="147" t="s">
        <v>577</v>
      </c>
      <c r="B142" s="140"/>
      <c r="C142" s="141"/>
      <c r="D142" s="141"/>
      <c r="E142" s="28"/>
      <c r="F142" s="30"/>
      <c r="G142" s="28"/>
      <c r="H142" s="30"/>
      <c r="I142" s="28"/>
      <c r="J142" s="30"/>
      <c r="K142" s="28"/>
      <c r="L142" s="30"/>
      <c r="M142" s="28"/>
      <c r="N142" s="30"/>
      <c r="O142" s="28">
        <f>SUM(O114:O141)</f>
        <v>4586</v>
      </c>
      <c r="P142" s="30">
        <f>SUMPRODUCT(O114:O141,P114:P141)/SUM(O114:O141)</f>
        <v>40114.17182730048</v>
      </c>
      <c r="Q142" s="28">
        <f>SUM(Q114:Q141)</f>
        <v>4586</v>
      </c>
      <c r="R142" s="93">
        <f>SUMPRODUCT(Q114:Q141,R114:R141)/SUM(Q114:Q141)</f>
        <v>40114.17182730048</v>
      </c>
    </row>
    <row r="143" spans="1:18" ht="12">
      <c r="A143" s="140" t="s">
        <v>163</v>
      </c>
      <c r="B143" s="140" t="s">
        <v>813</v>
      </c>
      <c r="C143" s="141">
        <v>139940</v>
      </c>
      <c r="D143" s="141">
        <v>1</v>
      </c>
      <c r="E143" s="3">
        <v>207</v>
      </c>
      <c r="F143" s="3">
        <v>89865</v>
      </c>
      <c r="G143" s="3">
        <v>281</v>
      </c>
      <c r="H143" s="3">
        <v>60064</v>
      </c>
      <c r="I143" s="3">
        <v>289</v>
      </c>
      <c r="J143" s="3">
        <v>49648</v>
      </c>
      <c r="K143" s="3">
        <v>50</v>
      </c>
      <c r="L143" s="3">
        <v>38229</v>
      </c>
      <c r="M143" s="3">
        <v>42</v>
      </c>
      <c r="N143" s="3">
        <v>33943</v>
      </c>
      <c r="O143" s="3">
        <v>0</v>
      </c>
      <c r="P143" s="3"/>
      <c r="Q143" s="6">
        <f>+E143+G143+I143+K143+M143+O143</f>
        <v>869</v>
      </c>
      <c r="R143" s="107">
        <v>63608.033415841586</v>
      </c>
    </row>
    <row r="144" spans="1:18" ht="12">
      <c r="A144" s="140" t="s">
        <v>163</v>
      </c>
      <c r="B144" s="140" t="s">
        <v>164</v>
      </c>
      <c r="C144" s="141">
        <v>139959</v>
      </c>
      <c r="D144" s="141">
        <v>1</v>
      </c>
      <c r="E144" s="3">
        <v>683</v>
      </c>
      <c r="F144" s="3">
        <v>78529</v>
      </c>
      <c r="G144" s="3">
        <v>499</v>
      </c>
      <c r="H144" s="3">
        <v>56879</v>
      </c>
      <c r="I144" s="3">
        <v>362</v>
      </c>
      <c r="J144" s="3">
        <v>49262</v>
      </c>
      <c r="K144" s="3">
        <v>65</v>
      </c>
      <c r="L144" s="3">
        <v>32721</v>
      </c>
      <c r="M144" s="3">
        <v>19</v>
      </c>
      <c r="N144" s="3">
        <v>39814</v>
      </c>
      <c r="O144" s="3">
        <v>0</v>
      </c>
      <c r="P144" s="3"/>
      <c r="Q144" s="6">
        <f>+E144+G144+I144+K144+M144+O144</f>
        <v>1628</v>
      </c>
      <c r="R144" s="107">
        <v>64379.60273122284</v>
      </c>
    </row>
    <row r="145" spans="1:18" ht="12">
      <c r="A145" s="147" t="s">
        <v>577</v>
      </c>
      <c r="B145" s="140"/>
      <c r="C145" s="141"/>
      <c r="D145" s="141"/>
      <c r="E145" s="28">
        <f>SUM(E143:E144)</f>
        <v>890</v>
      </c>
      <c r="F145" s="28">
        <f>SUMPRODUCT(E143:E144,F143:F144)/SUM(E143:E144)</f>
        <v>81165.57528089888</v>
      </c>
      <c r="G145" s="28">
        <f>SUM(G143:G144)</f>
        <v>780</v>
      </c>
      <c r="H145" s="28">
        <f>SUMPRODUCT(G143:G144,H143:H144)/SUM(G143:G144)</f>
        <v>58026.416666666664</v>
      </c>
      <c r="I145" s="28">
        <f>SUM(I143:I144)</f>
        <v>651</v>
      </c>
      <c r="J145" s="28">
        <f>SUMPRODUCT(I143:I144,J143:J144)/SUM(I143:I144)</f>
        <v>49433.3579109063</v>
      </c>
      <c r="K145" s="28">
        <f>SUM(K143:K144)</f>
        <v>115</v>
      </c>
      <c r="L145" s="28">
        <f>SUMPRODUCT(K143:K144,L143:L144)/SUM(K143:K144)</f>
        <v>35115.782608695656</v>
      </c>
      <c r="M145" s="28">
        <f>SUM(M143:M144)</f>
        <v>61</v>
      </c>
      <c r="N145" s="28">
        <f>SUMPRODUCT(M143:M144,N143:N144)/SUM(M143:M144)</f>
        <v>35771.67213114754</v>
      </c>
      <c r="O145" s="28"/>
      <c r="P145" s="28"/>
      <c r="Q145" s="28">
        <f>SUM(Q143:Q144)</f>
        <v>2497</v>
      </c>
      <c r="R145" s="93">
        <f>SUMPRODUCT(Q143:Q144,R143:R144)/SUM(Q143:Q144)</f>
        <v>64111.08301353509</v>
      </c>
    </row>
    <row r="146" spans="1:18" ht="12">
      <c r="A146" s="140" t="s">
        <v>163</v>
      </c>
      <c r="B146" s="140" t="s">
        <v>165</v>
      </c>
      <c r="C146" s="141">
        <v>139755</v>
      </c>
      <c r="D146" s="141">
        <v>2</v>
      </c>
      <c r="E146" s="3">
        <v>251</v>
      </c>
      <c r="F146" s="3">
        <v>96992</v>
      </c>
      <c r="G146" s="3">
        <v>228</v>
      </c>
      <c r="H146" s="3">
        <v>69616</v>
      </c>
      <c r="I146" s="3">
        <v>166</v>
      </c>
      <c r="J146" s="3">
        <v>57633</v>
      </c>
      <c r="K146" s="3">
        <v>25</v>
      </c>
      <c r="L146" s="3">
        <v>28283</v>
      </c>
      <c r="M146" s="3">
        <v>1</v>
      </c>
      <c r="N146" s="3">
        <v>115560</v>
      </c>
      <c r="O146" s="3">
        <v>0</v>
      </c>
      <c r="P146" s="3"/>
      <c r="Q146" s="6">
        <f>+E146+G146+I146+K146+M146+O146</f>
        <v>671</v>
      </c>
      <c r="R146" s="107">
        <v>74749.27057182706</v>
      </c>
    </row>
    <row r="147" spans="1:18" ht="12">
      <c r="A147" s="140"/>
      <c r="B147" s="140"/>
      <c r="C147" s="141"/>
      <c r="D147" s="14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07"/>
    </row>
    <row r="148" spans="1:18" ht="12">
      <c r="A148" s="140" t="s">
        <v>163</v>
      </c>
      <c r="B148" s="140" t="s">
        <v>167</v>
      </c>
      <c r="C148" s="148">
        <v>139931</v>
      </c>
      <c r="D148" s="141">
        <v>3</v>
      </c>
      <c r="E148" s="3">
        <v>114</v>
      </c>
      <c r="F148" s="3">
        <v>65623</v>
      </c>
      <c r="G148" s="3">
        <v>159</v>
      </c>
      <c r="H148" s="3">
        <v>51850</v>
      </c>
      <c r="I148" s="3">
        <v>273</v>
      </c>
      <c r="J148" s="3">
        <v>41558</v>
      </c>
      <c r="K148" s="3">
        <v>93</v>
      </c>
      <c r="L148" s="3">
        <v>31695</v>
      </c>
      <c r="M148" s="3"/>
      <c r="N148" s="3"/>
      <c r="O148" s="3">
        <v>0</v>
      </c>
      <c r="P148" s="3"/>
      <c r="Q148" s="6">
        <f>+E148+G148+I148+K148+M148+O148</f>
        <v>639</v>
      </c>
      <c r="R148" s="107">
        <v>49502.07251908397</v>
      </c>
    </row>
    <row r="149" spans="1:18" ht="12">
      <c r="A149" s="147"/>
      <c r="B149" s="140"/>
      <c r="C149" s="141"/>
      <c r="D149" s="141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93"/>
    </row>
    <row r="150" spans="1:18" ht="12">
      <c r="A150" s="140" t="s">
        <v>163</v>
      </c>
      <c r="B150" s="140" t="s">
        <v>814</v>
      </c>
      <c r="C150" s="148">
        <v>138716</v>
      </c>
      <c r="D150" s="141">
        <v>4</v>
      </c>
      <c r="E150" s="3">
        <v>34</v>
      </c>
      <c r="F150" s="3">
        <v>62570</v>
      </c>
      <c r="G150" s="3">
        <v>35</v>
      </c>
      <c r="H150" s="3">
        <v>51423</v>
      </c>
      <c r="I150" s="3">
        <v>57</v>
      </c>
      <c r="J150" s="3">
        <v>43716</v>
      </c>
      <c r="K150" s="3">
        <v>9</v>
      </c>
      <c r="L150" s="3">
        <v>35333</v>
      </c>
      <c r="M150" s="3"/>
      <c r="N150" s="3"/>
      <c r="O150" s="3">
        <v>0</v>
      </c>
      <c r="P150" s="3"/>
      <c r="Q150" s="6">
        <f>+E150+G150+I150+K150+M150+O150</f>
        <v>135</v>
      </c>
      <c r="R150" s="107">
        <v>48687.72340425532</v>
      </c>
    </row>
    <row r="151" spans="1:18" ht="12">
      <c r="A151" s="140" t="s">
        <v>163</v>
      </c>
      <c r="B151" s="140" t="s">
        <v>168</v>
      </c>
      <c r="C151" s="148">
        <v>139861</v>
      </c>
      <c r="D151" s="141">
        <v>4</v>
      </c>
      <c r="E151" s="3">
        <v>52</v>
      </c>
      <c r="F151" s="3">
        <v>58429</v>
      </c>
      <c r="G151" s="3">
        <v>59</v>
      </c>
      <c r="H151" s="3">
        <v>48303</v>
      </c>
      <c r="I151" s="3">
        <v>79</v>
      </c>
      <c r="J151" s="3">
        <v>41598</v>
      </c>
      <c r="K151" s="3">
        <v>16</v>
      </c>
      <c r="L151" s="3">
        <v>28612</v>
      </c>
      <c r="M151" s="3"/>
      <c r="N151" s="3"/>
      <c r="O151" s="3">
        <v>0</v>
      </c>
      <c r="P151" s="3"/>
      <c r="Q151" s="6">
        <f>+E151+G151+I151+K151+M151+O151</f>
        <v>206</v>
      </c>
      <c r="R151" s="107">
        <v>49740.70542635659</v>
      </c>
    </row>
    <row r="152" spans="1:18" ht="12">
      <c r="A152" s="140" t="s">
        <v>163</v>
      </c>
      <c r="B152" s="140" t="s">
        <v>815</v>
      </c>
      <c r="C152" s="148">
        <v>141264</v>
      </c>
      <c r="D152" s="141">
        <v>4</v>
      </c>
      <c r="E152" s="3">
        <v>101</v>
      </c>
      <c r="F152" s="3">
        <v>61003</v>
      </c>
      <c r="G152" s="3">
        <v>105</v>
      </c>
      <c r="H152" s="3">
        <v>51035</v>
      </c>
      <c r="I152" s="3">
        <v>181</v>
      </c>
      <c r="J152" s="3">
        <v>42414</v>
      </c>
      <c r="K152" s="3">
        <v>50</v>
      </c>
      <c r="L152" s="3">
        <v>33591</v>
      </c>
      <c r="M152" s="3"/>
      <c r="N152" s="3"/>
      <c r="O152" s="3">
        <v>0</v>
      </c>
      <c r="P152" s="3"/>
      <c r="Q152" s="6">
        <f>+E152+G152+I152+K152+M152+O152</f>
        <v>437</v>
      </c>
      <c r="R152" s="107">
        <v>49575.01754385965</v>
      </c>
    </row>
    <row r="153" spans="1:18" ht="12">
      <c r="A153" s="140" t="s">
        <v>163</v>
      </c>
      <c r="B153" s="140" t="s">
        <v>166</v>
      </c>
      <c r="C153" s="148">
        <v>141334</v>
      </c>
      <c r="D153" s="141">
        <v>4</v>
      </c>
      <c r="E153" s="3">
        <v>85</v>
      </c>
      <c r="F153" s="3">
        <v>61292</v>
      </c>
      <c r="G153" s="3">
        <v>67</v>
      </c>
      <c r="H153" s="3">
        <v>51431</v>
      </c>
      <c r="I153" s="3">
        <v>135</v>
      </c>
      <c r="J153" s="3">
        <v>41310</v>
      </c>
      <c r="K153" s="3">
        <v>49</v>
      </c>
      <c r="L153" s="3">
        <v>32700</v>
      </c>
      <c r="M153" s="3"/>
      <c r="N153" s="3"/>
      <c r="O153" s="3">
        <v>0</v>
      </c>
      <c r="P153" s="3"/>
      <c r="Q153" s="6">
        <f>+E153+G153+I153+K153+M153+O153</f>
        <v>336</v>
      </c>
      <c r="R153" s="107">
        <v>48894.13740458015</v>
      </c>
    </row>
    <row r="154" spans="1:18" ht="12">
      <c r="A154" s="147" t="s">
        <v>577</v>
      </c>
      <c r="B154" s="140"/>
      <c r="C154" s="141"/>
      <c r="D154" s="141"/>
      <c r="E154" s="28">
        <f>SUM(E150:E153)</f>
        <v>272</v>
      </c>
      <c r="F154" s="28">
        <f>SUMPRODUCT(E150:E153,F150:F153)/SUM(E150:E153)</f>
        <v>60797.09926470588</v>
      </c>
      <c r="G154" s="28">
        <f>SUM(G150:G153)</f>
        <v>266</v>
      </c>
      <c r="H154" s="30">
        <f>SUMPRODUCT(G150:G153,H150:H153)/SUM(G150:G153)</f>
        <v>50579.827067669175</v>
      </c>
      <c r="I154" s="28">
        <f>SUM(I150:I153)</f>
        <v>452</v>
      </c>
      <c r="J154" s="28">
        <f>SUMPRODUCT(I150:I153,J150:J153)/SUM(I150:I153)</f>
        <v>42105.83628318584</v>
      </c>
      <c r="K154" s="28">
        <f>SUM(K150:K153)</f>
        <v>124</v>
      </c>
      <c r="L154" s="28">
        <f>SUMPRODUCT(K150:K153,L150:L153)/SUM(K150:K153)</f>
        <v>32722.895161290322</v>
      </c>
      <c r="M154" s="28"/>
      <c r="N154" s="28"/>
      <c r="O154" s="28"/>
      <c r="P154" s="28"/>
      <c r="Q154" s="28">
        <f>SUM(Q150:Q153)</f>
        <v>1114</v>
      </c>
      <c r="R154" s="93">
        <f>SUMPRODUCT(Q150:Q153,R150:R153)/SUM(Q150:Q153)</f>
        <v>49292.765540403525</v>
      </c>
    </row>
    <row r="155" spans="1:18" ht="12">
      <c r="A155" s="140" t="s">
        <v>163</v>
      </c>
      <c r="B155" s="140" t="s">
        <v>171</v>
      </c>
      <c r="C155" s="148">
        <v>138983</v>
      </c>
      <c r="D155" s="141">
        <v>5</v>
      </c>
      <c r="E155" s="3">
        <v>43</v>
      </c>
      <c r="F155" s="3">
        <v>64596</v>
      </c>
      <c r="G155" s="3">
        <v>55</v>
      </c>
      <c r="H155" s="3">
        <v>50821</v>
      </c>
      <c r="I155" s="3">
        <v>83</v>
      </c>
      <c r="J155" s="3">
        <v>40569</v>
      </c>
      <c r="K155" s="3">
        <v>16</v>
      </c>
      <c r="L155" s="3">
        <v>32868</v>
      </c>
      <c r="M155" s="3"/>
      <c r="N155" s="3"/>
      <c r="O155" s="3">
        <v>0</v>
      </c>
      <c r="P155" s="3"/>
      <c r="Q155" s="6">
        <f aca="true" t="shared" si="4" ref="Q155:Q160">+E155+G155+I155+K155+M155+O155</f>
        <v>197</v>
      </c>
      <c r="R155" s="107">
        <v>53830.63422818792</v>
      </c>
    </row>
    <row r="156" spans="1:18" ht="12">
      <c r="A156" s="140" t="s">
        <v>163</v>
      </c>
      <c r="B156" s="140" t="s">
        <v>172</v>
      </c>
      <c r="C156" s="148">
        <v>139366</v>
      </c>
      <c r="D156" s="141">
        <v>5</v>
      </c>
      <c r="E156" s="3">
        <v>62</v>
      </c>
      <c r="F156" s="3">
        <v>60144</v>
      </c>
      <c r="G156" s="3">
        <v>60</v>
      </c>
      <c r="H156" s="3">
        <v>49920</v>
      </c>
      <c r="I156" s="3">
        <v>69</v>
      </c>
      <c r="J156" s="3">
        <v>40875</v>
      </c>
      <c r="K156" s="3">
        <v>14</v>
      </c>
      <c r="L156" s="3">
        <v>30728</v>
      </c>
      <c r="M156" s="3"/>
      <c r="N156" s="3"/>
      <c r="O156" s="3">
        <v>0</v>
      </c>
      <c r="P156" s="3"/>
      <c r="Q156" s="6">
        <f t="shared" si="4"/>
        <v>205</v>
      </c>
      <c r="R156" s="107">
        <v>46122.87234042553</v>
      </c>
    </row>
    <row r="157" spans="1:18" ht="12">
      <c r="A157" s="140" t="s">
        <v>163</v>
      </c>
      <c r="B157" s="140" t="s">
        <v>173</v>
      </c>
      <c r="C157" s="148">
        <v>139719</v>
      </c>
      <c r="D157" s="141">
        <v>5</v>
      </c>
      <c r="E157" s="3">
        <v>33</v>
      </c>
      <c r="F157" s="3">
        <v>60566</v>
      </c>
      <c r="G157" s="3">
        <v>38</v>
      </c>
      <c r="H157" s="3">
        <v>49301</v>
      </c>
      <c r="I157" s="3">
        <v>56</v>
      </c>
      <c r="J157" s="3">
        <v>40193</v>
      </c>
      <c r="K157" s="3">
        <v>18</v>
      </c>
      <c r="L157" s="3">
        <v>34093</v>
      </c>
      <c r="M157" s="3"/>
      <c r="N157" s="3"/>
      <c r="O157" s="3">
        <v>0</v>
      </c>
      <c r="P157" s="3"/>
      <c r="Q157" s="6">
        <f t="shared" si="4"/>
        <v>145</v>
      </c>
      <c r="R157" s="107">
        <v>48702.818181818184</v>
      </c>
    </row>
    <row r="158" spans="1:18" ht="12">
      <c r="A158" s="140" t="s">
        <v>163</v>
      </c>
      <c r="B158" s="140" t="s">
        <v>174</v>
      </c>
      <c r="C158" s="148">
        <v>139764</v>
      </c>
      <c r="D158" s="141">
        <v>5</v>
      </c>
      <c r="E158" s="3">
        <v>26</v>
      </c>
      <c r="F158" s="3">
        <v>56817</v>
      </c>
      <c r="G158" s="3">
        <v>31</v>
      </c>
      <c r="H158" s="3">
        <v>45902</v>
      </c>
      <c r="I158" s="3">
        <v>46</v>
      </c>
      <c r="J158" s="3">
        <v>38494</v>
      </c>
      <c r="K158" s="3">
        <v>9</v>
      </c>
      <c r="L158" s="3">
        <v>34666</v>
      </c>
      <c r="M158" s="3"/>
      <c r="N158" s="3"/>
      <c r="O158" s="3">
        <v>0</v>
      </c>
      <c r="P158" s="3"/>
      <c r="Q158" s="6">
        <f t="shared" si="4"/>
        <v>112</v>
      </c>
      <c r="R158" s="107">
        <v>48938.69886363636</v>
      </c>
    </row>
    <row r="159" spans="1:18" ht="12">
      <c r="A159" s="140" t="s">
        <v>163</v>
      </c>
      <c r="B159" s="140" t="s">
        <v>169</v>
      </c>
      <c r="C159" s="148">
        <v>140164</v>
      </c>
      <c r="D159" s="141">
        <v>5</v>
      </c>
      <c r="E159" s="3">
        <v>88</v>
      </c>
      <c r="F159" s="3">
        <v>66842</v>
      </c>
      <c r="G159" s="3">
        <v>117</v>
      </c>
      <c r="H159" s="3">
        <v>56336</v>
      </c>
      <c r="I159" s="3">
        <v>111</v>
      </c>
      <c r="J159" s="3">
        <v>42553</v>
      </c>
      <c r="K159" s="3">
        <v>39</v>
      </c>
      <c r="L159" s="3">
        <v>35307</v>
      </c>
      <c r="M159" s="3"/>
      <c r="N159" s="3"/>
      <c r="O159" s="3">
        <v>0</v>
      </c>
      <c r="P159" s="3"/>
      <c r="Q159" s="6">
        <f t="shared" si="4"/>
        <v>355</v>
      </c>
      <c r="R159" s="107">
        <v>46680.333333333336</v>
      </c>
    </row>
    <row r="160" spans="1:18" ht="12">
      <c r="A160" s="140" t="s">
        <v>163</v>
      </c>
      <c r="B160" s="140" t="s">
        <v>175</v>
      </c>
      <c r="C160" s="148">
        <v>140669</v>
      </c>
      <c r="D160" s="141">
        <v>5</v>
      </c>
      <c r="E160" s="3">
        <v>32</v>
      </c>
      <c r="F160" s="3">
        <v>58199</v>
      </c>
      <c r="G160" s="3">
        <v>42</v>
      </c>
      <c r="H160" s="3">
        <v>50209</v>
      </c>
      <c r="I160" s="3">
        <v>59</v>
      </c>
      <c r="J160" s="3">
        <v>41353</v>
      </c>
      <c r="K160" s="3">
        <v>14</v>
      </c>
      <c r="L160" s="3">
        <v>35803</v>
      </c>
      <c r="M160" s="3"/>
      <c r="N160" s="3"/>
      <c r="O160" s="3">
        <v>0</v>
      </c>
      <c r="P160" s="3"/>
      <c r="Q160" s="6">
        <f t="shared" si="4"/>
        <v>147</v>
      </c>
      <c r="R160" s="107">
        <v>46746</v>
      </c>
    </row>
    <row r="161" spans="1:18" ht="12">
      <c r="A161" s="147" t="s">
        <v>577</v>
      </c>
      <c r="B161" s="140"/>
      <c r="C161" s="141"/>
      <c r="D161" s="141"/>
      <c r="E161" s="28">
        <f>SUM(E155:E160)</f>
        <v>284</v>
      </c>
      <c r="F161" s="28">
        <f>SUM(SUMPRODUCT(E155:E160,F155:F160))/SUMPRODUCT(SUM(E155:E160))</f>
        <v>62418.80281690141</v>
      </c>
      <c r="G161" s="28">
        <f>SUM(G155:G160)</f>
        <v>343</v>
      </c>
      <c r="H161" s="28">
        <f>SUM(SUMPRODUCT(G155:G160,H155:H160))/SUMPRODUCT(SUM(G155:G160))</f>
        <v>51856.69096209913</v>
      </c>
      <c r="I161" s="28">
        <f>SUM(I155:I160)</f>
        <v>424</v>
      </c>
      <c r="J161" s="28">
        <f>SUM(SUMPRODUCT(I155:I160,J155:J160))/SUMPRODUCT(SUM(I155:I160))</f>
        <v>40972.50943396227</v>
      </c>
      <c r="K161" s="28">
        <f>SUM(K155:K160)</f>
        <v>110</v>
      </c>
      <c r="L161" s="28">
        <f>SUM(SUMPRODUCT(K155:K160,L155:L160))/SUMPRODUCT(SUM(K155:K160))</f>
        <v>34181.48181818182</v>
      </c>
      <c r="M161" s="28"/>
      <c r="N161" s="28"/>
      <c r="O161" s="28"/>
      <c r="P161" s="28"/>
      <c r="Q161" s="28">
        <f>SUM(Q155:Q160)</f>
        <v>1161</v>
      </c>
      <c r="R161" s="93">
        <f>SUM(SUMPRODUCT(Q155:Q160,R155:R160))/SUMPRODUCT(SUM(Q155:Q160))</f>
        <v>48273.94230418992</v>
      </c>
    </row>
    <row r="162" spans="1:18" ht="12">
      <c r="A162" s="140" t="s">
        <v>163</v>
      </c>
      <c r="B162" s="140" t="s">
        <v>170</v>
      </c>
      <c r="C162" s="148">
        <v>138789</v>
      </c>
      <c r="D162" s="141">
        <v>6</v>
      </c>
      <c r="E162" s="3">
        <v>42</v>
      </c>
      <c r="F162" s="3">
        <v>59872</v>
      </c>
      <c r="G162" s="3">
        <v>49</v>
      </c>
      <c r="H162" s="3">
        <v>48550</v>
      </c>
      <c r="I162" s="3">
        <v>118</v>
      </c>
      <c r="J162" s="3">
        <v>39888</v>
      </c>
      <c r="K162" s="3">
        <v>12</v>
      </c>
      <c r="L162" s="3">
        <v>31647</v>
      </c>
      <c r="M162" s="3"/>
      <c r="N162" s="3"/>
      <c r="O162" s="3">
        <v>0</v>
      </c>
      <c r="P162" s="3"/>
      <c r="Q162" s="6">
        <f>+E162+G162+I162+K162+M162+O162</f>
        <v>221</v>
      </c>
      <c r="R162" s="107">
        <v>47458.31884057971</v>
      </c>
    </row>
    <row r="163" spans="1:18" ht="12">
      <c r="A163" s="140" t="s">
        <v>163</v>
      </c>
      <c r="B163" s="140" t="s">
        <v>176</v>
      </c>
      <c r="C163" s="148">
        <v>139311</v>
      </c>
      <c r="D163" s="141">
        <v>6</v>
      </c>
      <c r="E163" s="3">
        <v>31</v>
      </c>
      <c r="F163" s="3">
        <v>65510</v>
      </c>
      <c r="G163" s="3">
        <v>25</v>
      </c>
      <c r="H163" s="3">
        <v>53060</v>
      </c>
      <c r="I163" s="3">
        <v>50</v>
      </c>
      <c r="J163" s="3">
        <v>47802</v>
      </c>
      <c r="K163" s="3">
        <v>22</v>
      </c>
      <c r="L163" s="3">
        <v>40763</v>
      </c>
      <c r="M163" s="3"/>
      <c r="N163" s="3"/>
      <c r="O163" s="3">
        <v>0</v>
      </c>
      <c r="P163" s="3"/>
      <c r="Q163" s="6">
        <f>+E163+G163+I163+K163+M163+O163</f>
        <v>128</v>
      </c>
      <c r="R163" s="107">
        <v>51740.0350877193</v>
      </c>
    </row>
    <row r="164" spans="1:18" ht="12">
      <c r="A164" s="140" t="s">
        <v>163</v>
      </c>
      <c r="B164" s="140" t="s">
        <v>177</v>
      </c>
      <c r="C164" s="148">
        <v>140960</v>
      </c>
      <c r="D164" s="141">
        <v>6</v>
      </c>
      <c r="E164" s="3">
        <v>43</v>
      </c>
      <c r="F164" s="3">
        <v>59032</v>
      </c>
      <c r="G164" s="3">
        <v>57</v>
      </c>
      <c r="H164" s="3">
        <v>46553</v>
      </c>
      <c r="I164" s="3">
        <v>37</v>
      </c>
      <c r="J164" s="3">
        <v>40130</v>
      </c>
      <c r="K164" s="3">
        <v>5</v>
      </c>
      <c r="L164" s="3">
        <v>37693</v>
      </c>
      <c r="M164" s="3"/>
      <c r="N164" s="3"/>
      <c r="O164" s="3">
        <v>0</v>
      </c>
      <c r="P164" s="3"/>
      <c r="Q164" s="6">
        <f>+E164+G164+I164+K164+M164+O164</f>
        <v>142</v>
      </c>
      <c r="R164" s="107">
        <v>48870.211678832115</v>
      </c>
    </row>
    <row r="165" spans="1:18" ht="12">
      <c r="A165" s="147" t="s">
        <v>577</v>
      </c>
      <c r="B165" s="140"/>
      <c r="C165" s="141"/>
      <c r="D165" s="141"/>
      <c r="E165" s="28">
        <f>SUM(E162:E164)</f>
        <v>116</v>
      </c>
      <c r="F165" s="28">
        <f>SUMPRODUCT(E162:E164,F162:F164)/SUM(E162:E164)</f>
        <v>61067.3275862069</v>
      </c>
      <c r="G165" s="28">
        <f>SUM(G162:G164)</f>
        <v>131</v>
      </c>
      <c r="H165" s="28">
        <f>SUMPRODUCT(G162:G164,H162:H164)/SUM(G162:G164)</f>
        <v>48541.763358778626</v>
      </c>
      <c r="I165" s="28">
        <f>SUM(I162:I164)</f>
        <v>205</v>
      </c>
      <c r="J165" s="28">
        <f>SUMPRODUCT(I162:I164,J162:J164)/SUM(I162:I164)</f>
        <v>41861.92195121951</v>
      </c>
      <c r="K165" s="28">
        <f>SUM(K162:K164)</f>
        <v>39</v>
      </c>
      <c r="L165" s="28">
        <f>SUMPRODUCT(K162:K164,L162:L164)/SUM(K162:K164)</f>
        <v>37564.48717948718</v>
      </c>
      <c r="M165" s="28"/>
      <c r="N165" s="28"/>
      <c r="O165" s="28"/>
      <c r="P165" s="28"/>
      <c r="Q165" s="28">
        <f>SUM(Q162:Q164)</f>
        <v>491</v>
      </c>
      <c r="R165" s="93">
        <f>SUMPRODUCT(Q162:Q164,R162:R164)/SUM(Q162:Q164)</f>
        <v>48982.85746108014</v>
      </c>
    </row>
    <row r="166" spans="1:18" ht="12">
      <c r="A166" s="140" t="s">
        <v>163</v>
      </c>
      <c r="B166" s="140" t="s">
        <v>816</v>
      </c>
      <c r="C166" s="148">
        <v>138558</v>
      </c>
      <c r="D166" s="141">
        <v>7</v>
      </c>
      <c r="E166" s="3">
        <v>13</v>
      </c>
      <c r="F166" s="3">
        <v>54145</v>
      </c>
      <c r="G166" s="3">
        <v>31</v>
      </c>
      <c r="H166" s="3">
        <v>46536</v>
      </c>
      <c r="I166" s="3">
        <v>41</v>
      </c>
      <c r="J166" s="3">
        <v>39183</v>
      </c>
      <c r="K166" s="3">
        <v>14</v>
      </c>
      <c r="L166" s="3">
        <v>31309</v>
      </c>
      <c r="M166" s="3"/>
      <c r="N166" s="3"/>
      <c r="O166" s="3">
        <v>0</v>
      </c>
      <c r="P166" s="3"/>
      <c r="Q166" s="6">
        <f aca="true" t="shared" si="5" ref="Q166:Q180">+E166+G166+I166+K166+M166+O166</f>
        <v>99</v>
      </c>
      <c r="R166" s="107">
        <v>42746.48837209302</v>
      </c>
    </row>
    <row r="167" spans="1:18" ht="12">
      <c r="A167" s="140" t="s">
        <v>163</v>
      </c>
      <c r="B167" s="140" t="s">
        <v>178</v>
      </c>
      <c r="C167" s="148">
        <v>138901</v>
      </c>
      <c r="D167" s="141">
        <v>7</v>
      </c>
      <c r="E167" s="3">
        <v>12</v>
      </c>
      <c r="F167" s="3">
        <v>53740</v>
      </c>
      <c r="G167" s="3">
        <v>18</v>
      </c>
      <c r="H167" s="3">
        <v>49106</v>
      </c>
      <c r="I167" s="3">
        <v>17</v>
      </c>
      <c r="J167" s="3">
        <v>40448</v>
      </c>
      <c r="K167" s="3">
        <v>1</v>
      </c>
      <c r="L167" s="3">
        <v>35182</v>
      </c>
      <c r="M167" s="3"/>
      <c r="N167" s="3"/>
      <c r="O167" s="3">
        <v>0</v>
      </c>
      <c r="P167" s="3"/>
      <c r="Q167" s="6">
        <f t="shared" si="5"/>
        <v>48</v>
      </c>
      <c r="R167" s="107">
        <v>45653.07843137255</v>
      </c>
    </row>
    <row r="168" spans="1:18" ht="12">
      <c r="A168" s="140" t="s">
        <v>163</v>
      </c>
      <c r="B168" s="140" t="s">
        <v>817</v>
      </c>
      <c r="C168" s="148">
        <v>139010</v>
      </c>
      <c r="D168" s="141">
        <v>7</v>
      </c>
      <c r="E168" s="3">
        <v>15</v>
      </c>
      <c r="F168" s="3">
        <v>49651</v>
      </c>
      <c r="G168" s="3">
        <v>10</v>
      </c>
      <c r="H168" s="3">
        <v>40881</v>
      </c>
      <c r="I168" s="3">
        <v>6</v>
      </c>
      <c r="J168" s="3">
        <v>36948</v>
      </c>
      <c r="K168" s="3">
        <v>8</v>
      </c>
      <c r="L168" s="3">
        <v>34263</v>
      </c>
      <c r="M168" s="3"/>
      <c r="N168" s="3"/>
      <c r="O168" s="3">
        <v>0</v>
      </c>
      <c r="P168" s="3"/>
      <c r="Q168" s="6">
        <f t="shared" si="5"/>
        <v>39</v>
      </c>
      <c r="R168" s="107">
        <v>41985.36363636364</v>
      </c>
    </row>
    <row r="169" spans="1:18" ht="12">
      <c r="A169" s="140" t="s">
        <v>163</v>
      </c>
      <c r="B169" s="140" t="s">
        <v>179</v>
      </c>
      <c r="C169" s="148">
        <v>139250</v>
      </c>
      <c r="D169" s="141">
        <v>7</v>
      </c>
      <c r="E169" s="3">
        <v>9</v>
      </c>
      <c r="F169" s="3">
        <v>55088</v>
      </c>
      <c r="G169" s="3">
        <v>7</v>
      </c>
      <c r="H169" s="3">
        <v>48470</v>
      </c>
      <c r="I169" s="3">
        <v>27</v>
      </c>
      <c r="J169" s="3">
        <v>42541</v>
      </c>
      <c r="K169" s="3">
        <v>19</v>
      </c>
      <c r="L169" s="3">
        <v>35593</v>
      </c>
      <c r="M169" s="3"/>
      <c r="N169" s="3"/>
      <c r="O169" s="3">
        <v>0</v>
      </c>
      <c r="P169" s="3"/>
      <c r="Q169" s="6">
        <f t="shared" si="5"/>
        <v>62</v>
      </c>
      <c r="R169" s="107">
        <v>42140.76</v>
      </c>
    </row>
    <row r="170" spans="1:18" ht="12">
      <c r="A170" s="140" t="s">
        <v>163</v>
      </c>
      <c r="B170" s="140" t="s">
        <v>818</v>
      </c>
      <c r="C170" s="148">
        <v>139463</v>
      </c>
      <c r="D170" s="141">
        <v>7</v>
      </c>
      <c r="E170" s="3">
        <v>9</v>
      </c>
      <c r="F170" s="3">
        <v>57355</v>
      </c>
      <c r="G170" s="3">
        <v>20</v>
      </c>
      <c r="H170" s="3">
        <v>48871</v>
      </c>
      <c r="I170" s="3">
        <v>53</v>
      </c>
      <c r="J170" s="3">
        <v>40088</v>
      </c>
      <c r="K170" s="3">
        <v>20</v>
      </c>
      <c r="L170" s="3">
        <v>34894</v>
      </c>
      <c r="M170" s="3"/>
      <c r="N170" s="3"/>
      <c r="O170" s="3">
        <v>0</v>
      </c>
      <c r="P170" s="3"/>
      <c r="Q170" s="6">
        <f t="shared" si="5"/>
        <v>102</v>
      </c>
      <c r="R170" s="107">
        <v>43383.52702702703</v>
      </c>
    </row>
    <row r="171" spans="1:18" ht="12">
      <c r="A171" s="140" t="s">
        <v>163</v>
      </c>
      <c r="B171" s="140" t="s">
        <v>819</v>
      </c>
      <c r="C171" s="148">
        <v>138691</v>
      </c>
      <c r="D171" s="141">
        <v>7</v>
      </c>
      <c r="E171" s="3">
        <v>11</v>
      </c>
      <c r="F171" s="3">
        <v>54723</v>
      </c>
      <c r="G171" s="3">
        <v>15</v>
      </c>
      <c r="H171" s="3">
        <v>45141</v>
      </c>
      <c r="I171" s="3">
        <v>35</v>
      </c>
      <c r="J171" s="3">
        <v>41272</v>
      </c>
      <c r="K171" s="3">
        <v>8</v>
      </c>
      <c r="L171" s="3">
        <v>33603</v>
      </c>
      <c r="M171" s="3"/>
      <c r="N171" s="3"/>
      <c r="O171" s="3">
        <v>0</v>
      </c>
      <c r="P171" s="3"/>
      <c r="Q171" s="6">
        <f t="shared" si="5"/>
        <v>69</v>
      </c>
      <c r="R171" s="107">
        <v>43093.109375</v>
      </c>
    </row>
    <row r="172" spans="1:18" ht="12">
      <c r="A172" s="140" t="s">
        <v>163</v>
      </c>
      <c r="B172" s="140" t="s">
        <v>181</v>
      </c>
      <c r="C172" s="148">
        <v>244437</v>
      </c>
      <c r="D172" s="141">
        <v>7</v>
      </c>
      <c r="E172" s="3">
        <v>20</v>
      </c>
      <c r="F172" s="3">
        <v>54873</v>
      </c>
      <c r="G172" s="3">
        <v>82</v>
      </c>
      <c r="H172" s="3">
        <v>47098</v>
      </c>
      <c r="I172" s="3">
        <v>158</v>
      </c>
      <c r="J172" s="3">
        <v>39686</v>
      </c>
      <c r="K172" s="3">
        <v>42</v>
      </c>
      <c r="L172" s="3">
        <v>31883</v>
      </c>
      <c r="M172" s="3"/>
      <c r="N172" s="3"/>
      <c r="O172" s="3">
        <v>0</v>
      </c>
      <c r="P172" s="3"/>
      <c r="Q172" s="6">
        <f t="shared" si="5"/>
        <v>302</v>
      </c>
      <c r="R172" s="107">
        <v>40061.291666666664</v>
      </c>
    </row>
    <row r="173" spans="1:18" ht="12">
      <c r="A173" s="140" t="s">
        <v>163</v>
      </c>
      <c r="B173" s="140" t="s">
        <v>180</v>
      </c>
      <c r="C173" s="148">
        <v>139621</v>
      </c>
      <c r="D173" s="141">
        <v>7</v>
      </c>
      <c r="E173" s="3">
        <v>5</v>
      </c>
      <c r="F173" s="3">
        <v>57579</v>
      </c>
      <c r="G173" s="3">
        <v>3</v>
      </c>
      <c r="H173" s="3">
        <v>47073</v>
      </c>
      <c r="I173" s="3">
        <v>9</v>
      </c>
      <c r="J173" s="3">
        <v>38776</v>
      </c>
      <c r="K173" s="3">
        <v>7</v>
      </c>
      <c r="L173" s="3">
        <v>32008</v>
      </c>
      <c r="M173" s="3"/>
      <c r="N173" s="3"/>
      <c r="O173" s="3">
        <v>0</v>
      </c>
      <c r="P173" s="3"/>
      <c r="Q173" s="6">
        <f t="shared" si="5"/>
        <v>24</v>
      </c>
      <c r="R173" s="107">
        <v>41616.984375</v>
      </c>
    </row>
    <row r="174" spans="1:18" ht="12">
      <c r="A174" s="140" t="s">
        <v>163</v>
      </c>
      <c r="B174" s="140" t="s">
        <v>820</v>
      </c>
      <c r="C174" s="148">
        <v>139700</v>
      </c>
      <c r="D174" s="141">
        <v>7</v>
      </c>
      <c r="E174" s="3">
        <v>12</v>
      </c>
      <c r="F174" s="3">
        <v>51342</v>
      </c>
      <c r="G174" s="3">
        <v>17</v>
      </c>
      <c r="H174" s="3">
        <v>44003</v>
      </c>
      <c r="I174" s="3">
        <v>31</v>
      </c>
      <c r="J174" s="3">
        <v>37276</v>
      </c>
      <c r="K174" s="3">
        <v>4</v>
      </c>
      <c r="L174" s="3">
        <v>35944</v>
      </c>
      <c r="M174" s="3"/>
      <c r="N174" s="3"/>
      <c r="O174" s="3">
        <v>0</v>
      </c>
      <c r="P174" s="3"/>
      <c r="Q174" s="6">
        <f t="shared" si="5"/>
        <v>64</v>
      </c>
      <c r="R174" s="107">
        <v>42321.40540540541</v>
      </c>
    </row>
    <row r="175" spans="1:18" ht="12">
      <c r="A175" s="140" t="s">
        <v>163</v>
      </c>
      <c r="B175" s="140" t="s">
        <v>821</v>
      </c>
      <c r="C175" s="148">
        <v>139773</v>
      </c>
      <c r="D175" s="141">
        <v>7</v>
      </c>
      <c r="E175" s="3">
        <v>14</v>
      </c>
      <c r="F175" s="3">
        <v>55432</v>
      </c>
      <c r="G175" s="3">
        <v>27</v>
      </c>
      <c r="H175" s="3">
        <v>46176</v>
      </c>
      <c r="I175" s="3">
        <v>34</v>
      </c>
      <c r="J175" s="3">
        <v>36779</v>
      </c>
      <c r="K175" s="3">
        <v>16</v>
      </c>
      <c r="L175" s="3">
        <v>29884</v>
      </c>
      <c r="M175" s="3"/>
      <c r="N175" s="3"/>
      <c r="O175" s="3">
        <v>0</v>
      </c>
      <c r="P175" s="3"/>
      <c r="Q175" s="6">
        <f t="shared" si="5"/>
        <v>91</v>
      </c>
      <c r="R175" s="107">
        <v>42215.28014184397</v>
      </c>
    </row>
    <row r="176" spans="1:18" ht="12">
      <c r="A176" s="140" t="s">
        <v>163</v>
      </c>
      <c r="B176" s="140" t="s">
        <v>822</v>
      </c>
      <c r="C176" s="148">
        <v>139968</v>
      </c>
      <c r="D176" s="141">
        <v>7</v>
      </c>
      <c r="E176" s="3">
        <v>13</v>
      </c>
      <c r="F176" s="3">
        <v>50798</v>
      </c>
      <c r="G176" s="3">
        <v>13</v>
      </c>
      <c r="H176" s="3">
        <v>45337</v>
      </c>
      <c r="I176" s="3">
        <v>30</v>
      </c>
      <c r="J176" s="3">
        <v>36270</v>
      </c>
      <c r="K176" s="3">
        <v>5</v>
      </c>
      <c r="L176" s="3">
        <v>32351</v>
      </c>
      <c r="M176" s="3"/>
      <c r="N176" s="3"/>
      <c r="O176" s="3">
        <v>0</v>
      </c>
      <c r="P176" s="3"/>
      <c r="Q176" s="6">
        <f t="shared" si="5"/>
        <v>61</v>
      </c>
      <c r="R176" s="107">
        <v>40874.02985074627</v>
      </c>
    </row>
    <row r="177" spans="1:18" ht="12">
      <c r="A177" s="140" t="s">
        <v>163</v>
      </c>
      <c r="B177" s="140" t="s">
        <v>823</v>
      </c>
      <c r="C177" s="148">
        <v>140322</v>
      </c>
      <c r="D177" s="141">
        <v>7</v>
      </c>
      <c r="E177" s="3">
        <v>28</v>
      </c>
      <c r="F177" s="3">
        <v>58080</v>
      </c>
      <c r="G177" s="3">
        <v>27</v>
      </c>
      <c r="H177" s="3">
        <v>47179</v>
      </c>
      <c r="I177" s="3">
        <v>44</v>
      </c>
      <c r="J177" s="3">
        <v>41419</v>
      </c>
      <c r="K177" s="3">
        <v>10</v>
      </c>
      <c r="L177" s="3">
        <v>35827</v>
      </c>
      <c r="M177" s="3"/>
      <c r="N177" s="3"/>
      <c r="O177" s="3">
        <v>0</v>
      </c>
      <c r="P177" s="3"/>
      <c r="Q177" s="6">
        <f t="shared" si="5"/>
        <v>109</v>
      </c>
      <c r="R177" s="107">
        <v>46290.03125</v>
      </c>
    </row>
    <row r="178" spans="1:18" ht="12">
      <c r="A178" s="140" t="s">
        <v>163</v>
      </c>
      <c r="B178" s="140" t="s">
        <v>824</v>
      </c>
      <c r="C178" s="148">
        <v>140483</v>
      </c>
      <c r="D178" s="141">
        <v>7</v>
      </c>
      <c r="E178" s="3">
        <v>14</v>
      </c>
      <c r="F178" s="3">
        <v>55290</v>
      </c>
      <c r="G178" s="3">
        <v>28</v>
      </c>
      <c r="H178" s="3">
        <v>44241</v>
      </c>
      <c r="I178" s="3">
        <v>15</v>
      </c>
      <c r="J178" s="3">
        <v>36404</v>
      </c>
      <c r="K178" s="3">
        <v>20</v>
      </c>
      <c r="L178" s="3">
        <v>30940</v>
      </c>
      <c r="M178" s="3"/>
      <c r="N178" s="3"/>
      <c r="O178" s="3">
        <v>0</v>
      </c>
      <c r="P178" s="3"/>
      <c r="Q178" s="6">
        <f t="shared" si="5"/>
        <v>77</v>
      </c>
      <c r="R178" s="107">
        <v>42607.298507462685</v>
      </c>
    </row>
    <row r="179" spans="1:18" ht="12">
      <c r="A179" s="140" t="s">
        <v>163</v>
      </c>
      <c r="B179" s="140" t="s">
        <v>825</v>
      </c>
      <c r="C179" s="148">
        <v>140997</v>
      </c>
      <c r="D179" s="141">
        <v>7</v>
      </c>
      <c r="E179" s="3">
        <v>3</v>
      </c>
      <c r="F179" s="3">
        <v>56217</v>
      </c>
      <c r="G179" s="3">
        <v>11</v>
      </c>
      <c r="H179" s="3">
        <v>45251</v>
      </c>
      <c r="I179" s="3">
        <v>18</v>
      </c>
      <c r="J179" s="3">
        <v>37854</v>
      </c>
      <c r="K179" s="3">
        <v>3</v>
      </c>
      <c r="L179" s="3">
        <v>33023</v>
      </c>
      <c r="M179" s="3"/>
      <c r="N179" s="3"/>
      <c r="O179" s="3">
        <v>0</v>
      </c>
      <c r="P179" s="3"/>
      <c r="Q179" s="6">
        <f t="shared" si="5"/>
        <v>35</v>
      </c>
      <c r="R179" s="107">
        <v>38719.42424242424</v>
      </c>
    </row>
    <row r="180" spans="1:18" ht="12">
      <c r="A180" s="140" t="s">
        <v>163</v>
      </c>
      <c r="B180" s="140" t="s">
        <v>826</v>
      </c>
      <c r="C180" s="148">
        <v>141307</v>
      </c>
      <c r="D180" s="141">
        <v>7</v>
      </c>
      <c r="E180" s="3">
        <v>3</v>
      </c>
      <c r="F180" s="3">
        <v>57624</v>
      </c>
      <c r="G180" s="3">
        <v>2</v>
      </c>
      <c r="H180" s="3">
        <v>50535</v>
      </c>
      <c r="I180" s="3">
        <v>12</v>
      </c>
      <c r="J180" s="3">
        <v>39595</v>
      </c>
      <c r="K180" s="3">
        <v>5</v>
      </c>
      <c r="L180" s="3">
        <v>33186</v>
      </c>
      <c r="M180" s="3"/>
      <c r="N180" s="3"/>
      <c r="O180" s="3">
        <v>0</v>
      </c>
      <c r="P180" s="3"/>
      <c r="Q180" s="6">
        <f t="shared" si="5"/>
        <v>22</v>
      </c>
      <c r="R180" s="107">
        <v>38337.15789473684</v>
      </c>
    </row>
    <row r="181" spans="1:18" ht="12">
      <c r="A181" s="147" t="s">
        <v>577</v>
      </c>
      <c r="B181" s="140"/>
      <c r="C181" s="141"/>
      <c r="D181" s="141"/>
      <c r="E181" s="28">
        <f>SUM(E166:E180)</f>
        <v>181</v>
      </c>
      <c r="F181" s="28">
        <f>SUMPRODUCT(E166:E180,F166:F180)/SUM(E166:E180)</f>
        <v>54625.270718232045</v>
      </c>
      <c r="G181" s="28">
        <f>SUM(G166:G180)</f>
        <v>311</v>
      </c>
      <c r="H181" s="28">
        <f>SUMPRODUCT(G166:G180,H166:H180)/SUM(G166:G180)</f>
        <v>46392.31511254019</v>
      </c>
      <c r="I181" s="28">
        <f>SUM(I166:I180)</f>
        <v>530</v>
      </c>
      <c r="J181" s="28">
        <f>SUMPRODUCT(I166:I180,J166:J180)/SUM(I166:I180)</f>
        <v>39381.35849056604</v>
      </c>
      <c r="K181" s="28">
        <f>SUM(K166:K180)</f>
        <v>182</v>
      </c>
      <c r="L181" s="28">
        <f>SUMPRODUCT(K166:K180,L166:L180)/SUM(K166:K180)</f>
        <v>32854.22527472527</v>
      </c>
      <c r="M181" s="28"/>
      <c r="N181" s="28"/>
      <c r="O181" s="28"/>
      <c r="P181" s="28"/>
      <c r="Q181" s="28">
        <f>SUM(Q166:Q180)</f>
        <v>1204</v>
      </c>
      <c r="R181" s="93">
        <f>SUMPRODUCT(Q166:Q180,R166:R180)/SUM(Q166:Q180)</f>
        <v>42140.96129615392</v>
      </c>
    </row>
    <row r="182" spans="1:18" ht="12">
      <c r="A182" s="140" t="s">
        <v>163</v>
      </c>
      <c r="B182" s="140" t="s">
        <v>182</v>
      </c>
      <c r="C182" s="141">
        <v>138682</v>
      </c>
      <c r="D182" s="141">
        <v>8</v>
      </c>
      <c r="E182" s="3">
        <v>0</v>
      </c>
      <c r="F182" s="3"/>
      <c r="G182" s="3">
        <v>0</v>
      </c>
      <c r="H182" s="3"/>
      <c r="I182" s="3">
        <v>0</v>
      </c>
      <c r="J182" s="3"/>
      <c r="K182" s="3">
        <v>0</v>
      </c>
      <c r="L182" s="3"/>
      <c r="M182" s="3">
        <v>0</v>
      </c>
      <c r="N182" s="3"/>
      <c r="O182" s="3">
        <v>62</v>
      </c>
      <c r="P182" s="3">
        <v>37272.23491654517</v>
      </c>
      <c r="Q182" s="6">
        <f aca="true" t="shared" si="6" ref="Q182:Q215">+E182+G182+I182+K182+M182+O182</f>
        <v>62</v>
      </c>
      <c r="R182" s="107">
        <v>37272.23491654517</v>
      </c>
    </row>
    <row r="183" spans="1:18" ht="12">
      <c r="A183" s="140" t="s">
        <v>163</v>
      </c>
      <c r="B183" s="140" t="s">
        <v>183</v>
      </c>
      <c r="C183" s="141">
        <v>366447</v>
      </c>
      <c r="D183" s="141">
        <v>8</v>
      </c>
      <c r="E183" s="3">
        <v>0</v>
      </c>
      <c r="F183" s="3"/>
      <c r="G183" s="3">
        <v>0</v>
      </c>
      <c r="H183" s="3"/>
      <c r="I183" s="3">
        <v>0</v>
      </c>
      <c r="J183" s="3"/>
      <c r="K183" s="3">
        <v>0</v>
      </c>
      <c r="L183" s="3"/>
      <c r="M183" s="3">
        <v>0</v>
      </c>
      <c r="N183" s="3"/>
      <c r="O183" s="3">
        <v>25</v>
      </c>
      <c r="P183" s="3">
        <v>31779.6693816</v>
      </c>
      <c r="Q183" s="6">
        <f t="shared" si="6"/>
        <v>25</v>
      </c>
      <c r="R183" s="107">
        <v>31779.6693816</v>
      </c>
    </row>
    <row r="184" spans="1:18" ht="12">
      <c r="A184" s="140" t="s">
        <v>163</v>
      </c>
      <c r="B184" s="140" t="s">
        <v>184</v>
      </c>
      <c r="C184" s="141">
        <v>246813</v>
      </c>
      <c r="D184" s="141">
        <v>8</v>
      </c>
      <c r="E184" s="3">
        <v>0</v>
      </c>
      <c r="F184" s="3"/>
      <c r="G184" s="3">
        <v>0</v>
      </c>
      <c r="H184" s="3"/>
      <c r="I184" s="3">
        <v>0</v>
      </c>
      <c r="J184" s="3"/>
      <c r="K184" s="3">
        <v>0</v>
      </c>
      <c r="L184" s="3"/>
      <c r="M184" s="3">
        <v>0</v>
      </c>
      <c r="N184" s="3"/>
      <c r="O184" s="3">
        <v>68</v>
      </c>
      <c r="P184" s="3">
        <v>45686.40433</v>
      </c>
      <c r="Q184" s="6">
        <f t="shared" si="6"/>
        <v>68</v>
      </c>
      <c r="R184" s="107">
        <v>45686.40433</v>
      </c>
    </row>
    <row r="185" spans="1:18" ht="12">
      <c r="A185" s="140" t="s">
        <v>163</v>
      </c>
      <c r="B185" s="140" t="s">
        <v>185</v>
      </c>
      <c r="C185" s="141">
        <v>138840</v>
      </c>
      <c r="D185" s="141">
        <v>8</v>
      </c>
      <c r="E185" s="3">
        <v>0</v>
      </c>
      <c r="F185" s="3"/>
      <c r="G185" s="3">
        <v>0</v>
      </c>
      <c r="H185" s="3"/>
      <c r="I185" s="3">
        <v>0</v>
      </c>
      <c r="J185" s="3"/>
      <c r="K185" s="3">
        <v>0</v>
      </c>
      <c r="L185" s="3"/>
      <c r="M185" s="3">
        <v>0</v>
      </c>
      <c r="N185" s="3"/>
      <c r="O185" s="3">
        <v>82</v>
      </c>
      <c r="P185" s="3">
        <v>42012.076262682924</v>
      </c>
      <c r="Q185" s="6">
        <f t="shared" si="6"/>
        <v>82</v>
      </c>
      <c r="R185" s="107">
        <v>42012.076262682924</v>
      </c>
    </row>
    <row r="186" spans="1:18" ht="12">
      <c r="A186" s="140" t="s">
        <v>163</v>
      </c>
      <c r="B186" s="140" t="s">
        <v>186</v>
      </c>
      <c r="C186" s="141">
        <v>138956</v>
      </c>
      <c r="D186" s="141">
        <v>8</v>
      </c>
      <c r="E186" s="3">
        <v>0</v>
      </c>
      <c r="F186" s="3"/>
      <c r="G186" s="3">
        <v>0</v>
      </c>
      <c r="H186" s="3"/>
      <c r="I186" s="3">
        <v>0</v>
      </c>
      <c r="J186" s="3"/>
      <c r="K186" s="3">
        <v>0</v>
      </c>
      <c r="L186" s="3"/>
      <c r="M186" s="3">
        <v>0</v>
      </c>
      <c r="N186" s="3"/>
      <c r="O186" s="3">
        <v>98</v>
      </c>
      <c r="P186" s="3">
        <v>43491.02997326531</v>
      </c>
      <c r="Q186" s="6">
        <f t="shared" si="6"/>
        <v>98</v>
      </c>
      <c r="R186" s="107">
        <v>43491.02997326531</v>
      </c>
    </row>
    <row r="187" spans="1:18" ht="12">
      <c r="A187" s="140" t="s">
        <v>163</v>
      </c>
      <c r="B187" s="140" t="s">
        <v>187</v>
      </c>
      <c r="C187" s="141">
        <v>139278</v>
      </c>
      <c r="D187" s="141">
        <v>8</v>
      </c>
      <c r="E187" s="3">
        <v>0</v>
      </c>
      <c r="F187" s="3"/>
      <c r="G187" s="3">
        <v>0</v>
      </c>
      <c r="H187" s="3"/>
      <c r="I187" s="3">
        <v>0</v>
      </c>
      <c r="J187" s="3"/>
      <c r="K187" s="3">
        <v>0</v>
      </c>
      <c r="L187" s="3"/>
      <c r="M187" s="3">
        <v>0</v>
      </c>
      <c r="N187" s="3"/>
      <c r="O187" s="3">
        <v>54</v>
      </c>
      <c r="P187" s="3">
        <v>38097.18990481481</v>
      </c>
      <c r="Q187" s="6">
        <f t="shared" si="6"/>
        <v>54</v>
      </c>
      <c r="R187" s="107">
        <v>38097.18990481481</v>
      </c>
    </row>
    <row r="188" spans="1:18" ht="12">
      <c r="A188" s="140" t="s">
        <v>163</v>
      </c>
      <c r="B188" s="140" t="s">
        <v>188</v>
      </c>
      <c r="C188" s="141">
        <v>140331</v>
      </c>
      <c r="D188" s="141">
        <v>8</v>
      </c>
      <c r="E188" s="3">
        <v>0</v>
      </c>
      <c r="F188" s="3"/>
      <c r="G188" s="3">
        <v>0</v>
      </c>
      <c r="H188" s="3"/>
      <c r="I188" s="3">
        <v>0</v>
      </c>
      <c r="J188" s="3"/>
      <c r="K188" s="3">
        <v>0</v>
      </c>
      <c r="L188" s="3"/>
      <c r="M188" s="3">
        <v>0</v>
      </c>
      <c r="N188" s="3"/>
      <c r="O188" s="3">
        <v>54</v>
      </c>
      <c r="P188" s="3">
        <v>43571.76909888889</v>
      </c>
      <c r="Q188" s="6">
        <f t="shared" si="6"/>
        <v>54</v>
      </c>
      <c r="R188" s="107">
        <v>43571.76909888889</v>
      </c>
    </row>
    <row r="189" spans="1:18" ht="12">
      <c r="A189" s="140" t="s">
        <v>163</v>
      </c>
      <c r="B189" s="140" t="s">
        <v>189</v>
      </c>
      <c r="C189" s="141">
        <v>139357</v>
      </c>
      <c r="D189" s="141">
        <v>8</v>
      </c>
      <c r="E189" s="3">
        <v>0</v>
      </c>
      <c r="F189" s="3"/>
      <c r="G189" s="3">
        <v>0</v>
      </c>
      <c r="H189" s="3"/>
      <c r="I189" s="3">
        <v>0</v>
      </c>
      <c r="J189" s="3"/>
      <c r="K189" s="3">
        <v>0</v>
      </c>
      <c r="L189" s="3"/>
      <c r="M189" s="3">
        <v>0</v>
      </c>
      <c r="N189" s="3"/>
      <c r="O189" s="3">
        <v>60</v>
      </c>
      <c r="P189" s="3">
        <v>46569</v>
      </c>
      <c r="Q189" s="6">
        <f t="shared" si="6"/>
        <v>60</v>
      </c>
      <c r="R189" s="107">
        <v>46569</v>
      </c>
    </row>
    <row r="190" spans="1:18" ht="12">
      <c r="A190" s="140" t="s">
        <v>163</v>
      </c>
      <c r="B190" s="140" t="s">
        <v>190</v>
      </c>
      <c r="C190" s="141">
        <v>139384</v>
      </c>
      <c r="D190" s="141">
        <v>8</v>
      </c>
      <c r="E190" s="3">
        <v>0</v>
      </c>
      <c r="F190" s="3"/>
      <c r="G190" s="3">
        <v>0</v>
      </c>
      <c r="H190" s="3"/>
      <c r="I190" s="3">
        <v>0</v>
      </c>
      <c r="J190" s="3"/>
      <c r="K190" s="3">
        <v>0</v>
      </c>
      <c r="L190" s="3"/>
      <c r="M190" s="3">
        <v>0</v>
      </c>
      <c r="N190" s="3"/>
      <c r="O190" s="3">
        <v>51</v>
      </c>
      <c r="P190" s="3">
        <v>38425.699255615684</v>
      </c>
      <c r="Q190" s="6">
        <f t="shared" si="6"/>
        <v>51</v>
      </c>
      <c r="R190" s="107">
        <v>38425.699255615684</v>
      </c>
    </row>
    <row r="191" spans="1:18" ht="12">
      <c r="A191" s="140" t="s">
        <v>163</v>
      </c>
      <c r="B191" s="140" t="s">
        <v>191</v>
      </c>
      <c r="C191" s="141">
        <v>139472</v>
      </c>
      <c r="D191" s="141">
        <v>8</v>
      </c>
      <c r="E191" s="3">
        <v>0</v>
      </c>
      <c r="F191" s="3"/>
      <c r="G191" s="3">
        <v>0</v>
      </c>
      <c r="H191" s="3"/>
      <c r="I191" s="3">
        <v>0</v>
      </c>
      <c r="J191" s="3"/>
      <c r="K191" s="3">
        <v>0</v>
      </c>
      <c r="L191" s="3"/>
      <c r="M191" s="3">
        <v>0</v>
      </c>
      <c r="N191" s="3"/>
      <c r="O191" s="3">
        <v>0</v>
      </c>
      <c r="P191" s="3"/>
      <c r="Q191" s="6">
        <f t="shared" si="6"/>
        <v>0</v>
      </c>
      <c r="R191" s="107"/>
    </row>
    <row r="192" spans="1:18" ht="12">
      <c r="A192" s="140" t="s">
        <v>163</v>
      </c>
      <c r="B192" s="140" t="s">
        <v>192</v>
      </c>
      <c r="C192" s="141">
        <v>244446</v>
      </c>
      <c r="D192" s="141">
        <v>8</v>
      </c>
      <c r="E192" s="3">
        <v>0</v>
      </c>
      <c r="F192" s="3"/>
      <c r="G192" s="3">
        <v>0</v>
      </c>
      <c r="H192" s="3"/>
      <c r="I192" s="3">
        <v>0</v>
      </c>
      <c r="J192" s="3"/>
      <c r="K192" s="3">
        <v>0</v>
      </c>
      <c r="L192" s="3"/>
      <c r="M192" s="3">
        <v>0</v>
      </c>
      <c r="N192" s="3"/>
      <c r="O192" s="3">
        <v>103</v>
      </c>
      <c r="P192" s="3">
        <v>46644.32264757282</v>
      </c>
      <c r="Q192" s="6">
        <f t="shared" si="6"/>
        <v>103</v>
      </c>
      <c r="R192" s="107">
        <v>46644.32264757282</v>
      </c>
    </row>
    <row r="193" spans="1:18" ht="12">
      <c r="A193" s="140" t="s">
        <v>163</v>
      </c>
      <c r="B193" s="140" t="s">
        <v>193</v>
      </c>
      <c r="C193" s="141">
        <v>139126</v>
      </c>
      <c r="D193" s="141">
        <v>8</v>
      </c>
      <c r="E193" s="3">
        <v>0</v>
      </c>
      <c r="F193" s="3"/>
      <c r="G193" s="3">
        <v>0</v>
      </c>
      <c r="H193" s="3"/>
      <c r="I193" s="3">
        <v>0</v>
      </c>
      <c r="J193" s="3"/>
      <c r="K193" s="3">
        <v>0</v>
      </c>
      <c r="L193" s="3"/>
      <c r="M193" s="3">
        <v>0</v>
      </c>
      <c r="N193" s="3"/>
      <c r="O193" s="3">
        <v>45</v>
      </c>
      <c r="P193" s="3">
        <v>33232.83524</v>
      </c>
      <c r="Q193" s="6">
        <f t="shared" si="6"/>
        <v>45</v>
      </c>
      <c r="R193" s="107">
        <v>33232.83524</v>
      </c>
    </row>
    <row r="194" spans="1:18" ht="12">
      <c r="A194" s="140" t="s">
        <v>163</v>
      </c>
      <c r="B194" s="140" t="s">
        <v>194</v>
      </c>
      <c r="C194" s="141">
        <v>248794</v>
      </c>
      <c r="D194" s="141">
        <v>8</v>
      </c>
      <c r="E194" s="3">
        <v>0</v>
      </c>
      <c r="F194" s="3"/>
      <c r="G194" s="3">
        <v>0</v>
      </c>
      <c r="H194" s="3"/>
      <c r="I194" s="3">
        <v>0</v>
      </c>
      <c r="J194" s="3"/>
      <c r="K194" s="3">
        <v>0</v>
      </c>
      <c r="L194" s="3"/>
      <c r="M194" s="3">
        <v>0</v>
      </c>
      <c r="N194" s="3"/>
      <c r="O194" s="3">
        <v>40</v>
      </c>
      <c r="P194" s="3">
        <v>35118.6948595</v>
      </c>
      <c r="Q194" s="6">
        <f t="shared" si="6"/>
        <v>40</v>
      </c>
      <c r="R194" s="107">
        <v>35118.6948595</v>
      </c>
    </row>
    <row r="195" spans="1:18" ht="12">
      <c r="A195" s="140" t="s">
        <v>163</v>
      </c>
      <c r="B195" s="140" t="s">
        <v>195</v>
      </c>
      <c r="C195" s="141">
        <v>139986</v>
      </c>
      <c r="D195" s="141">
        <v>8</v>
      </c>
      <c r="E195" s="3">
        <v>0</v>
      </c>
      <c r="F195" s="3"/>
      <c r="G195" s="3">
        <v>0</v>
      </c>
      <c r="H195" s="3"/>
      <c r="I195" s="3">
        <v>0</v>
      </c>
      <c r="J195" s="3"/>
      <c r="K195" s="3">
        <v>0</v>
      </c>
      <c r="L195" s="3"/>
      <c r="M195" s="3">
        <v>0</v>
      </c>
      <c r="N195" s="3"/>
      <c r="O195" s="3">
        <v>40</v>
      </c>
      <c r="P195" s="3">
        <v>37286.794413</v>
      </c>
      <c r="Q195" s="6">
        <f t="shared" si="6"/>
        <v>40</v>
      </c>
      <c r="R195" s="107">
        <v>37286.794413</v>
      </c>
    </row>
    <row r="196" spans="1:18" ht="12">
      <c r="A196" s="140" t="s">
        <v>163</v>
      </c>
      <c r="B196" s="140" t="s">
        <v>196</v>
      </c>
      <c r="C196" s="141">
        <v>140012</v>
      </c>
      <c r="D196" s="141">
        <v>8</v>
      </c>
      <c r="E196" s="3">
        <v>0</v>
      </c>
      <c r="F196" s="3"/>
      <c r="G196" s="3">
        <v>0</v>
      </c>
      <c r="H196" s="3"/>
      <c r="I196" s="3">
        <v>0</v>
      </c>
      <c r="J196" s="3"/>
      <c r="K196" s="3">
        <v>0</v>
      </c>
      <c r="L196" s="3"/>
      <c r="M196" s="3">
        <v>0</v>
      </c>
      <c r="N196" s="3"/>
      <c r="O196" s="3">
        <v>72</v>
      </c>
      <c r="P196" s="3">
        <v>48045.81368583333</v>
      </c>
      <c r="Q196" s="6">
        <f t="shared" si="6"/>
        <v>72</v>
      </c>
      <c r="R196" s="107">
        <v>48045.81368583333</v>
      </c>
    </row>
    <row r="197" spans="1:18" ht="12">
      <c r="A197" s="140" t="s">
        <v>163</v>
      </c>
      <c r="B197" s="140" t="s">
        <v>197</v>
      </c>
      <c r="C197" s="141">
        <v>140076</v>
      </c>
      <c r="D197" s="141">
        <v>8</v>
      </c>
      <c r="E197" s="3">
        <v>0</v>
      </c>
      <c r="F197" s="3"/>
      <c r="G197" s="3">
        <v>0</v>
      </c>
      <c r="H197" s="3"/>
      <c r="I197" s="3">
        <v>0</v>
      </c>
      <c r="J197" s="3"/>
      <c r="K197" s="3">
        <v>0</v>
      </c>
      <c r="L197" s="3"/>
      <c r="M197" s="3">
        <v>0</v>
      </c>
      <c r="N197" s="3"/>
      <c r="O197" s="3">
        <v>45</v>
      </c>
      <c r="P197" s="3">
        <v>33788.83400444444</v>
      </c>
      <c r="Q197" s="6">
        <f t="shared" si="6"/>
        <v>45</v>
      </c>
      <c r="R197" s="107">
        <v>33788.83400444444</v>
      </c>
    </row>
    <row r="198" spans="1:18" ht="12">
      <c r="A198" s="140" t="s">
        <v>163</v>
      </c>
      <c r="B198" s="140" t="s">
        <v>198</v>
      </c>
      <c r="C198" s="141">
        <v>140243</v>
      </c>
      <c r="D198" s="141">
        <v>8</v>
      </c>
      <c r="E198" s="3">
        <v>0</v>
      </c>
      <c r="F198" s="3"/>
      <c r="G198" s="3">
        <v>0</v>
      </c>
      <c r="H198" s="3"/>
      <c r="I198" s="3">
        <v>0</v>
      </c>
      <c r="J198" s="3"/>
      <c r="K198" s="3">
        <v>0</v>
      </c>
      <c r="L198" s="3"/>
      <c r="M198" s="3">
        <v>0</v>
      </c>
      <c r="N198" s="3"/>
      <c r="O198" s="3">
        <v>57</v>
      </c>
      <c r="P198" s="3">
        <v>47125.26315789474</v>
      </c>
      <c r="Q198" s="6">
        <f t="shared" si="6"/>
        <v>57</v>
      </c>
      <c r="R198" s="107">
        <v>47125.26315789474</v>
      </c>
    </row>
    <row r="199" spans="1:18" ht="12">
      <c r="A199" s="140" t="s">
        <v>163</v>
      </c>
      <c r="B199" s="140" t="s">
        <v>199</v>
      </c>
      <c r="C199" s="141">
        <v>140304</v>
      </c>
      <c r="D199" s="141">
        <v>8</v>
      </c>
      <c r="E199" s="3">
        <v>0</v>
      </c>
      <c r="F199" s="3"/>
      <c r="G199" s="3">
        <v>0</v>
      </c>
      <c r="H199" s="3"/>
      <c r="I199" s="3">
        <v>0</v>
      </c>
      <c r="J199" s="3"/>
      <c r="K199" s="3">
        <v>0</v>
      </c>
      <c r="L199" s="3"/>
      <c r="M199" s="3">
        <v>0</v>
      </c>
      <c r="N199" s="3"/>
      <c r="O199" s="3">
        <v>80</v>
      </c>
      <c r="P199" s="3">
        <v>38256.379712</v>
      </c>
      <c r="Q199" s="6">
        <f t="shared" si="6"/>
        <v>80</v>
      </c>
      <c r="R199" s="107">
        <v>38256.379712</v>
      </c>
    </row>
    <row r="200" spans="1:18" ht="12">
      <c r="A200" s="140" t="s">
        <v>163</v>
      </c>
      <c r="B200" s="140" t="s">
        <v>200</v>
      </c>
      <c r="C200" s="141">
        <v>140085</v>
      </c>
      <c r="D200" s="141">
        <v>8</v>
      </c>
      <c r="E200" s="3">
        <v>0</v>
      </c>
      <c r="F200" s="3"/>
      <c r="G200" s="3">
        <v>0</v>
      </c>
      <c r="H200" s="3"/>
      <c r="I200" s="3">
        <v>0</v>
      </c>
      <c r="J200" s="3"/>
      <c r="K200" s="3">
        <v>0</v>
      </c>
      <c r="L200" s="3"/>
      <c r="M200" s="3">
        <v>0</v>
      </c>
      <c r="N200" s="3"/>
      <c r="O200" s="3">
        <v>54</v>
      </c>
      <c r="P200" s="3">
        <v>36122.88942370371</v>
      </c>
      <c r="Q200" s="6">
        <f t="shared" si="6"/>
        <v>54</v>
      </c>
      <c r="R200" s="107">
        <v>36122.88942370371</v>
      </c>
    </row>
    <row r="201" spans="1:18" ht="12">
      <c r="A201" s="140" t="s">
        <v>163</v>
      </c>
      <c r="B201" s="140" t="s">
        <v>201</v>
      </c>
      <c r="C201" s="141">
        <v>140599</v>
      </c>
      <c r="D201" s="141">
        <v>8</v>
      </c>
      <c r="E201" s="3">
        <v>0</v>
      </c>
      <c r="F201" s="3"/>
      <c r="G201" s="3">
        <v>0</v>
      </c>
      <c r="H201" s="3"/>
      <c r="I201" s="3">
        <v>0</v>
      </c>
      <c r="J201" s="3"/>
      <c r="K201" s="3">
        <v>0</v>
      </c>
      <c r="L201" s="3"/>
      <c r="M201" s="3">
        <v>0</v>
      </c>
      <c r="N201" s="3"/>
      <c r="O201" s="3">
        <v>32</v>
      </c>
      <c r="P201" s="3">
        <v>40415.07496125</v>
      </c>
      <c r="Q201" s="6">
        <f t="shared" si="6"/>
        <v>32</v>
      </c>
      <c r="R201" s="107">
        <v>40415.07496125</v>
      </c>
    </row>
    <row r="202" spans="1:18" ht="12">
      <c r="A202" s="140" t="s">
        <v>163</v>
      </c>
      <c r="B202" s="140" t="s">
        <v>202</v>
      </c>
      <c r="C202" s="141">
        <v>140678</v>
      </c>
      <c r="D202" s="141">
        <v>8</v>
      </c>
      <c r="E202" s="3">
        <v>0</v>
      </c>
      <c r="F202" s="3"/>
      <c r="G202" s="3">
        <v>0</v>
      </c>
      <c r="H202" s="3"/>
      <c r="I202" s="3">
        <v>0</v>
      </c>
      <c r="J202" s="3"/>
      <c r="K202" s="3">
        <v>0</v>
      </c>
      <c r="L202" s="3"/>
      <c r="M202" s="3">
        <v>0</v>
      </c>
      <c r="N202" s="3"/>
      <c r="O202" s="3">
        <v>57</v>
      </c>
      <c r="P202" s="3">
        <v>37294.08137964912</v>
      </c>
      <c r="Q202" s="6">
        <f t="shared" si="6"/>
        <v>57</v>
      </c>
      <c r="R202" s="107">
        <v>37294.08137964912</v>
      </c>
    </row>
    <row r="203" spans="1:18" ht="12">
      <c r="A203" s="140" t="s">
        <v>163</v>
      </c>
      <c r="B203" s="140" t="s">
        <v>203</v>
      </c>
      <c r="C203" s="141">
        <v>366456</v>
      </c>
      <c r="D203" s="141">
        <v>8</v>
      </c>
      <c r="E203" s="3">
        <v>0</v>
      </c>
      <c r="F203" s="3"/>
      <c r="G203" s="3">
        <v>0</v>
      </c>
      <c r="H203" s="3"/>
      <c r="I203" s="3">
        <v>0</v>
      </c>
      <c r="J203" s="3"/>
      <c r="K203" s="3">
        <v>0</v>
      </c>
      <c r="L203" s="3"/>
      <c r="M203" s="3">
        <v>0</v>
      </c>
      <c r="N203" s="3"/>
      <c r="O203" s="3">
        <v>23</v>
      </c>
      <c r="P203" s="3">
        <v>40685.53014086957</v>
      </c>
      <c r="Q203" s="6">
        <f t="shared" si="6"/>
        <v>23</v>
      </c>
      <c r="R203" s="107">
        <v>40685.53014086957</v>
      </c>
    </row>
    <row r="204" spans="1:18" ht="12">
      <c r="A204" s="140" t="s">
        <v>163</v>
      </c>
      <c r="B204" s="140" t="s">
        <v>204</v>
      </c>
      <c r="C204" s="141">
        <v>366465</v>
      </c>
      <c r="D204" s="141">
        <v>8</v>
      </c>
      <c r="E204" s="3">
        <v>0</v>
      </c>
      <c r="F204" s="3"/>
      <c r="G204" s="3">
        <v>0</v>
      </c>
      <c r="H204" s="3"/>
      <c r="I204" s="3">
        <v>0</v>
      </c>
      <c r="J204" s="3"/>
      <c r="K204" s="3">
        <v>0</v>
      </c>
      <c r="L204" s="3"/>
      <c r="M204" s="3">
        <v>0</v>
      </c>
      <c r="N204" s="3"/>
      <c r="O204" s="3">
        <v>34</v>
      </c>
      <c r="P204" s="3">
        <v>43490.83655764706</v>
      </c>
      <c r="Q204" s="6">
        <f t="shared" si="6"/>
        <v>34</v>
      </c>
      <c r="R204" s="107">
        <v>43490.83655764706</v>
      </c>
    </row>
    <row r="205" spans="1:18" ht="12">
      <c r="A205" s="140" t="s">
        <v>163</v>
      </c>
      <c r="B205" s="140" t="s">
        <v>205</v>
      </c>
      <c r="C205" s="141">
        <v>248776</v>
      </c>
      <c r="D205" s="141">
        <v>8</v>
      </c>
      <c r="E205" s="3">
        <v>0</v>
      </c>
      <c r="F205" s="3"/>
      <c r="G205" s="3">
        <v>0</v>
      </c>
      <c r="H205" s="3"/>
      <c r="I205" s="3">
        <v>0</v>
      </c>
      <c r="J205" s="3"/>
      <c r="K205" s="3">
        <v>0</v>
      </c>
      <c r="L205" s="3"/>
      <c r="M205" s="3">
        <v>0</v>
      </c>
      <c r="N205" s="3"/>
      <c r="O205" s="3">
        <v>37</v>
      </c>
      <c r="P205" s="3">
        <v>36606.89899513514</v>
      </c>
      <c r="Q205" s="6">
        <f t="shared" si="6"/>
        <v>37</v>
      </c>
      <c r="R205" s="107">
        <v>36606.89899513514</v>
      </c>
    </row>
    <row r="206" spans="1:18" ht="12">
      <c r="A206" s="140" t="s">
        <v>163</v>
      </c>
      <c r="B206" s="140" t="s">
        <v>206</v>
      </c>
      <c r="C206" s="141">
        <v>140809</v>
      </c>
      <c r="D206" s="141">
        <v>8</v>
      </c>
      <c r="E206" s="3">
        <v>0</v>
      </c>
      <c r="F206" s="3"/>
      <c r="G206" s="3">
        <v>0</v>
      </c>
      <c r="H206" s="3"/>
      <c r="I206" s="3">
        <v>0</v>
      </c>
      <c r="J206" s="3"/>
      <c r="K206" s="3">
        <v>0</v>
      </c>
      <c r="L206" s="3"/>
      <c r="M206" s="3">
        <v>0</v>
      </c>
      <c r="N206" s="3"/>
      <c r="O206" s="3">
        <v>27</v>
      </c>
      <c r="P206" s="3">
        <v>32513.855356296295</v>
      </c>
      <c r="Q206" s="6">
        <f t="shared" si="6"/>
        <v>27</v>
      </c>
      <c r="R206" s="107">
        <v>32513.855356296295</v>
      </c>
    </row>
    <row r="207" spans="1:18" ht="12">
      <c r="A207" s="140" t="s">
        <v>163</v>
      </c>
      <c r="B207" s="140" t="s">
        <v>207</v>
      </c>
      <c r="C207" s="141">
        <v>420431</v>
      </c>
      <c r="D207" s="141">
        <v>8</v>
      </c>
      <c r="E207" s="3">
        <v>0</v>
      </c>
      <c r="F207" s="3"/>
      <c r="G207" s="3">
        <v>0</v>
      </c>
      <c r="H207" s="3"/>
      <c r="I207" s="3">
        <v>0</v>
      </c>
      <c r="J207" s="3"/>
      <c r="K207" s="3">
        <v>0</v>
      </c>
      <c r="L207" s="3"/>
      <c r="M207" s="3">
        <v>0</v>
      </c>
      <c r="N207" s="3"/>
      <c r="O207" s="3">
        <v>19</v>
      </c>
      <c r="P207" s="3">
        <v>36890.570508810524</v>
      </c>
      <c r="Q207" s="6">
        <f t="shared" si="6"/>
        <v>19</v>
      </c>
      <c r="R207" s="107">
        <v>36890.570508810524</v>
      </c>
    </row>
    <row r="208" spans="1:18" ht="12">
      <c r="A208" s="140" t="s">
        <v>163</v>
      </c>
      <c r="B208" s="140" t="s">
        <v>208</v>
      </c>
      <c r="C208" s="141">
        <v>140942</v>
      </c>
      <c r="D208" s="141">
        <v>8</v>
      </c>
      <c r="E208" s="3">
        <v>0</v>
      </c>
      <c r="F208" s="3"/>
      <c r="G208" s="3">
        <v>0</v>
      </c>
      <c r="H208" s="3"/>
      <c r="I208" s="3">
        <v>0</v>
      </c>
      <c r="J208" s="3"/>
      <c r="K208" s="3">
        <v>0</v>
      </c>
      <c r="L208" s="3"/>
      <c r="M208" s="3">
        <v>0</v>
      </c>
      <c r="N208" s="3"/>
      <c r="O208" s="3">
        <v>62</v>
      </c>
      <c r="P208" s="3">
        <v>39250.12565774193</v>
      </c>
      <c r="Q208" s="6">
        <f t="shared" si="6"/>
        <v>62</v>
      </c>
      <c r="R208" s="107">
        <v>39250.12565774193</v>
      </c>
    </row>
    <row r="209" spans="1:18" ht="12">
      <c r="A209" s="140" t="s">
        <v>163</v>
      </c>
      <c r="B209" s="140" t="s">
        <v>209</v>
      </c>
      <c r="C209" s="141">
        <v>141006</v>
      </c>
      <c r="D209" s="141">
        <v>8</v>
      </c>
      <c r="E209" s="3">
        <v>0</v>
      </c>
      <c r="F209" s="3"/>
      <c r="G209" s="3">
        <v>0</v>
      </c>
      <c r="H209" s="3"/>
      <c r="I209" s="3">
        <v>0</v>
      </c>
      <c r="J209" s="3"/>
      <c r="K209" s="3">
        <v>0</v>
      </c>
      <c r="L209" s="3"/>
      <c r="M209" s="3">
        <v>0</v>
      </c>
      <c r="N209" s="3"/>
      <c r="O209" s="3">
        <v>51</v>
      </c>
      <c r="P209" s="3">
        <v>35081.92204</v>
      </c>
      <c r="Q209" s="6">
        <f t="shared" si="6"/>
        <v>51</v>
      </c>
      <c r="R209" s="107">
        <v>35081.92204</v>
      </c>
    </row>
    <row r="210" spans="1:18" ht="12">
      <c r="A210" s="140" t="s">
        <v>163</v>
      </c>
      <c r="B210" s="140" t="s">
        <v>210</v>
      </c>
      <c r="C210" s="141">
        <v>368911</v>
      </c>
      <c r="D210" s="141">
        <v>8</v>
      </c>
      <c r="E210" s="3">
        <v>0</v>
      </c>
      <c r="F210" s="3"/>
      <c r="G210" s="3">
        <v>0</v>
      </c>
      <c r="H210" s="3"/>
      <c r="I210" s="3">
        <v>0</v>
      </c>
      <c r="J210" s="3"/>
      <c r="K210" s="3">
        <v>0</v>
      </c>
      <c r="L210" s="3"/>
      <c r="M210" s="3">
        <v>0</v>
      </c>
      <c r="N210" s="3"/>
      <c r="O210" s="3">
        <v>22</v>
      </c>
      <c r="P210" s="3">
        <v>37131.93732363637</v>
      </c>
      <c r="Q210" s="6">
        <f t="shared" si="6"/>
        <v>22</v>
      </c>
      <c r="R210" s="107">
        <v>37131.93732363637</v>
      </c>
    </row>
    <row r="211" spans="1:18" ht="12">
      <c r="A211" s="140" t="s">
        <v>163</v>
      </c>
      <c r="B211" s="140" t="s">
        <v>211</v>
      </c>
      <c r="C211" s="141">
        <v>141121</v>
      </c>
      <c r="D211" s="141">
        <v>8</v>
      </c>
      <c r="E211" s="3">
        <v>0</v>
      </c>
      <c r="F211" s="3"/>
      <c r="G211" s="3">
        <v>0</v>
      </c>
      <c r="H211" s="3"/>
      <c r="I211" s="3">
        <v>0</v>
      </c>
      <c r="J211" s="3"/>
      <c r="K211" s="3">
        <v>0</v>
      </c>
      <c r="L211" s="3"/>
      <c r="M211" s="3">
        <v>0</v>
      </c>
      <c r="N211" s="3"/>
      <c r="O211" s="3">
        <v>28</v>
      </c>
      <c r="P211" s="3">
        <v>41904.872768571426</v>
      </c>
      <c r="Q211" s="6">
        <f t="shared" si="6"/>
        <v>28</v>
      </c>
      <c r="R211" s="107">
        <v>41904.872768571426</v>
      </c>
    </row>
    <row r="212" spans="1:18" ht="12">
      <c r="A212" s="140" t="s">
        <v>163</v>
      </c>
      <c r="B212" s="140" t="s">
        <v>212</v>
      </c>
      <c r="C212" s="141">
        <v>141158</v>
      </c>
      <c r="D212" s="141">
        <v>8</v>
      </c>
      <c r="E212" s="3">
        <v>0</v>
      </c>
      <c r="F212" s="3"/>
      <c r="G212" s="3">
        <v>0</v>
      </c>
      <c r="H212" s="3"/>
      <c r="I212" s="3">
        <v>0</v>
      </c>
      <c r="J212" s="3"/>
      <c r="K212" s="3">
        <v>0</v>
      </c>
      <c r="L212" s="3"/>
      <c r="M212" s="3">
        <v>0</v>
      </c>
      <c r="N212" s="3"/>
      <c r="O212" s="3">
        <v>45</v>
      </c>
      <c r="P212" s="3">
        <v>37506.189379999996</v>
      </c>
      <c r="Q212" s="6">
        <f t="shared" si="6"/>
        <v>45</v>
      </c>
      <c r="R212" s="107">
        <v>37506.189379999996</v>
      </c>
    </row>
    <row r="213" spans="1:18" ht="12">
      <c r="A213" s="140" t="s">
        <v>163</v>
      </c>
      <c r="B213" s="140" t="s">
        <v>213</v>
      </c>
      <c r="C213" s="141">
        <v>141255</v>
      </c>
      <c r="D213" s="141">
        <v>8</v>
      </c>
      <c r="E213" s="3">
        <v>0</v>
      </c>
      <c r="F213" s="3"/>
      <c r="G213" s="3">
        <v>0</v>
      </c>
      <c r="H213" s="3"/>
      <c r="I213" s="3">
        <v>0</v>
      </c>
      <c r="J213" s="3"/>
      <c r="K213" s="3">
        <v>0</v>
      </c>
      <c r="L213" s="3"/>
      <c r="M213" s="3">
        <v>0</v>
      </c>
      <c r="N213" s="3"/>
      <c r="O213" s="3">
        <v>53</v>
      </c>
      <c r="P213" s="3">
        <v>37669.19244830189</v>
      </c>
      <c r="Q213" s="6">
        <f t="shared" si="6"/>
        <v>53</v>
      </c>
      <c r="R213" s="107">
        <v>37669.19244830189</v>
      </c>
    </row>
    <row r="214" spans="1:18" ht="12">
      <c r="A214" s="140" t="s">
        <v>163</v>
      </c>
      <c r="B214" s="140" t="s">
        <v>214</v>
      </c>
      <c r="C214" s="141">
        <v>141273</v>
      </c>
      <c r="D214" s="141">
        <v>8</v>
      </c>
      <c r="E214" s="3">
        <v>0</v>
      </c>
      <c r="F214" s="3"/>
      <c r="G214" s="3">
        <v>0</v>
      </c>
      <c r="H214" s="3"/>
      <c r="I214" s="3">
        <v>0</v>
      </c>
      <c r="J214" s="3"/>
      <c r="K214" s="3">
        <v>0</v>
      </c>
      <c r="L214" s="3"/>
      <c r="M214" s="3">
        <v>0</v>
      </c>
      <c r="N214" s="3"/>
      <c r="O214" s="3">
        <v>38</v>
      </c>
      <c r="P214" s="3">
        <v>36833.501216315795</v>
      </c>
      <c r="Q214" s="6">
        <f t="shared" si="6"/>
        <v>38</v>
      </c>
      <c r="R214" s="107">
        <v>36833.501216315795</v>
      </c>
    </row>
    <row r="215" spans="1:18" ht="12">
      <c r="A215" s="140" t="s">
        <v>163</v>
      </c>
      <c r="B215" s="140" t="s">
        <v>215</v>
      </c>
      <c r="C215" s="141">
        <v>141228</v>
      </c>
      <c r="D215" s="141">
        <v>8</v>
      </c>
      <c r="E215" s="3">
        <v>0</v>
      </c>
      <c r="F215" s="3"/>
      <c r="G215" s="3">
        <v>0</v>
      </c>
      <c r="H215" s="3"/>
      <c r="I215" s="3">
        <v>0</v>
      </c>
      <c r="J215" s="3"/>
      <c r="K215" s="3">
        <v>0</v>
      </c>
      <c r="L215" s="3"/>
      <c r="M215" s="3">
        <v>0</v>
      </c>
      <c r="N215" s="3"/>
      <c r="O215" s="3">
        <v>37</v>
      </c>
      <c r="P215" s="3">
        <v>39922.098016216216</v>
      </c>
      <c r="Q215" s="6">
        <f t="shared" si="6"/>
        <v>37</v>
      </c>
      <c r="R215" s="107">
        <v>39922.098016216216</v>
      </c>
    </row>
    <row r="216" spans="1:18" ht="12">
      <c r="A216" s="147" t="s">
        <v>577</v>
      </c>
      <c r="B216" s="140"/>
      <c r="C216" s="141"/>
      <c r="D216" s="141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>
        <f>SUM(O182:O215)</f>
        <v>1655</v>
      </c>
      <c r="P216" s="28">
        <f>SUMPRODUCT(O182:O215,P182:P215)/SUM(O182:O215)</f>
        <v>40179.449234217274</v>
      </c>
      <c r="Q216" s="28">
        <f>SUM(Q182:Q215)</f>
        <v>1655</v>
      </c>
      <c r="R216" s="93">
        <f>SUMPRODUCT(Q182:Q215,R182:R215)/SUM(Q182:Q215)</f>
        <v>40179.449234217274</v>
      </c>
    </row>
    <row r="217" spans="1:18" ht="12">
      <c r="A217" s="140" t="s">
        <v>216</v>
      </c>
      <c r="B217" s="140" t="s">
        <v>217</v>
      </c>
      <c r="C217" s="141">
        <v>157085</v>
      </c>
      <c r="D217" s="141">
        <v>1</v>
      </c>
      <c r="E217" s="3">
        <v>494</v>
      </c>
      <c r="F217" s="3">
        <v>73602.17538732794</v>
      </c>
      <c r="G217" s="3">
        <v>463</v>
      </c>
      <c r="H217" s="3">
        <v>55256.24405831533</v>
      </c>
      <c r="I217" s="3">
        <v>266</v>
      </c>
      <c r="J217" s="3">
        <v>46655.294600451125</v>
      </c>
      <c r="K217" s="3">
        <v>5</v>
      </c>
      <c r="L217" s="3">
        <v>40602.4652</v>
      </c>
      <c r="M217" s="3">
        <v>0</v>
      </c>
      <c r="N217" s="3"/>
      <c r="O217" s="3">
        <v>0</v>
      </c>
      <c r="P217" s="3"/>
      <c r="Q217" s="6">
        <f>+E217+G217+I217+K217+M217+O217</f>
        <v>1228</v>
      </c>
      <c r="R217" s="107">
        <v>60713.71036649837</v>
      </c>
    </row>
    <row r="218" spans="1:18" ht="12">
      <c r="A218" s="140"/>
      <c r="B218" s="140"/>
      <c r="C218" s="141"/>
      <c r="D218" s="14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07"/>
    </row>
    <row r="219" spans="1:18" ht="12">
      <c r="A219" s="140" t="s">
        <v>216</v>
      </c>
      <c r="B219" s="140" t="s">
        <v>218</v>
      </c>
      <c r="C219" s="141">
        <v>157289</v>
      </c>
      <c r="D219" s="141">
        <v>2</v>
      </c>
      <c r="E219" s="3">
        <v>276</v>
      </c>
      <c r="F219" s="3">
        <v>67957.20727260869</v>
      </c>
      <c r="G219" s="3">
        <v>203</v>
      </c>
      <c r="H219" s="3">
        <v>51625.21495014778</v>
      </c>
      <c r="I219" s="3">
        <v>184</v>
      </c>
      <c r="J219" s="3">
        <v>41075.09988695652</v>
      </c>
      <c r="K219" s="3">
        <v>14</v>
      </c>
      <c r="L219" s="3">
        <v>34564.967450000004</v>
      </c>
      <c r="M219" s="3">
        <v>12</v>
      </c>
      <c r="N219" s="3">
        <v>32389</v>
      </c>
      <c r="O219" s="3">
        <v>0</v>
      </c>
      <c r="P219" s="3"/>
      <c r="Q219" s="6">
        <f>+E219+G219+I219+K219+M219+O219</f>
        <v>689</v>
      </c>
      <c r="R219" s="107">
        <v>54668.36540728592</v>
      </c>
    </row>
    <row r="220" spans="1:18" ht="12">
      <c r="A220" s="140"/>
      <c r="B220" s="140"/>
      <c r="C220" s="141"/>
      <c r="D220" s="14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07"/>
    </row>
    <row r="221" spans="1:18" ht="12">
      <c r="A221" s="140" t="s">
        <v>216</v>
      </c>
      <c r="B221" s="140" t="s">
        <v>219</v>
      </c>
      <c r="C221" s="141">
        <v>156620</v>
      </c>
      <c r="D221" s="141">
        <v>3</v>
      </c>
      <c r="E221" s="3">
        <v>209</v>
      </c>
      <c r="F221" s="3">
        <v>62099.38244258374</v>
      </c>
      <c r="G221" s="3">
        <v>150</v>
      </c>
      <c r="H221" s="3">
        <v>53232.27410733334</v>
      </c>
      <c r="I221" s="3">
        <v>197</v>
      </c>
      <c r="J221" s="3">
        <v>42142.235300812186</v>
      </c>
      <c r="K221" s="3">
        <v>30</v>
      </c>
      <c r="L221" s="3">
        <v>31450</v>
      </c>
      <c r="M221" s="3">
        <v>0</v>
      </c>
      <c r="N221" s="3"/>
      <c r="O221" s="3">
        <v>0</v>
      </c>
      <c r="P221" s="3"/>
      <c r="Q221" s="6">
        <f>+E221+G221+I221+K221+M221+O221</f>
        <v>586</v>
      </c>
      <c r="R221" s="107">
        <v>51551.42047928328</v>
      </c>
    </row>
    <row r="222" spans="1:18" ht="12">
      <c r="A222" s="140" t="s">
        <v>216</v>
      </c>
      <c r="B222" s="140" t="s">
        <v>220</v>
      </c>
      <c r="C222" s="141">
        <v>157401</v>
      </c>
      <c r="D222" s="141">
        <v>3</v>
      </c>
      <c r="E222" s="3">
        <v>104</v>
      </c>
      <c r="F222" s="3">
        <v>57049.74151</v>
      </c>
      <c r="G222" s="3">
        <v>94</v>
      </c>
      <c r="H222" s="3">
        <v>48203.112902765955</v>
      </c>
      <c r="I222" s="3">
        <v>103</v>
      </c>
      <c r="J222" s="3">
        <v>40054.07023592233</v>
      </c>
      <c r="K222" s="3">
        <v>3</v>
      </c>
      <c r="L222" s="3">
        <v>24722.714666666667</v>
      </c>
      <c r="M222" s="3">
        <v>65</v>
      </c>
      <c r="N222" s="3">
        <v>32230.686281846156</v>
      </c>
      <c r="O222" s="3">
        <v>0</v>
      </c>
      <c r="P222" s="3"/>
      <c r="Q222" s="6">
        <f>+E222+G222+I222+K222+M222+O222</f>
        <v>369</v>
      </c>
      <c r="R222" s="107">
        <v>45417.33798514904</v>
      </c>
    </row>
    <row r="223" spans="1:18" ht="12">
      <c r="A223" s="140" t="s">
        <v>216</v>
      </c>
      <c r="B223" s="140" t="s">
        <v>221</v>
      </c>
      <c r="C223" s="141">
        <v>157951</v>
      </c>
      <c r="D223" s="141">
        <v>3</v>
      </c>
      <c r="E223" s="3">
        <v>194</v>
      </c>
      <c r="F223" s="3">
        <v>60918.28130670103</v>
      </c>
      <c r="G223" s="3">
        <v>144</v>
      </c>
      <c r="H223" s="3">
        <v>48032.17697</v>
      </c>
      <c r="I223" s="3">
        <v>150</v>
      </c>
      <c r="J223" s="3">
        <v>39800.20714506666</v>
      </c>
      <c r="K223" s="3">
        <v>62</v>
      </c>
      <c r="L223" s="3">
        <v>31759.840338064514</v>
      </c>
      <c r="M223" s="3">
        <v>0</v>
      </c>
      <c r="N223" s="3"/>
      <c r="O223" s="3"/>
      <c r="P223" s="3"/>
      <c r="Q223" s="6">
        <f>+E223+G223+I223+K223+M223+O223</f>
        <v>550</v>
      </c>
      <c r="R223" s="107">
        <v>48474.07094014467</v>
      </c>
    </row>
    <row r="224" spans="1:18" ht="12">
      <c r="A224" s="147" t="s">
        <v>577</v>
      </c>
      <c r="B224" s="140"/>
      <c r="C224" s="141"/>
      <c r="D224" s="141"/>
      <c r="E224" s="28">
        <f>SUM(E221:E223)</f>
        <v>507</v>
      </c>
      <c r="F224" s="28">
        <f>SUMPRODUCT(E221:E223,F221:F223)/SUM(E221:E223)</f>
        <v>60611.61858193294</v>
      </c>
      <c r="G224" s="28">
        <f>SUM(G221:G223)</f>
        <v>388</v>
      </c>
      <c r="H224" s="28">
        <f>SUMPRODUCT(G221:G223,H221:H223)/SUM(G221:G223)</f>
        <v>50083.936115051554</v>
      </c>
      <c r="I224" s="28">
        <f>SUM(I221:I223)</f>
        <v>450</v>
      </c>
      <c r="J224" s="28">
        <f>SUMPRODUCT(I221:I223,J221:J223)/SUM(I221:I223)</f>
        <v>40883.601467377775</v>
      </c>
      <c r="K224" s="28">
        <f>SUM(K221:K223)</f>
        <v>95</v>
      </c>
      <c r="L224" s="28">
        <f>SUMPRODUCT(K221:K223,L221:L223)/SUM(K221:K223)</f>
        <v>31439.770999578945</v>
      </c>
      <c r="M224" s="28">
        <f>SUM(M221:M223)</f>
        <v>65</v>
      </c>
      <c r="N224" s="28">
        <f>SUMPRODUCT(M221:M223,N221:N223)/SUM(M221:M223)</f>
        <v>32230.686281846156</v>
      </c>
      <c r="O224" s="28"/>
      <c r="P224" s="28"/>
      <c r="Q224" s="28">
        <f>SUM(Q221:Q223)</f>
        <v>1505</v>
      </c>
      <c r="R224" s="93">
        <f>SUMPRODUCT(Q221:Q223,R221:R223)/SUM(Q221:Q223)</f>
        <v>48922.836634192405</v>
      </c>
    </row>
    <row r="225" spans="1:18" ht="12">
      <c r="A225" s="140" t="s">
        <v>216</v>
      </c>
      <c r="B225" s="140" t="s">
        <v>222</v>
      </c>
      <c r="C225" s="141">
        <v>157386</v>
      </c>
      <c r="D225" s="141">
        <v>4</v>
      </c>
      <c r="E225" s="3">
        <v>63</v>
      </c>
      <c r="F225" s="3">
        <v>57471</v>
      </c>
      <c r="G225" s="3">
        <v>89</v>
      </c>
      <c r="H225" s="3">
        <v>44310</v>
      </c>
      <c r="I225" s="3">
        <v>140</v>
      </c>
      <c r="J225" s="3">
        <v>37623</v>
      </c>
      <c r="K225" s="3">
        <v>29</v>
      </c>
      <c r="L225" s="3">
        <v>26615</v>
      </c>
      <c r="M225" s="3">
        <v>0</v>
      </c>
      <c r="N225" s="3"/>
      <c r="O225" s="3">
        <v>0</v>
      </c>
      <c r="P225" s="3"/>
      <c r="Q225" s="6">
        <f>+E225+G225+I225+K225+M225+O225</f>
        <v>321</v>
      </c>
      <c r="R225" s="107">
        <v>42377.93769470405</v>
      </c>
    </row>
    <row r="226" spans="1:18" ht="12">
      <c r="A226" s="140"/>
      <c r="B226" s="140"/>
      <c r="C226" s="141"/>
      <c r="D226" s="14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07"/>
    </row>
    <row r="227" spans="1:18" ht="12">
      <c r="A227" s="140" t="s">
        <v>216</v>
      </c>
      <c r="B227" s="140" t="s">
        <v>223</v>
      </c>
      <c r="C227" s="141">
        <v>157447</v>
      </c>
      <c r="D227" s="141">
        <v>5</v>
      </c>
      <c r="E227" s="3">
        <v>113</v>
      </c>
      <c r="F227" s="3">
        <v>62441.80454159292</v>
      </c>
      <c r="G227" s="3">
        <v>113</v>
      </c>
      <c r="H227" s="3">
        <v>47302.43485876106</v>
      </c>
      <c r="I227" s="3">
        <v>80</v>
      </c>
      <c r="J227" s="3">
        <v>39438.5098</v>
      </c>
      <c r="K227" s="3">
        <v>4</v>
      </c>
      <c r="L227" s="3">
        <v>27042</v>
      </c>
      <c r="M227" s="3">
        <v>84</v>
      </c>
      <c r="N227" s="3">
        <v>27012.944854761907</v>
      </c>
      <c r="O227" s="3">
        <v>0</v>
      </c>
      <c r="P227" s="3"/>
      <c r="Q227" s="6">
        <f>+E227+G227+I227+K227+M227+O227</f>
        <v>394</v>
      </c>
      <c r="R227" s="107">
        <v>45516.33300517766</v>
      </c>
    </row>
    <row r="228" spans="1:18" ht="12">
      <c r="A228" s="140"/>
      <c r="B228" s="140"/>
      <c r="C228" s="141"/>
      <c r="D228" s="14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07"/>
    </row>
    <row r="229" spans="1:18" ht="12">
      <c r="A229" s="140" t="s">
        <v>216</v>
      </c>
      <c r="B229" s="140" t="s">
        <v>224</v>
      </c>
      <c r="C229" s="141">
        <v>157058</v>
      </c>
      <c r="D229" s="141">
        <v>6</v>
      </c>
      <c r="E229" s="3">
        <v>32</v>
      </c>
      <c r="F229" s="3">
        <v>53816.361215</v>
      </c>
      <c r="G229" s="3">
        <v>37</v>
      </c>
      <c r="H229" s="3">
        <v>43696.49511135135</v>
      </c>
      <c r="I229" s="3">
        <v>44</v>
      </c>
      <c r="J229" s="3">
        <v>39880.609539545454</v>
      </c>
      <c r="K229" s="3">
        <v>7</v>
      </c>
      <c r="L229" s="3">
        <v>31332</v>
      </c>
      <c r="M229" s="3">
        <v>5</v>
      </c>
      <c r="N229" s="3">
        <v>26088.880259999998</v>
      </c>
      <c r="O229" s="3">
        <v>0</v>
      </c>
      <c r="P229" s="3"/>
      <c r="Q229" s="6">
        <f>+E229+G229+I229+K229+M229+O229</f>
        <v>125</v>
      </c>
      <c r="R229" s="107">
        <v>43547.27279232</v>
      </c>
    </row>
    <row r="230" spans="1:18" ht="12">
      <c r="A230" s="140"/>
      <c r="B230" s="140"/>
      <c r="C230" s="141"/>
      <c r="D230" s="14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107"/>
    </row>
    <row r="231" spans="1:28" s="299" customFormat="1" ht="12.75">
      <c r="A231" s="296" t="s">
        <v>216</v>
      </c>
      <c r="B231" s="64" t="s">
        <v>849</v>
      </c>
      <c r="C231" s="65">
        <v>156231</v>
      </c>
      <c r="D231" s="65">
        <v>7</v>
      </c>
      <c r="E231" s="301">
        <v>16</v>
      </c>
      <c r="F231" s="301">
        <v>55284.45244375</v>
      </c>
      <c r="G231" s="301">
        <v>34</v>
      </c>
      <c r="H231" s="301">
        <v>40352.94117411765</v>
      </c>
      <c r="I231" s="301">
        <v>2</v>
      </c>
      <c r="J231" s="301">
        <v>35084</v>
      </c>
      <c r="K231" s="301">
        <v>3</v>
      </c>
      <c r="L231" s="301">
        <v>29486</v>
      </c>
      <c r="M231" s="301"/>
      <c r="N231" s="301"/>
      <c r="O231" s="301"/>
      <c r="P231" s="301"/>
      <c r="Q231" s="301">
        <v>55</v>
      </c>
      <c r="R231" s="107">
        <v>43912.31343672728</v>
      </c>
      <c r="S231" s="301"/>
      <c r="T231" s="301"/>
      <c r="U231" s="301"/>
      <c r="V231" s="301"/>
      <c r="W231" s="301"/>
      <c r="X231" s="297"/>
      <c r="Y231" s="297"/>
      <c r="Z231" s="297"/>
      <c r="AA231" s="298"/>
      <c r="AB231" s="298"/>
    </row>
    <row r="232" spans="1:28" s="299" customFormat="1" ht="12.75">
      <c r="A232" s="300" t="s">
        <v>216</v>
      </c>
      <c r="B232" s="64" t="s">
        <v>850</v>
      </c>
      <c r="C232" s="65">
        <v>156648</v>
      </c>
      <c r="D232" s="65">
        <v>7</v>
      </c>
      <c r="E232" s="301">
        <v>17</v>
      </c>
      <c r="F232" s="301">
        <v>52096.81684941176</v>
      </c>
      <c r="G232" s="301">
        <v>35</v>
      </c>
      <c r="H232" s="301">
        <v>38428.72464342857</v>
      </c>
      <c r="I232" s="301">
        <v>10</v>
      </c>
      <c r="J232" s="301">
        <v>34629</v>
      </c>
      <c r="K232" s="301">
        <v>10</v>
      </c>
      <c r="L232" s="301">
        <v>29761</v>
      </c>
      <c r="M232" s="301"/>
      <c r="N232" s="301"/>
      <c r="O232" s="301"/>
      <c r="P232" s="301"/>
      <c r="Q232" s="301">
        <v>72</v>
      </c>
      <c r="R232" s="107">
        <v>39924.32290222222</v>
      </c>
      <c r="S232" s="301"/>
      <c r="T232" s="301"/>
      <c r="U232" s="301"/>
      <c r="V232" s="301"/>
      <c r="W232" s="301"/>
      <c r="X232" s="297"/>
      <c r="Y232" s="297"/>
      <c r="Z232" s="297"/>
      <c r="AA232" s="298"/>
      <c r="AB232" s="298"/>
    </row>
    <row r="233" spans="1:28" s="299" customFormat="1" ht="12.75">
      <c r="A233" s="300" t="s">
        <v>216</v>
      </c>
      <c r="B233" s="64" t="s">
        <v>851</v>
      </c>
      <c r="C233" s="65">
        <v>156790</v>
      </c>
      <c r="D233" s="65">
        <v>7</v>
      </c>
      <c r="E233" s="301">
        <v>8</v>
      </c>
      <c r="F233" s="301">
        <v>50037.0322475</v>
      </c>
      <c r="G233" s="301">
        <v>32</v>
      </c>
      <c r="H233" s="301">
        <v>37583.114945</v>
      </c>
      <c r="I233" s="301">
        <v>15</v>
      </c>
      <c r="J233" s="301">
        <v>34531.572733333334</v>
      </c>
      <c r="K233" s="301">
        <v>20</v>
      </c>
      <c r="L233" s="301">
        <v>32344.92871</v>
      </c>
      <c r="M233" s="301"/>
      <c r="N233" s="301"/>
      <c r="O233" s="301"/>
      <c r="P233" s="301"/>
      <c r="Q233" s="301">
        <v>75</v>
      </c>
      <c r="R233" s="107">
        <v>36904.3746856</v>
      </c>
      <c r="S233" s="301"/>
      <c r="T233" s="301"/>
      <c r="U233" s="301"/>
      <c r="V233" s="301"/>
      <c r="W233" s="301"/>
      <c r="X233" s="297"/>
      <c r="Y233" s="297"/>
      <c r="Z233" s="298"/>
      <c r="AA233" s="298"/>
      <c r="AB233" s="298"/>
    </row>
    <row r="234" spans="1:28" s="299" customFormat="1" ht="12.75">
      <c r="A234" s="300" t="s">
        <v>216</v>
      </c>
      <c r="B234" s="64" t="s">
        <v>852</v>
      </c>
      <c r="C234" s="65">
        <v>156851</v>
      </c>
      <c r="D234" s="65">
        <v>7</v>
      </c>
      <c r="E234" s="301">
        <v>10</v>
      </c>
      <c r="F234" s="301">
        <v>51335.381036</v>
      </c>
      <c r="G234" s="301">
        <v>26</v>
      </c>
      <c r="H234" s="301">
        <v>35500</v>
      </c>
      <c r="I234" s="301">
        <v>2</v>
      </c>
      <c r="J234" s="301">
        <v>32569</v>
      </c>
      <c r="K234" s="301">
        <v>6</v>
      </c>
      <c r="L234" s="301">
        <v>32020</v>
      </c>
      <c r="M234" s="301"/>
      <c r="N234" s="301"/>
      <c r="O234" s="301"/>
      <c r="P234" s="301"/>
      <c r="Q234" s="301">
        <v>44</v>
      </c>
      <c r="R234" s="107">
        <v>38491.17750818182</v>
      </c>
      <c r="S234" s="301"/>
      <c r="T234" s="301"/>
      <c r="U234" s="301"/>
      <c r="V234" s="301"/>
      <c r="W234" s="301"/>
      <c r="X234" s="298"/>
      <c r="Y234" s="298"/>
      <c r="Z234" s="298"/>
      <c r="AA234" s="298"/>
      <c r="AB234" s="298"/>
    </row>
    <row r="235" spans="1:28" s="299" customFormat="1" ht="12.75">
      <c r="A235" s="300" t="s">
        <v>216</v>
      </c>
      <c r="B235" s="64" t="s">
        <v>853</v>
      </c>
      <c r="C235" s="65">
        <v>156860</v>
      </c>
      <c r="D235" s="65">
        <v>7</v>
      </c>
      <c r="E235" s="301">
        <v>12</v>
      </c>
      <c r="F235" s="301">
        <v>49842</v>
      </c>
      <c r="G235" s="301">
        <v>13</v>
      </c>
      <c r="H235" s="301">
        <v>40655.30098000001</v>
      </c>
      <c r="I235" s="301">
        <v>6</v>
      </c>
      <c r="J235" s="301">
        <v>33537</v>
      </c>
      <c r="K235" s="301">
        <v>19</v>
      </c>
      <c r="L235" s="301">
        <v>28113.93001894737</v>
      </c>
      <c r="M235" s="301"/>
      <c r="N235" s="301"/>
      <c r="O235" s="301"/>
      <c r="P235" s="301"/>
      <c r="Q235" s="301">
        <v>50</v>
      </c>
      <c r="R235" s="107">
        <v>37240.191662</v>
      </c>
      <c r="S235" s="301"/>
      <c r="T235" s="301"/>
      <c r="U235" s="301"/>
      <c r="V235" s="301"/>
      <c r="W235" s="301"/>
      <c r="X235" s="298"/>
      <c r="Y235" s="298"/>
      <c r="Z235" s="298"/>
      <c r="AA235" s="298"/>
      <c r="AB235" s="298"/>
    </row>
    <row r="236" spans="1:28" s="299" customFormat="1" ht="12.75">
      <c r="A236" s="300" t="s">
        <v>216</v>
      </c>
      <c r="B236" s="64" t="s">
        <v>854</v>
      </c>
      <c r="C236" s="65">
        <v>156921</v>
      </c>
      <c r="D236" s="65">
        <v>7</v>
      </c>
      <c r="E236" s="301">
        <v>47</v>
      </c>
      <c r="F236" s="301">
        <v>48893.07906085106</v>
      </c>
      <c r="G236" s="301">
        <v>94</v>
      </c>
      <c r="H236" s="301">
        <v>39387.52005404255</v>
      </c>
      <c r="I236" s="301">
        <v>37</v>
      </c>
      <c r="J236" s="301">
        <v>36845</v>
      </c>
      <c r="K236" s="301">
        <v>23</v>
      </c>
      <c r="L236" s="301">
        <v>32902</v>
      </c>
      <c r="M236" s="301"/>
      <c r="N236" s="301"/>
      <c r="O236" s="301"/>
      <c r="P236" s="301"/>
      <c r="Q236" s="301">
        <v>201</v>
      </c>
      <c r="R236" s="107">
        <v>40400.06269124378</v>
      </c>
      <c r="S236" s="301"/>
      <c r="T236" s="301"/>
      <c r="U236" s="301"/>
      <c r="V236" s="301"/>
      <c r="W236" s="301"/>
      <c r="X236" s="298"/>
      <c r="Y236" s="298"/>
      <c r="Z236" s="298"/>
      <c r="AA236" s="298"/>
      <c r="AB236" s="298"/>
    </row>
    <row r="237" spans="1:28" s="299" customFormat="1" ht="12.75">
      <c r="A237" s="300" t="s">
        <v>216</v>
      </c>
      <c r="B237" s="64" t="s">
        <v>855</v>
      </c>
      <c r="C237" s="65">
        <v>157173</v>
      </c>
      <c r="D237" s="65">
        <v>7</v>
      </c>
      <c r="E237" s="301">
        <v>15</v>
      </c>
      <c r="F237" s="301">
        <v>50078.796344</v>
      </c>
      <c r="G237" s="301">
        <v>62</v>
      </c>
      <c r="H237" s="301">
        <v>39097.68603258065</v>
      </c>
      <c r="I237" s="301">
        <v>7</v>
      </c>
      <c r="J237" s="301">
        <v>33998.42857142857</v>
      </c>
      <c r="K237" s="301">
        <v>36</v>
      </c>
      <c r="L237" s="301">
        <v>30799.306444444443</v>
      </c>
      <c r="M237" s="301"/>
      <c r="N237" s="301"/>
      <c r="O237" s="301"/>
      <c r="P237" s="301"/>
      <c r="Q237" s="301">
        <v>120</v>
      </c>
      <c r="R237" s="107">
        <v>37683.35425983334</v>
      </c>
      <c r="S237" s="301"/>
      <c r="T237" s="301"/>
      <c r="U237" s="301"/>
      <c r="V237" s="301"/>
      <c r="W237" s="301"/>
      <c r="X237" s="298"/>
      <c r="Y237" s="298"/>
      <c r="Z237" s="298"/>
      <c r="AA237" s="298"/>
      <c r="AB237" s="298"/>
    </row>
    <row r="238" spans="1:28" s="299" customFormat="1" ht="12.75">
      <c r="A238" s="300" t="s">
        <v>216</v>
      </c>
      <c r="B238" s="64" t="s">
        <v>856</v>
      </c>
      <c r="C238" s="65">
        <v>157304</v>
      </c>
      <c r="D238" s="65">
        <v>7</v>
      </c>
      <c r="E238" s="301">
        <v>12</v>
      </c>
      <c r="F238" s="301">
        <v>49369.68098333333</v>
      </c>
      <c r="G238" s="301">
        <v>20</v>
      </c>
      <c r="H238" s="301">
        <v>39233</v>
      </c>
      <c r="I238" s="301">
        <v>12</v>
      </c>
      <c r="J238" s="301">
        <v>36718</v>
      </c>
      <c r="K238" s="301">
        <v>12</v>
      </c>
      <c r="L238" s="301">
        <v>32974</v>
      </c>
      <c r="M238" s="301"/>
      <c r="N238" s="301"/>
      <c r="O238" s="301"/>
      <c r="P238" s="301"/>
      <c r="Q238" s="301">
        <v>56</v>
      </c>
      <c r="R238" s="107">
        <v>39525.00306785714</v>
      </c>
      <c r="S238" s="301"/>
      <c r="T238" s="301"/>
      <c r="U238" s="301"/>
      <c r="V238" s="301"/>
      <c r="W238" s="301"/>
      <c r="X238" s="298"/>
      <c r="Y238" s="298"/>
      <c r="Z238" s="298"/>
      <c r="AA238" s="298"/>
      <c r="AB238" s="298"/>
    </row>
    <row r="239" spans="1:28" s="299" customFormat="1" ht="12.75">
      <c r="A239" s="300" t="s">
        <v>216</v>
      </c>
      <c r="B239" s="64" t="s">
        <v>857</v>
      </c>
      <c r="C239" s="65">
        <v>157331</v>
      </c>
      <c r="D239" s="65">
        <v>7</v>
      </c>
      <c r="E239" s="301">
        <v>9</v>
      </c>
      <c r="F239" s="301">
        <v>48849.575006666666</v>
      </c>
      <c r="G239" s="301">
        <v>16</v>
      </c>
      <c r="H239" s="301">
        <v>37670.1040725</v>
      </c>
      <c r="I239" s="301">
        <v>4</v>
      </c>
      <c r="J239" s="301">
        <v>35415.727315</v>
      </c>
      <c r="K239" s="301">
        <v>7</v>
      </c>
      <c r="L239" s="301">
        <v>27998</v>
      </c>
      <c r="M239" s="301"/>
      <c r="N239" s="301"/>
      <c r="O239" s="301"/>
      <c r="P239" s="301"/>
      <c r="Q239" s="301">
        <v>36</v>
      </c>
      <c r="R239" s="107">
        <v>38333.79859666666</v>
      </c>
      <c r="S239" s="301"/>
      <c r="T239" s="301"/>
      <c r="U239" s="301"/>
      <c r="V239" s="301"/>
      <c r="W239" s="301"/>
      <c r="X239" s="298"/>
      <c r="Y239" s="298"/>
      <c r="Z239" s="298"/>
      <c r="AA239" s="298"/>
      <c r="AB239" s="298"/>
    </row>
    <row r="240" spans="1:28" s="299" customFormat="1" ht="12.75">
      <c r="A240" s="300" t="s">
        <v>216</v>
      </c>
      <c r="B240" s="64" t="s">
        <v>858</v>
      </c>
      <c r="C240" s="65">
        <v>247940</v>
      </c>
      <c r="D240" s="65">
        <v>7</v>
      </c>
      <c r="E240" s="301">
        <v>6</v>
      </c>
      <c r="F240" s="301">
        <v>48024</v>
      </c>
      <c r="G240" s="301">
        <v>28</v>
      </c>
      <c r="H240" s="301">
        <v>39010</v>
      </c>
      <c r="I240" s="301">
        <v>5</v>
      </c>
      <c r="J240" s="301">
        <v>38080.600472</v>
      </c>
      <c r="K240" s="301">
        <v>13</v>
      </c>
      <c r="L240" s="301">
        <v>31025</v>
      </c>
      <c r="M240" s="301"/>
      <c r="N240" s="301"/>
      <c r="O240" s="301"/>
      <c r="P240" s="301"/>
      <c r="Q240" s="301">
        <v>52</v>
      </c>
      <c r="R240" s="107">
        <v>37964.461583846154</v>
      </c>
      <c r="S240" s="301"/>
      <c r="T240" s="301"/>
      <c r="U240" s="301"/>
      <c r="V240" s="301"/>
      <c r="W240" s="301"/>
      <c r="X240" s="298"/>
      <c r="Y240" s="298"/>
      <c r="Z240" s="298"/>
      <c r="AA240" s="298"/>
      <c r="AB240" s="298"/>
    </row>
    <row r="241" spans="1:28" s="299" customFormat="1" ht="12.75">
      <c r="A241" s="300" t="s">
        <v>216</v>
      </c>
      <c r="B241" s="64" t="s">
        <v>859</v>
      </c>
      <c r="C241" s="65">
        <v>157483</v>
      </c>
      <c r="D241" s="65">
        <v>7</v>
      </c>
      <c r="E241" s="301">
        <v>21</v>
      </c>
      <c r="F241" s="301">
        <v>48946.67493619047</v>
      </c>
      <c r="G241" s="301">
        <v>23</v>
      </c>
      <c r="H241" s="301">
        <v>38888.083634782604</v>
      </c>
      <c r="I241" s="301">
        <v>8</v>
      </c>
      <c r="J241" s="301">
        <v>36194</v>
      </c>
      <c r="K241" s="301">
        <v>9</v>
      </c>
      <c r="L241" s="301">
        <v>32449</v>
      </c>
      <c r="M241" s="301"/>
      <c r="N241" s="301"/>
      <c r="O241" s="301"/>
      <c r="P241" s="301"/>
      <c r="Q241" s="301">
        <v>61</v>
      </c>
      <c r="R241" s="107">
        <v>41047.52618459016</v>
      </c>
      <c r="S241" s="301"/>
      <c r="T241" s="301"/>
      <c r="U241" s="301"/>
      <c r="V241" s="301"/>
      <c r="W241" s="301"/>
      <c r="X241" s="298"/>
      <c r="Y241" s="298"/>
      <c r="Z241" s="298"/>
      <c r="AA241" s="297"/>
      <c r="AB241" s="298"/>
    </row>
    <row r="242" spans="1:28" s="299" customFormat="1" ht="12.75">
      <c r="A242" s="300" t="s">
        <v>216</v>
      </c>
      <c r="B242" s="64" t="s">
        <v>860</v>
      </c>
      <c r="C242" s="65">
        <v>157553</v>
      </c>
      <c r="D242" s="65">
        <v>7</v>
      </c>
      <c r="E242" s="301">
        <v>19</v>
      </c>
      <c r="F242" s="301">
        <v>46990.30471263158</v>
      </c>
      <c r="G242" s="301">
        <v>28</v>
      </c>
      <c r="H242" s="301">
        <v>38109.76609428571</v>
      </c>
      <c r="I242" s="301">
        <v>6</v>
      </c>
      <c r="J242" s="301">
        <v>37277.10546666667</v>
      </c>
      <c r="K242" s="301">
        <v>7</v>
      </c>
      <c r="L242" s="301">
        <v>32207</v>
      </c>
      <c r="M242" s="301"/>
      <c r="N242" s="301"/>
      <c r="O242" s="301"/>
      <c r="P242" s="301"/>
      <c r="Q242" s="301">
        <v>60</v>
      </c>
      <c r="R242" s="107">
        <v>40150.01454966667</v>
      </c>
      <c r="S242" s="301"/>
      <c r="T242" s="301"/>
      <c r="U242" s="301"/>
      <c r="V242" s="301"/>
      <c r="W242" s="301"/>
      <c r="X242" s="298"/>
      <c r="Y242" s="298"/>
      <c r="Z242" s="298"/>
      <c r="AA242" s="297"/>
      <c r="AB242" s="298"/>
    </row>
    <row r="243" spans="1:28" s="299" customFormat="1" ht="12.75">
      <c r="A243" s="300" t="s">
        <v>216</v>
      </c>
      <c r="B243" s="64" t="s">
        <v>861</v>
      </c>
      <c r="C243" s="65">
        <v>157711</v>
      </c>
      <c r="D243" s="65">
        <v>7</v>
      </c>
      <c r="E243" s="301">
        <v>16</v>
      </c>
      <c r="F243" s="301">
        <v>49477</v>
      </c>
      <c r="G243" s="301">
        <v>26</v>
      </c>
      <c r="H243" s="301">
        <v>39776.92573153846</v>
      </c>
      <c r="I243" s="301">
        <v>11</v>
      </c>
      <c r="J243" s="301">
        <v>31507</v>
      </c>
      <c r="K243" s="301">
        <v>8</v>
      </c>
      <c r="L243" s="301">
        <v>29607</v>
      </c>
      <c r="M243" s="301"/>
      <c r="N243" s="301"/>
      <c r="O243" s="301"/>
      <c r="P243" s="301"/>
      <c r="Q243" s="301">
        <v>61</v>
      </c>
      <c r="R243" s="107">
        <v>39496.148672459014</v>
      </c>
      <c r="S243" s="301"/>
      <c r="T243" s="301"/>
      <c r="U243" s="301"/>
      <c r="V243" s="301"/>
      <c r="W243" s="301"/>
      <c r="X243" s="298"/>
      <c r="Y243" s="298"/>
      <c r="Z243" s="298"/>
      <c r="AA243" s="298"/>
      <c r="AB243" s="298"/>
    </row>
    <row r="244" spans="1:28" s="299" customFormat="1" ht="12.75">
      <c r="A244" s="300" t="s">
        <v>216</v>
      </c>
      <c r="B244" s="64" t="s">
        <v>862</v>
      </c>
      <c r="C244" s="65">
        <v>157739</v>
      </c>
      <c r="D244" s="65">
        <v>7</v>
      </c>
      <c r="E244" s="301">
        <v>9</v>
      </c>
      <c r="F244" s="301">
        <v>49640.95570222222</v>
      </c>
      <c r="G244" s="301">
        <v>28</v>
      </c>
      <c r="H244" s="301">
        <v>38226</v>
      </c>
      <c r="I244" s="301">
        <v>9</v>
      </c>
      <c r="J244" s="301">
        <v>36374</v>
      </c>
      <c r="K244" s="301">
        <v>14</v>
      </c>
      <c r="L244" s="301">
        <v>30497.566049999998</v>
      </c>
      <c r="M244" s="301"/>
      <c r="N244" s="301"/>
      <c r="O244" s="301"/>
      <c r="P244" s="301"/>
      <c r="Q244" s="301">
        <v>60</v>
      </c>
      <c r="R244" s="107">
        <v>37857.14210033333</v>
      </c>
      <c r="S244" s="301"/>
      <c r="T244" s="301"/>
      <c r="U244" s="301"/>
      <c r="V244" s="301"/>
      <c r="W244" s="301"/>
      <c r="X244" s="297"/>
      <c r="Y244" s="298"/>
      <c r="Z244" s="298"/>
      <c r="AA244" s="298"/>
      <c r="AB244" s="298"/>
    </row>
    <row r="245" spans="1:18" ht="12">
      <c r="A245" s="140"/>
      <c r="B245" s="147" t="s">
        <v>577</v>
      </c>
      <c r="C245" s="141"/>
      <c r="D245" s="141"/>
      <c r="E245" s="28">
        <f>SUM(E231:E244)</f>
        <v>217</v>
      </c>
      <c r="F245" s="28">
        <f>SUMPRODUCT(E231:E244,F231:F244)/SUM(E231:E244)</f>
        <v>49817.65330082949</v>
      </c>
      <c r="G245" s="28">
        <f>SUM(G231:G244)</f>
        <v>465</v>
      </c>
      <c r="H245" s="28">
        <f>SUMPRODUCT(G231:G244,H231:H244)/SUM(G231:G244)</f>
        <v>38802.917163311824</v>
      </c>
      <c r="I245" s="28">
        <f>SUM(I231:I244)</f>
        <v>134</v>
      </c>
      <c r="J245" s="28">
        <f>SUMPRODUCT(I231:I244,J231:J244)/SUM(I231:I244)</f>
        <v>35536.45623447761</v>
      </c>
      <c r="K245" s="28">
        <f>SUM(K231:K244)</f>
        <v>187</v>
      </c>
      <c r="L245" s="28">
        <f>SUMPRODUCT(K231:K244,L231:L244)/SUM(K231:K244)</f>
        <v>31021.83530085562</v>
      </c>
      <c r="M245" s="3"/>
      <c r="N245" s="3"/>
      <c r="O245" s="3"/>
      <c r="P245" s="3"/>
      <c r="Q245" s="28">
        <f>SUM(Q231:Q244)</f>
        <v>1003</v>
      </c>
      <c r="R245" s="28">
        <f>SUMPRODUCT(Q231:Q244,R231:R244)/SUM(Q231:Q244)</f>
        <v>39298.85900687936</v>
      </c>
    </row>
    <row r="246" spans="1:18" ht="12">
      <c r="A246" s="140" t="s">
        <v>225</v>
      </c>
      <c r="B246" s="140" t="s">
        <v>226</v>
      </c>
      <c r="C246" s="141">
        <v>163286</v>
      </c>
      <c r="D246" s="141">
        <v>1</v>
      </c>
      <c r="E246" s="3">
        <v>574</v>
      </c>
      <c r="F246" s="3">
        <v>83366.2805179094</v>
      </c>
      <c r="G246" s="3">
        <v>373</v>
      </c>
      <c r="H246" s="3">
        <v>58866.01895093834</v>
      </c>
      <c r="I246" s="3">
        <v>224</v>
      </c>
      <c r="J246" s="3">
        <v>53233.71372857143</v>
      </c>
      <c r="K246" s="3">
        <v>42</v>
      </c>
      <c r="L246" s="3">
        <v>40414.668770000004</v>
      </c>
      <c r="M246" s="3">
        <v>107</v>
      </c>
      <c r="N246" s="3">
        <v>34741.21926616823</v>
      </c>
      <c r="O246" s="3">
        <v>0</v>
      </c>
      <c r="P246" s="3"/>
      <c r="Q246" s="6">
        <f>+E246+G246+I246+K246+M246+O246</f>
        <v>1320</v>
      </c>
      <c r="R246" s="107">
        <v>66021.47614469698</v>
      </c>
    </row>
    <row r="247" spans="1:18" ht="12">
      <c r="A247" s="140"/>
      <c r="B247" s="140"/>
      <c r="C247" s="141"/>
      <c r="D247" s="14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107"/>
    </row>
    <row r="248" spans="1:18" ht="12">
      <c r="A248" s="140" t="s">
        <v>225</v>
      </c>
      <c r="B248" s="140" t="s">
        <v>227</v>
      </c>
      <c r="C248" s="141">
        <v>163268</v>
      </c>
      <c r="D248" s="141">
        <v>2</v>
      </c>
      <c r="E248" s="3">
        <v>118</v>
      </c>
      <c r="F248" s="3">
        <v>75385.51900152542</v>
      </c>
      <c r="G248" s="3">
        <v>134</v>
      </c>
      <c r="H248" s="3">
        <v>53166.37152134328</v>
      </c>
      <c r="I248" s="3">
        <v>94</v>
      </c>
      <c r="J248" s="3">
        <v>46284.77300234043</v>
      </c>
      <c r="K248" s="3">
        <v>24</v>
      </c>
      <c r="L248" s="3">
        <v>33704.27662</v>
      </c>
      <c r="M248" s="3">
        <v>31</v>
      </c>
      <c r="N248" s="3">
        <v>35733.81908064516</v>
      </c>
      <c r="O248" s="3">
        <v>0</v>
      </c>
      <c r="P248" s="3"/>
      <c r="Q248" s="6">
        <f>+E248+G248+I248+K248+M248+O248</f>
        <v>401</v>
      </c>
      <c r="R248" s="107">
        <v>55579.06413625935</v>
      </c>
    </row>
    <row r="249" spans="1:18" ht="12">
      <c r="A249" s="140"/>
      <c r="B249" s="140"/>
      <c r="C249" s="141"/>
      <c r="D249" s="14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107"/>
    </row>
    <row r="250" spans="1:18" ht="12">
      <c r="A250" s="140" t="s">
        <v>225</v>
      </c>
      <c r="B250" s="140" t="s">
        <v>228</v>
      </c>
      <c r="C250" s="141">
        <v>164076</v>
      </c>
      <c r="D250" s="141">
        <v>3</v>
      </c>
      <c r="E250" s="3">
        <v>166</v>
      </c>
      <c r="F250" s="3">
        <v>61005.599891566264</v>
      </c>
      <c r="G250" s="3">
        <v>125</v>
      </c>
      <c r="H250" s="3">
        <v>50483.368343840004</v>
      </c>
      <c r="I250" s="3">
        <v>151</v>
      </c>
      <c r="J250" s="3">
        <v>42762.60927152318</v>
      </c>
      <c r="K250" s="3">
        <v>16</v>
      </c>
      <c r="L250" s="3">
        <v>36714.3125</v>
      </c>
      <c r="M250" s="3">
        <v>0</v>
      </c>
      <c r="N250" s="3"/>
      <c r="O250" s="3">
        <v>0</v>
      </c>
      <c r="P250" s="3"/>
      <c r="Q250" s="6">
        <f>+E250+G250+I250+K250+M250+O250</f>
        <v>458</v>
      </c>
      <c r="R250" s="107">
        <v>51270.597434454154</v>
      </c>
    </row>
    <row r="251" spans="1:18" ht="12">
      <c r="A251" s="140"/>
      <c r="B251" s="140"/>
      <c r="C251" s="141"/>
      <c r="D251" s="14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07"/>
    </row>
    <row r="252" spans="1:18" ht="12">
      <c r="A252" s="140" t="s">
        <v>225</v>
      </c>
      <c r="B252" s="140" t="s">
        <v>229</v>
      </c>
      <c r="C252" s="141">
        <v>162007</v>
      </c>
      <c r="D252" s="141">
        <v>4</v>
      </c>
      <c r="E252" s="3">
        <v>31</v>
      </c>
      <c r="F252" s="3">
        <v>62754.032258064515</v>
      </c>
      <c r="G252" s="3">
        <v>24</v>
      </c>
      <c r="H252" s="3">
        <v>51974.81057083333</v>
      </c>
      <c r="I252" s="3">
        <v>66</v>
      </c>
      <c r="J252" s="3">
        <v>43906.08003787879</v>
      </c>
      <c r="K252" s="3">
        <v>23</v>
      </c>
      <c r="L252" s="3">
        <v>35503</v>
      </c>
      <c r="M252" s="3">
        <v>15</v>
      </c>
      <c r="N252" s="3">
        <v>34962.46666666667</v>
      </c>
      <c r="O252" s="3">
        <v>0</v>
      </c>
      <c r="P252" s="3"/>
      <c r="Q252" s="6">
        <f aca="true" t="shared" si="7" ref="Q252:Q257">+E252+G252+I252+K252+M252+O252</f>
        <v>159</v>
      </c>
      <c r="R252" s="107">
        <v>46739.48261761006</v>
      </c>
    </row>
    <row r="253" spans="1:18" ht="12">
      <c r="A253" s="140" t="s">
        <v>225</v>
      </c>
      <c r="B253" s="140" t="s">
        <v>230</v>
      </c>
      <c r="C253" s="141">
        <v>162584</v>
      </c>
      <c r="D253" s="141">
        <v>4</v>
      </c>
      <c r="E253" s="3">
        <v>74</v>
      </c>
      <c r="F253" s="3">
        <v>60767.55405405405</v>
      </c>
      <c r="G253" s="3">
        <v>70</v>
      </c>
      <c r="H253" s="3">
        <v>49985.42857142857</v>
      </c>
      <c r="I253" s="3">
        <v>64</v>
      </c>
      <c r="J253" s="3">
        <v>42518.46875</v>
      </c>
      <c r="K253" s="3">
        <v>10</v>
      </c>
      <c r="L253" s="3">
        <v>35771.1</v>
      </c>
      <c r="M253" s="3">
        <v>19</v>
      </c>
      <c r="N253" s="3">
        <v>29835.315789473683</v>
      </c>
      <c r="O253" s="3">
        <v>0</v>
      </c>
      <c r="P253" s="3"/>
      <c r="Q253" s="6">
        <f t="shared" si="7"/>
        <v>237</v>
      </c>
      <c r="R253" s="107">
        <v>49120.43459915612</v>
      </c>
    </row>
    <row r="254" spans="1:18" ht="12">
      <c r="A254" s="140" t="s">
        <v>225</v>
      </c>
      <c r="B254" s="140" t="s">
        <v>231</v>
      </c>
      <c r="C254" s="141">
        <v>163453</v>
      </c>
      <c r="D254" s="141">
        <v>4</v>
      </c>
      <c r="E254" s="3">
        <v>28</v>
      </c>
      <c r="F254" s="3">
        <v>73825.39079857143</v>
      </c>
      <c r="G254" s="3">
        <v>46</v>
      </c>
      <c r="H254" s="3">
        <v>56438.24664</v>
      </c>
      <c r="I254" s="3">
        <v>73</v>
      </c>
      <c r="J254" s="3">
        <v>47211.86647041096</v>
      </c>
      <c r="K254" s="3">
        <v>11</v>
      </c>
      <c r="L254" s="3">
        <v>39841.63636363636</v>
      </c>
      <c r="M254" s="3">
        <v>37</v>
      </c>
      <c r="N254" s="3">
        <v>36535.87525027027</v>
      </c>
      <c r="O254" s="3">
        <v>0</v>
      </c>
      <c r="P254" s="3"/>
      <c r="Q254" s="6">
        <f t="shared" si="7"/>
        <v>195</v>
      </c>
      <c r="R254" s="107">
        <v>50768.317561025644</v>
      </c>
    </row>
    <row r="255" spans="1:18" ht="12">
      <c r="A255" s="140" t="s">
        <v>225</v>
      </c>
      <c r="B255" s="140" t="s">
        <v>232</v>
      </c>
      <c r="C255" s="141">
        <v>163851</v>
      </c>
      <c r="D255" s="141">
        <v>4</v>
      </c>
      <c r="E255" s="3">
        <v>60</v>
      </c>
      <c r="F255" s="3">
        <v>122177.71666666666</v>
      </c>
      <c r="G255" s="3">
        <v>65</v>
      </c>
      <c r="H255" s="3">
        <v>49184.50769230769</v>
      </c>
      <c r="I255" s="3">
        <v>79</v>
      </c>
      <c r="J255" s="3">
        <v>42760.05063291139</v>
      </c>
      <c r="K255" s="3">
        <v>8</v>
      </c>
      <c r="L255" s="3">
        <v>39277</v>
      </c>
      <c r="M255" s="3">
        <v>51</v>
      </c>
      <c r="N255" s="3">
        <v>34012.80392156863</v>
      </c>
      <c r="O255" s="3">
        <v>0</v>
      </c>
      <c r="P255" s="3"/>
      <c r="Q255" s="6">
        <f t="shared" si="7"/>
        <v>263</v>
      </c>
      <c r="R255" s="107">
        <v>60663.76045627376</v>
      </c>
    </row>
    <row r="256" spans="1:18" ht="12">
      <c r="A256" s="140" t="s">
        <v>225</v>
      </c>
      <c r="B256" s="140" t="s">
        <v>233</v>
      </c>
      <c r="C256" s="141">
        <v>161873</v>
      </c>
      <c r="D256" s="141">
        <v>4</v>
      </c>
      <c r="E256" s="3">
        <v>57</v>
      </c>
      <c r="F256" s="3">
        <v>84821.91514807018</v>
      </c>
      <c r="G256" s="3">
        <v>57</v>
      </c>
      <c r="H256" s="3">
        <v>65421.14035087719</v>
      </c>
      <c r="I256" s="3">
        <v>30</v>
      </c>
      <c r="J256" s="3">
        <v>46175.8088</v>
      </c>
      <c r="K256" s="3">
        <v>0</v>
      </c>
      <c r="L256" s="3"/>
      <c r="M256" s="3">
        <v>0</v>
      </c>
      <c r="N256" s="3"/>
      <c r="O256" s="3">
        <v>0</v>
      </c>
      <c r="P256" s="3"/>
      <c r="Q256" s="6">
        <f t="shared" si="7"/>
        <v>144</v>
      </c>
      <c r="R256" s="107">
        <v>69091.169635</v>
      </c>
    </row>
    <row r="257" spans="1:18" ht="12">
      <c r="A257" s="140" t="s">
        <v>225</v>
      </c>
      <c r="B257" s="140" t="s">
        <v>234</v>
      </c>
      <c r="C257" s="141">
        <v>163338</v>
      </c>
      <c r="D257" s="141">
        <v>4</v>
      </c>
      <c r="E257" s="3">
        <v>14</v>
      </c>
      <c r="F257" s="3">
        <v>56096.11024857143</v>
      </c>
      <c r="G257" s="3">
        <v>44</v>
      </c>
      <c r="H257" s="3">
        <v>52584.48412000001</v>
      </c>
      <c r="I257" s="3">
        <v>33</v>
      </c>
      <c r="J257" s="3">
        <v>44626.975964242425</v>
      </c>
      <c r="K257" s="3">
        <v>11</v>
      </c>
      <c r="L257" s="3">
        <v>34913.95109090909</v>
      </c>
      <c r="M257" s="3">
        <v>33</v>
      </c>
      <c r="N257" s="3">
        <v>44088.08415575757</v>
      </c>
      <c r="O257" s="3">
        <v>0</v>
      </c>
      <c r="P257" s="3"/>
      <c r="Q257" s="6">
        <f t="shared" si="7"/>
        <v>135</v>
      </c>
      <c r="R257" s="107">
        <v>47486.765116444454</v>
      </c>
    </row>
    <row r="258" spans="1:18" ht="12">
      <c r="A258" s="147" t="s">
        <v>577</v>
      </c>
      <c r="B258" s="140"/>
      <c r="C258" s="141"/>
      <c r="D258" s="141"/>
      <c r="E258" s="28">
        <f>SUM(E252:E257)</f>
        <v>264</v>
      </c>
      <c r="F258" s="28">
        <f>SUM(SUMPRODUCT(E252:E257,F252:F257))/SUMPRODUCT(SUM(E252:E257))</f>
        <v>81288.41912606062</v>
      </c>
      <c r="G258" s="28">
        <f>SUM(G252:G257)</f>
        <v>306</v>
      </c>
      <c r="H258" s="28">
        <f>SUM(SUMPRODUCT(G252:G257,H252:H257))/SUMPRODUCT(SUM(G252:G257))</f>
        <v>54190.35980529412</v>
      </c>
      <c r="I258" s="28">
        <f>SUM(I252:I257)</f>
        <v>345</v>
      </c>
      <c r="J258" s="28">
        <f>SUM(SUMPRODUCT(I252:I257,J252:J257))/SUMPRODUCT(SUM(I252:I257))</f>
        <v>44352.05219031884</v>
      </c>
      <c r="K258" s="28">
        <f>SUM(K252:K257)</f>
        <v>63</v>
      </c>
      <c r="L258" s="28">
        <f>SUM(SUMPRODUCT(K252:K257,L252:L257))/SUMPRODUCT(SUM(K252:K257))</f>
        <v>36679.48352380952</v>
      </c>
      <c r="M258" s="28">
        <f>SUM(M252:M257)</f>
        <v>155</v>
      </c>
      <c r="N258" s="28">
        <f>SUM(SUMPRODUCT(M252:M257,N252:N257))/SUMPRODUCT(SUM(M252:M257))</f>
        <v>36339.968783225806</v>
      </c>
      <c r="O258" s="28"/>
      <c r="P258" s="28"/>
      <c r="Q258" s="28">
        <f>SUM(Q252:Q257)</f>
        <v>1133</v>
      </c>
      <c r="R258" s="93">
        <f>SUM(SUMPRODUCT(Q252:Q257,R252:R257))/SUMPRODUCT(SUM(Q252:Q257))</f>
        <v>54092.98621249779</v>
      </c>
    </row>
    <row r="259" spans="1:18" ht="12">
      <c r="A259" s="140" t="s">
        <v>225</v>
      </c>
      <c r="B259" s="140" t="s">
        <v>235</v>
      </c>
      <c r="C259" s="141">
        <v>162283</v>
      </c>
      <c r="D259" s="141">
        <v>5</v>
      </c>
      <c r="E259" s="3">
        <v>26</v>
      </c>
      <c r="F259" s="3">
        <v>62682.356230769234</v>
      </c>
      <c r="G259" s="3">
        <v>29</v>
      </c>
      <c r="H259" s="3">
        <v>49273.09894896552</v>
      </c>
      <c r="I259" s="3">
        <v>40</v>
      </c>
      <c r="J259" s="3">
        <v>43365.9</v>
      </c>
      <c r="K259" s="3">
        <v>15</v>
      </c>
      <c r="L259" s="3">
        <v>19870.133333333335</v>
      </c>
      <c r="M259" s="3">
        <v>0</v>
      </c>
      <c r="N259" s="3"/>
      <c r="O259" s="3">
        <v>0</v>
      </c>
      <c r="P259" s="3"/>
      <c r="Q259" s="6">
        <f>+E259+G259+I259+K259+M259+O259</f>
        <v>110</v>
      </c>
      <c r="R259" s="107">
        <v>46284.99210472727</v>
      </c>
    </row>
    <row r="260" spans="1:18" ht="12">
      <c r="A260" s="140"/>
      <c r="B260" s="140"/>
      <c r="C260" s="141"/>
      <c r="D260" s="14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107"/>
    </row>
    <row r="261" spans="1:18" ht="12">
      <c r="A261" s="140" t="s">
        <v>225</v>
      </c>
      <c r="B261" s="140" t="s">
        <v>236</v>
      </c>
      <c r="C261" s="141">
        <v>163912</v>
      </c>
      <c r="D261" s="141">
        <v>6</v>
      </c>
      <c r="E261" s="3">
        <v>33</v>
      </c>
      <c r="F261" s="3">
        <v>69966.69696969698</v>
      </c>
      <c r="G261" s="3">
        <v>31</v>
      </c>
      <c r="H261" s="3">
        <v>54667.93548387097</v>
      </c>
      <c r="I261" s="3">
        <v>44</v>
      </c>
      <c r="J261" s="3">
        <v>40266.77272727273</v>
      </c>
      <c r="K261" s="3">
        <v>3</v>
      </c>
      <c r="L261" s="3">
        <v>35800</v>
      </c>
      <c r="M261" s="3">
        <v>0</v>
      </c>
      <c r="N261" s="3"/>
      <c r="O261" s="3">
        <v>0</v>
      </c>
      <c r="P261" s="3"/>
      <c r="Q261" s="6">
        <f>+E261+G261+I261+K261+M261+O261</f>
        <v>111</v>
      </c>
      <c r="R261" s="107">
        <v>52997.7027027027</v>
      </c>
    </row>
    <row r="262" spans="1:18" ht="12">
      <c r="A262" s="140"/>
      <c r="B262" s="140"/>
      <c r="C262" s="141"/>
      <c r="D262" s="14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07"/>
    </row>
    <row r="263" spans="1:18" ht="12">
      <c r="A263" s="140" t="s">
        <v>225</v>
      </c>
      <c r="B263" s="140" t="s">
        <v>237</v>
      </c>
      <c r="C263" s="141">
        <v>161688</v>
      </c>
      <c r="D263" s="141">
        <v>7</v>
      </c>
      <c r="E263" s="3">
        <v>26</v>
      </c>
      <c r="F263" s="3">
        <v>50115.96175615385</v>
      </c>
      <c r="G263" s="3">
        <v>24</v>
      </c>
      <c r="H263" s="3">
        <v>41084.4381675</v>
      </c>
      <c r="I263" s="3">
        <v>34</v>
      </c>
      <c r="J263" s="3">
        <v>31896.53659058824</v>
      </c>
      <c r="K263" s="3">
        <v>8</v>
      </c>
      <c r="L263" s="3">
        <v>26472.969445000002</v>
      </c>
      <c r="M263" s="3">
        <v>0</v>
      </c>
      <c r="N263" s="3"/>
      <c r="O263" s="3">
        <v>0</v>
      </c>
      <c r="P263" s="3"/>
      <c r="Q263" s="6">
        <f aca="true" t="shared" si="8" ref="Q263:Q282">+E263+G263+I263+K263+M263+O263</f>
        <v>92</v>
      </c>
      <c r="R263" s="107">
        <v>38970.73392739131</v>
      </c>
    </row>
    <row r="264" spans="1:18" ht="12">
      <c r="A264" s="140" t="s">
        <v>225</v>
      </c>
      <c r="B264" s="140" t="s">
        <v>238</v>
      </c>
      <c r="C264" s="141">
        <v>161767</v>
      </c>
      <c r="D264" s="141">
        <v>7</v>
      </c>
      <c r="E264" s="3">
        <v>74</v>
      </c>
      <c r="F264" s="3">
        <v>61311.27791081081</v>
      </c>
      <c r="G264" s="3">
        <v>57</v>
      </c>
      <c r="H264" s="3">
        <v>48878.14971649123</v>
      </c>
      <c r="I264" s="3">
        <v>51</v>
      </c>
      <c r="J264" s="3">
        <v>39391.1745427451</v>
      </c>
      <c r="K264" s="3">
        <v>16</v>
      </c>
      <c r="L264" s="3">
        <v>35013.12239875</v>
      </c>
      <c r="M264" s="3">
        <v>0</v>
      </c>
      <c r="N264" s="3"/>
      <c r="O264" s="3">
        <v>0</v>
      </c>
      <c r="P264" s="3"/>
      <c r="Q264" s="6">
        <f t="shared" si="8"/>
        <v>198</v>
      </c>
      <c r="R264" s="107">
        <v>49960.85332979798</v>
      </c>
    </row>
    <row r="265" spans="1:18" ht="12">
      <c r="A265" s="140" t="s">
        <v>225</v>
      </c>
      <c r="B265" s="140" t="s">
        <v>239</v>
      </c>
      <c r="C265" s="141">
        <v>161864</v>
      </c>
      <c r="D265" s="141">
        <v>7</v>
      </c>
      <c r="E265" s="3">
        <v>28</v>
      </c>
      <c r="F265" s="3">
        <v>47503.32142857143</v>
      </c>
      <c r="G265" s="3">
        <v>21</v>
      </c>
      <c r="H265" s="3">
        <v>46054.68824857143</v>
      </c>
      <c r="I265" s="3">
        <v>69</v>
      </c>
      <c r="J265" s="3">
        <v>38930.75362318841</v>
      </c>
      <c r="K265" s="3">
        <v>1</v>
      </c>
      <c r="L265" s="3">
        <v>30752</v>
      </c>
      <c r="M265" s="3">
        <v>0</v>
      </c>
      <c r="N265" s="3"/>
      <c r="O265" s="3">
        <v>0</v>
      </c>
      <c r="P265" s="3"/>
      <c r="Q265" s="6">
        <f t="shared" si="8"/>
        <v>119</v>
      </c>
      <c r="R265" s="107">
        <v>42136.26431277311</v>
      </c>
    </row>
    <row r="266" spans="1:18" ht="12">
      <c r="A266" s="140" t="s">
        <v>225</v>
      </c>
      <c r="B266" s="140" t="s">
        <v>240</v>
      </c>
      <c r="C266" s="141">
        <v>405872</v>
      </c>
      <c r="D266" s="141">
        <v>7</v>
      </c>
      <c r="E266" s="3">
        <v>5</v>
      </c>
      <c r="F266" s="3">
        <v>58440.68194</v>
      </c>
      <c r="G266" s="3">
        <v>12</v>
      </c>
      <c r="H266" s="3">
        <v>45093.25637833334</v>
      </c>
      <c r="I266" s="3">
        <v>16</v>
      </c>
      <c r="J266" s="3">
        <v>36944.9207675</v>
      </c>
      <c r="K266" s="3">
        <v>9</v>
      </c>
      <c r="L266" s="3">
        <v>33561.577626666665</v>
      </c>
      <c r="M266" s="3">
        <v>0</v>
      </c>
      <c r="N266" s="3"/>
      <c r="O266" s="3">
        <v>0</v>
      </c>
      <c r="P266" s="3"/>
      <c r="Q266" s="6">
        <f t="shared" si="8"/>
        <v>42</v>
      </c>
      <c r="R266" s="107">
        <v>41107.033741904765</v>
      </c>
    </row>
    <row r="267" spans="1:18" ht="12">
      <c r="A267" s="140" t="s">
        <v>225</v>
      </c>
      <c r="B267" s="140" t="s">
        <v>241</v>
      </c>
      <c r="C267" s="141">
        <v>162098</v>
      </c>
      <c r="D267" s="141">
        <v>7</v>
      </c>
      <c r="E267" s="3">
        <v>0</v>
      </c>
      <c r="F267" s="3"/>
      <c r="G267" s="3">
        <v>0</v>
      </c>
      <c r="H267" s="3"/>
      <c r="I267" s="3">
        <v>0</v>
      </c>
      <c r="J267" s="3"/>
      <c r="K267" s="3">
        <v>0</v>
      </c>
      <c r="L267" s="3"/>
      <c r="M267" s="3">
        <v>0</v>
      </c>
      <c r="N267" s="3"/>
      <c r="O267" s="3">
        <v>0</v>
      </c>
      <c r="P267" s="3"/>
      <c r="Q267" s="6">
        <f t="shared" si="8"/>
        <v>0</v>
      </c>
      <c r="R267" s="107"/>
    </row>
    <row r="268" spans="1:18" ht="12">
      <c r="A268" s="140" t="s">
        <v>225</v>
      </c>
      <c r="B268" s="140" t="s">
        <v>242</v>
      </c>
      <c r="C268" s="141">
        <v>162104</v>
      </c>
      <c r="D268" s="141">
        <v>7</v>
      </c>
      <c r="E268" s="3">
        <v>15</v>
      </c>
      <c r="F268" s="3">
        <v>51526.504656</v>
      </c>
      <c r="G268" s="3">
        <v>10</v>
      </c>
      <c r="H268" s="3">
        <v>47468.5</v>
      </c>
      <c r="I268" s="3">
        <v>8</v>
      </c>
      <c r="J268" s="3">
        <v>39959.875</v>
      </c>
      <c r="K268" s="3">
        <v>3</v>
      </c>
      <c r="L268" s="3">
        <v>33998</v>
      </c>
      <c r="M268" s="3">
        <v>0</v>
      </c>
      <c r="N268" s="3"/>
      <c r="O268" s="3">
        <v>0</v>
      </c>
      <c r="P268" s="3"/>
      <c r="Q268" s="6">
        <f t="shared" si="8"/>
        <v>36</v>
      </c>
      <c r="R268" s="107">
        <v>46368.21027333333</v>
      </c>
    </row>
    <row r="269" spans="1:18" ht="12">
      <c r="A269" s="140" t="s">
        <v>225</v>
      </c>
      <c r="B269" s="140" t="s">
        <v>243</v>
      </c>
      <c r="C269" s="141">
        <v>162122</v>
      </c>
      <c r="D269" s="141">
        <v>7</v>
      </c>
      <c r="E269" s="3">
        <v>49</v>
      </c>
      <c r="F269" s="3">
        <v>56869.9467155102</v>
      </c>
      <c r="G269" s="3">
        <v>19</v>
      </c>
      <c r="H269" s="3">
        <v>46119.63157894737</v>
      </c>
      <c r="I269" s="3">
        <v>16</v>
      </c>
      <c r="J269" s="3">
        <v>42132.4939225</v>
      </c>
      <c r="K269" s="3">
        <v>2</v>
      </c>
      <c r="L269" s="3">
        <v>29491.5</v>
      </c>
      <c r="M269" s="3">
        <v>0</v>
      </c>
      <c r="N269" s="3"/>
      <c r="O269" s="3">
        <v>0</v>
      </c>
      <c r="P269" s="3"/>
      <c r="Q269" s="6">
        <f t="shared" si="8"/>
        <v>86</v>
      </c>
      <c r="R269" s="107">
        <v>51116.31734674419</v>
      </c>
    </row>
    <row r="270" spans="1:18" ht="12">
      <c r="A270" s="140" t="s">
        <v>225</v>
      </c>
      <c r="B270" s="140" t="s">
        <v>244</v>
      </c>
      <c r="C270" s="141">
        <v>162168</v>
      </c>
      <c r="D270" s="141">
        <v>7</v>
      </c>
      <c r="E270" s="3">
        <v>13</v>
      </c>
      <c r="F270" s="3">
        <v>50942.042969230766</v>
      </c>
      <c r="G270" s="3">
        <v>5</v>
      </c>
      <c r="H270" s="3">
        <v>46155.8</v>
      </c>
      <c r="I270" s="3">
        <v>17</v>
      </c>
      <c r="J270" s="3">
        <v>40354.529411764706</v>
      </c>
      <c r="K270" s="3">
        <v>6</v>
      </c>
      <c r="L270" s="3">
        <v>37318.5</v>
      </c>
      <c r="M270" s="3">
        <v>1</v>
      </c>
      <c r="N270" s="3">
        <v>34993.558600000004</v>
      </c>
      <c r="O270" s="3">
        <v>0</v>
      </c>
      <c r="P270" s="3"/>
      <c r="Q270" s="6">
        <f t="shared" si="8"/>
        <v>42</v>
      </c>
      <c r="R270" s="107">
        <v>43760.88374285715</v>
      </c>
    </row>
    <row r="271" spans="1:18" ht="12">
      <c r="A271" s="140" t="s">
        <v>225</v>
      </c>
      <c r="B271" s="140" t="s">
        <v>245</v>
      </c>
      <c r="C271" s="141">
        <v>162399</v>
      </c>
      <c r="D271" s="141">
        <v>7</v>
      </c>
      <c r="E271" s="3">
        <v>0</v>
      </c>
      <c r="F271" s="3"/>
      <c r="G271" s="3">
        <v>0</v>
      </c>
      <c r="H271" s="3"/>
      <c r="I271" s="3">
        <v>0</v>
      </c>
      <c r="J271" s="3"/>
      <c r="K271" s="3">
        <v>0</v>
      </c>
      <c r="L271" s="3"/>
      <c r="M271" s="3">
        <v>0</v>
      </c>
      <c r="N271" s="3"/>
      <c r="O271" s="3">
        <v>0</v>
      </c>
      <c r="P271" s="3"/>
      <c r="Q271" s="6">
        <f t="shared" si="8"/>
        <v>0</v>
      </c>
      <c r="R271" s="107"/>
    </row>
    <row r="272" spans="1:18" ht="12">
      <c r="A272" s="140" t="s">
        <v>225</v>
      </c>
      <c r="B272" s="140" t="s">
        <v>246</v>
      </c>
      <c r="C272" s="141">
        <v>162478</v>
      </c>
      <c r="D272" s="141">
        <v>7</v>
      </c>
      <c r="E272" s="3">
        <v>0</v>
      </c>
      <c r="F272" s="3"/>
      <c r="G272" s="3">
        <v>0</v>
      </c>
      <c r="H272" s="3"/>
      <c r="I272" s="3">
        <v>0</v>
      </c>
      <c r="J272" s="3"/>
      <c r="K272" s="3">
        <v>0</v>
      </c>
      <c r="L272" s="3"/>
      <c r="M272" s="3">
        <v>0</v>
      </c>
      <c r="N272" s="3"/>
      <c r="O272" s="3">
        <v>0</v>
      </c>
      <c r="P272" s="3"/>
      <c r="Q272" s="6">
        <f t="shared" si="8"/>
        <v>0</v>
      </c>
      <c r="R272" s="107"/>
    </row>
    <row r="273" spans="1:18" ht="12">
      <c r="A273" s="140" t="s">
        <v>225</v>
      </c>
      <c r="B273" s="140" t="s">
        <v>247</v>
      </c>
      <c r="C273" s="141">
        <v>162557</v>
      </c>
      <c r="D273" s="141">
        <v>7</v>
      </c>
      <c r="E273" s="3">
        <v>15</v>
      </c>
      <c r="F273" s="3">
        <v>51695.86666666667</v>
      </c>
      <c r="G273" s="3">
        <v>29</v>
      </c>
      <c r="H273" s="3">
        <v>45704.0122337931</v>
      </c>
      <c r="I273" s="3">
        <v>26</v>
      </c>
      <c r="J273" s="3">
        <v>38909.62919230769</v>
      </c>
      <c r="K273" s="3">
        <v>1</v>
      </c>
      <c r="L273" s="3">
        <v>34725</v>
      </c>
      <c r="M273" s="3">
        <v>1</v>
      </c>
      <c r="N273" s="3">
        <v>29760</v>
      </c>
      <c r="O273" s="3">
        <v>0</v>
      </c>
      <c r="P273" s="3"/>
      <c r="Q273" s="6">
        <f t="shared" si="8"/>
        <v>72</v>
      </c>
      <c r="R273" s="107">
        <v>44124.85713583333</v>
      </c>
    </row>
    <row r="274" spans="1:18" ht="12">
      <c r="A274" s="140" t="s">
        <v>225</v>
      </c>
      <c r="B274" s="140" t="s">
        <v>248</v>
      </c>
      <c r="C274" s="141">
        <v>162609</v>
      </c>
      <c r="D274" s="141">
        <v>7</v>
      </c>
      <c r="E274" s="3">
        <v>8</v>
      </c>
      <c r="F274" s="3">
        <v>45103.875</v>
      </c>
      <c r="G274" s="3">
        <v>9</v>
      </c>
      <c r="H274" s="3">
        <v>38066.555555555555</v>
      </c>
      <c r="I274" s="3">
        <v>1</v>
      </c>
      <c r="J274" s="3">
        <v>34615</v>
      </c>
      <c r="K274" s="3">
        <v>1</v>
      </c>
      <c r="L274" s="3">
        <v>30633</v>
      </c>
      <c r="M274" s="3">
        <v>0</v>
      </c>
      <c r="N274" s="3"/>
      <c r="O274" s="3">
        <v>0</v>
      </c>
      <c r="P274" s="3"/>
      <c r="Q274" s="6">
        <f t="shared" si="8"/>
        <v>19</v>
      </c>
      <c r="R274" s="107">
        <v>40456.73684210526</v>
      </c>
    </row>
    <row r="275" spans="1:18" ht="12">
      <c r="A275" s="140" t="s">
        <v>225</v>
      </c>
      <c r="B275" s="140" t="s">
        <v>249</v>
      </c>
      <c r="C275" s="141">
        <v>162690</v>
      </c>
      <c r="D275" s="141">
        <v>7</v>
      </c>
      <c r="E275" s="3">
        <v>26</v>
      </c>
      <c r="F275" s="3">
        <v>52041.46153846154</v>
      </c>
      <c r="G275" s="3">
        <v>13</v>
      </c>
      <c r="H275" s="3">
        <v>39912.692307692305</v>
      </c>
      <c r="I275" s="3">
        <v>15</v>
      </c>
      <c r="J275" s="3">
        <v>41184.86369333334</v>
      </c>
      <c r="K275" s="3">
        <v>4</v>
      </c>
      <c r="L275" s="3">
        <v>29797.25</v>
      </c>
      <c r="M275" s="3">
        <v>0</v>
      </c>
      <c r="N275" s="3"/>
      <c r="O275" s="3">
        <v>0</v>
      </c>
      <c r="P275" s="3"/>
      <c r="Q275" s="6">
        <f t="shared" si="8"/>
        <v>58</v>
      </c>
      <c r="R275" s="107">
        <v>44981.11992068966</v>
      </c>
    </row>
    <row r="276" spans="1:18" ht="12">
      <c r="A276" s="140" t="s">
        <v>225</v>
      </c>
      <c r="B276" s="140" t="s">
        <v>250</v>
      </c>
      <c r="C276" s="141">
        <v>162706</v>
      </c>
      <c r="D276" s="141">
        <v>7</v>
      </c>
      <c r="E276" s="3">
        <v>16</v>
      </c>
      <c r="F276" s="3">
        <v>56737.3011975</v>
      </c>
      <c r="G276" s="3">
        <v>38</v>
      </c>
      <c r="H276" s="3">
        <v>52833.472746842104</v>
      </c>
      <c r="I276" s="3">
        <v>13</v>
      </c>
      <c r="J276" s="3">
        <v>44003.852276923084</v>
      </c>
      <c r="K276" s="3">
        <v>9</v>
      </c>
      <c r="L276" s="3">
        <v>36280.77777777778</v>
      </c>
      <c r="M276" s="3">
        <v>1</v>
      </c>
      <c r="N276" s="3">
        <v>37635.461820000004</v>
      </c>
      <c r="O276" s="3">
        <v>0</v>
      </c>
      <c r="P276" s="3"/>
      <c r="Q276" s="6">
        <f t="shared" si="8"/>
        <v>77</v>
      </c>
      <c r="R276" s="107">
        <v>50021.835389090906</v>
      </c>
    </row>
    <row r="277" spans="1:18" ht="12">
      <c r="A277" s="140" t="s">
        <v>225</v>
      </c>
      <c r="B277" s="140" t="s">
        <v>251</v>
      </c>
      <c r="C277" s="141">
        <v>162799</v>
      </c>
      <c r="D277" s="141">
        <v>7</v>
      </c>
      <c r="E277" s="3">
        <v>35</v>
      </c>
      <c r="F277" s="3">
        <v>58134.44796742857</v>
      </c>
      <c r="G277" s="3">
        <v>27</v>
      </c>
      <c r="H277" s="3">
        <v>47580.52615925926</v>
      </c>
      <c r="I277" s="3">
        <v>10</v>
      </c>
      <c r="J277" s="3">
        <v>41266.6</v>
      </c>
      <c r="K277" s="3">
        <v>12</v>
      </c>
      <c r="L277" s="3">
        <v>35675.110648333335</v>
      </c>
      <c r="M277" s="3">
        <v>3</v>
      </c>
      <c r="N277" s="3">
        <v>32169.666666666668</v>
      </c>
      <c r="O277" s="3">
        <v>0</v>
      </c>
      <c r="P277" s="3"/>
      <c r="Q277" s="6">
        <f t="shared" si="8"/>
        <v>87</v>
      </c>
      <c r="R277" s="107">
        <v>48927.08290735632</v>
      </c>
    </row>
    <row r="278" spans="1:18" ht="12">
      <c r="A278" s="140" t="s">
        <v>225</v>
      </c>
      <c r="B278" s="140" t="s">
        <v>252</v>
      </c>
      <c r="C278" s="141">
        <v>163444</v>
      </c>
      <c r="D278" s="141">
        <v>7</v>
      </c>
      <c r="E278" s="3">
        <v>41</v>
      </c>
      <c r="F278" s="3">
        <v>58556.60975609756</v>
      </c>
      <c r="G278" s="3">
        <v>12</v>
      </c>
      <c r="H278" s="3">
        <v>49446.166666666664</v>
      </c>
      <c r="I278" s="3">
        <v>8</v>
      </c>
      <c r="J278" s="3">
        <v>45028.75</v>
      </c>
      <c r="K278" s="3">
        <v>1</v>
      </c>
      <c r="L278" s="3">
        <v>0</v>
      </c>
      <c r="M278" s="3">
        <v>0</v>
      </c>
      <c r="N278" s="3"/>
      <c r="O278" s="3">
        <v>0</v>
      </c>
      <c r="P278" s="3"/>
      <c r="Q278" s="6">
        <f t="shared" si="8"/>
        <v>62</v>
      </c>
      <c r="R278" s="107">
        <v>54103.3064516129</v>
      </c>
    </row>
    <row r="279" spans="1:18" ht="12">
      <c r="A279" s="140" t="s">
        <v>225</v>
      </c>
      <c r="B279" s="140" t="s">
        <v>253</v>
      </c>
      <c r="C279" s="141">
        <v>163426</v>
      </c>
      <c r="D279" s="141">
        <v>7</v>
      </c>
      <c r="E279" s="3">
        <v>150</v>
      </c>
      <c r="F279" s="3">
        <v>61007.63333333333</v>
      </c>
      <c r="G279" s="3">
        <v>56</v>
      </c>
      <c r="H279" s="3">
        <v>50703.53571428572</v>
      </c>
      <c r="I279" s="3">
        <v>30</v>
      </c>
      <c r="J279" s="3">
        <v>42704.86666666667</v>
      </c>
      <c r="K279" s="3">
        <v>9</v>
      </c>
      <c r="L279" s="3">
        <v>37132.11111111111</v>
      </c>
      <c r="M279" s="3">
        <v>0</v>
      </c>
      <c r="N279" s="3"/>
      <c r="O279" s="3">
        <v>0</v>
      </c>
      <c r="P279" s="3"/>
      <c r="Q279" s="6">
        <f t="shared" si="8"/>
        <v>245</v>
      </c>
      <c r="R279" s="107">
        <v>55534.195918367346</v>
      </c>
    </row>
    <row r="280" spans="1:18" ht="12">
      <c r="A280" s="140" t="s">
        <v>225</v>
      </c>
      <c r="B280" s="140" t="s">
        <v>254</v>
      </c>
      <c r="C280" s="141">
        <v>163435</v>
      </c>
      <c r="D280" s="141">
        <v>7</v>
      </c>
      <c r="E280" s="3">
        <v>60</v>
      </c>
      <c r="F280" s="3">
        <v>59258</v>
      </c>
      <c r="G280" s="3">
        <v>14</v>
      </c>
      <c r="H280" s="3">
        <v>49245.57142857143</v>
      </c>
      <c r="I280" s="3">
        <v>5</v>
      </c>
      <c r="J280" s="3">
        <v>44204.6</v>
      </c>
      <c r="K280" s="3">
        <v>1</v>
      </c>
      <c r="L280" s="3">
        <v>39582</v>
      </c>
      <c r="M280" s="3">
        <v>0</v>
      </c>
      <c r="N280" s="3"/>
      <c r="O280" s="3">
        <v>0</v>
      </c>
      <c r="P280" s="3"/>
      <c r="Q280" s="6">
        <f t="shared" si="8"/>
        <v>80</v>
      </c>
      <c r="R280" s="107">
        <v>56319.0375</v>
      </c>
    </row>
    <row r="281" spans="1:18" ht="12">
      <c r="A281" s="140" t="s">
        <v>225</v>
      </c>
      <c r="B281" s="140" t="s">
        <v>255</v>
      </c>
      <c r="C281" s="141">
        <v>163657</v>
      </c>
      <c r="D281" s="141">
        <v>7</v>
      </c>
      <c r="E281" s="3">
        <v>99</v>
      </c>
      <c r="F281" s="3">
        <v>58716.11111111111</v>
      </c>
      <c r="G281" s="3">
        <v>77</v>
      </c>
      <c r="H281" s="3">
        <v>45352.72727272727</v>
      </c>
      <c r="I281" s="3">
        <v>31</v>
      </c>
      <c r="J281" s="3">
        <v>38124.12903225807</v>
      </c>
      <c r="K281" s="3">
        <v>5</v>
      </c>
      <c r="L281" s="3">
        <v>33773.8</v>
      </c>
      <c r="M281" s="3">
        <v>0</v>
      </c>
      <c r="N281" s="3"/>
      <c r="O281" s="3">
        <v>0</v>
      </c>
      <c r="P281" s="3"/>
      <c r="Q281" s="6">
        <f t="shared" si="8"/>
        <v>212</v>
      </c>
      <c r="R281" s="107">
        <v>50263.07547169811</v>
      </c>
    </row>
    <row r="282" spans="1:18" ht="12">
      <c r="A282" s="140" t="s">
        <v>225</v>
      </c>
      <c r="B282" s="140" t="s">
        <v>256</v>
      </c>
      <c r="C282" s="141">
        <v>164313</v>
      </c>
      <c r="D282" s="141">
        <v>7</v>
      </c>
      <c r="E282" s="3">
        <v>5</v>
      </c>
      <c r="F282" s="3">
        <v>60172.2</v>
      </c>
      <c r="G282" s="3">
        <v>5</v>
      </c>
      <c r="H282" s="3">
        <v>46030.760448</v>
      </c>
      <c r="I282" s="3">
        <v>18</v>
      </c>
      <c r="J282" s="3">
        <v>43162.82178111111</v>
      </c>
      <c r="K282" s="3">
        <v>11</v>
      </c>
      <c r="L282" s="3">
        <v>35585.09090909091</v>
      </c>
      <c r="M282" s="3">
        <v>0</v>
      </c>
      <c r="N282" s="3"/>
      <c r="O282" s="3">
        <v>0</v>
      </c>
      <c r="P282" s="3"/>
      <c r="Q282" s="6">
        <f t="shared" si="8"/>
        <v>39</v>
      </c>
      <c r="R282" s="107">
        <v>43573.88703333333</v>
      </c>
    </row>
    <row r="283" spans="1:18" ht="12">
      <c r="A283" s="147" t="s">
        <v>577</v>
      </c>
      <c r="B283" s="140"/>
      <c r="C283" s="141"/>
      <c r="D283" s="141"/>
      <c r="E283" s="28">
        <f>SUM(E263:E282)</f>
        <v>665</v>
      </c>
      <c r="F283" s="28">
        <f>SUMPRODUCT(E263:E282,F263:F282)/SUMPRODUCT(SUM(E263:E282))</f>
        <v>57649.878189894735</v>
      </c>
      <c r="G283" s="28">
        <f>SUM(G263:G282)</f>
        <v>428</v>
      </c>
      <c r="H283" s="28">
        <f>SUMPRODUCT(G263:G282,H263:H282)/SUMPRODUCT(SUM(G263:G282))</f>
        <v>47163.121278785045</v>
      </c>
      <c r="I283" s="28">
        <f>SUM(I263:I282)</f>
        <v>368</v>
      </c>
      <c r="J283" s="28">
        <f>SUMPRODUCT(I263:I282,J263:J282)/SUMPRODUCT(SUM(I263:I282))</f>
        <v>39457.964583858695</v>
      </c>
      <c r="K283" s="28">
        <f>SUM(K263:K282)</f>
        <v>99</v>
      </c>
      <c r="L283" s="28">
        <f>SUMPRODUCT(K263:K282,L263:L282)/SUMPRODUCT(SUM(K263:K282))</f>
        <v>33969.083235959595</v>
      </c>
      <c r="M283" s="28">
        <f>SUM(M263:M282)</f>
        <v>6</v>
      </c>
      <c r="N283" s="28">
        <f>SUMPRODUCT(M263:M282,N263:N282)/SUMPRODUCT(SUM(M263:M282))</f>
        <v>33149.67007</v>
      </c>
      <c r="O283" s="28"/>
      <c r="P283" s="28"/>
      <c r="Q283" s="28">
        <f>SUM(Q263:Q282)</f>
        <v>1566</v>
      </c>
      <c r="R283" s="93">
        <f>SUMPRODUCT(Q263:Q282,R263:R282)/SUMPRODUCT(SUM(Q263:Q282))</f>
        <v>48917.85001994892</v>
      </c>
    </row>
    <row r="284" spans="1:18" ht="12">
      <c r="A284" s="140" t="s">
        <v>257</v>
      </c>
      <c r="B284" s="140" t="s">
        <v>258</v>
      </c>
      <c r="C284" s="141">
        <v>176080</v>
      </c>
      <c r="D284" s="141">
        <v>1</v>
      </c>
      <c r="E284" s="3">
        <v>304</v>
      </c>
      <c r="F284" s="3">
        <v>68038.75350203947</v>
      </c>
      <c r="G284" s="3">
        <v>210</v>
      </c>
      <c r="H284" s="3">
        <v>52849.60129714285</v>
      </c>
      <c r="I284" s="3">
        <v>206</v>
      </c>
      <c r="J284" s="3">
        <v>44778.56161796116</v>
      </c>
      <c r="K284" s="3">
        <v>58</v>
      </c>
      <c r="L284" s="3">
        <v>29813.78624655172</v>
      </c>
      <c r="M284" s="3">
        <v>70</v>
      </c>
      <c r="N284" s="3">
        <v>22680.771714285715</v>
      </c>
      <c r="O284" s="3">
        <v>0</v>
      </c>
      <c r="P284" s="3"/>
      <c r="Q284" s="6">
        <f>+E284+G284+I284+K284+M284+O284</f>
        <v>848</v>
      </c>
      <c r="R284" s="107">
        <v>52268.201241297174</v>
      </c>
    </row>
    <row r="285" spans="1:18" ht="12">
      <c r="A285" s="140"/>
      <c r="B285" s="140"/>
      <c r="C285" s="141"/>
      <c r="D285" s="14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107"/>
    </row>
    <row r="286" spans="1:18" ht="12">
      <c r="A286" s="140" t="s">
        <v>257</v>
      </c>
      <c r="B286" s="140" t="s">
        <v>259</v>
      </c>
      <c r="C286" s="141">
        <v>176017</v>
      </c>
      <c r="D286" s="141">
        <v>2</v>
      </c>
      <c r="E286" s="3">
        <v>134</v>
      </c>
      <c r="F286" s="3">
        <v>68749.66444238806</v>
      </c>
      <c r="G286" s="3">
        <v>150</v>
      </c>
      <c r="H286" s="3">
        <v>52586.87796533333</v>
      </c>
      <c r="I286" s="3">
        <v>147</v>
      </c>
      <c r="J286" s="3">
        <v>41827.25023265306</v>
      </c>
      <c r="K286" s="3">
        <v>33</v>
      </c>
      <c r="L286" s="3">
        <v>26902</v>
      </c>
      <c r="M286" s="3">
        <v>0</v>
      </c>
      <c r="N286" s="3"/>
      <c r="O286" s="3">
        <v>0</v>
      </c>
      <c r="P286" s="3"/>
      <c r="Q286" s="6">
        <f>+E286+G286+I286+K286+M286+O286</f>
        <v>464</v>
      </c>
      <c r="R286" s="107">
        <v>52019.09162560345</v>
      </c>
    </row>
    <row r="287" spans="1:18" ht="12">
      <c r="A287" s="140" t="s">
        <v>257</v>
      </c>
      <c r="B287" s="140" t="s">
        <v>260</v>
      </c>
      <c r="C287" s="141">
        <v>176372</v>
      </c>
      <c r="D287" s="141">
        <v>2</v>
      </c>
      <c r="E287" s="3">
        <v>206</v>
      </c>
      <c r="F287" s="3">
        <v>65795.63655291262</v>
      </c>
      <c r="G287" s="3">
        <v>165</v>
      </c>
      <c r="H287" s="3">
        <v>50550.5637969697</v>
      </c>
      <c r="I287" s="3">
        <v>167</v>
      </c>
      <c r="J287" s="3">
        <v>41653.86711628742</v>
      </c>
      <c r="K287" s="3">
        <v>87</v>
      </c>
      <c r="L287" s="3">
        <v>33582.47116505747</v>
      </c>
      <c r="M287" s="3">
        <v>0</v>
      </c>
      <c r="N287" s="3"/>
      <c r="O287" s="3">
        <v>0</v>
      </c>
      <c r="P287" s="3"/>
      <c r="Q287" s="6">
        <f>+E287+G287+I287+K287+M287+O287</f>
        <v>625</v>
      </c>
      <c r="R287" s="107">
        <v>50836.183929888</v>
      </c>
    </row>
    <row r="288" spans="1:18" ht="12">
      <c r="A288" s="147" t="s">
        <v>577</v>
      </c>
      <c r="B288" s="140"/>
      <c r="C288" s="141"/>
      <c r="D288" s="141"/>
      <c r="E288" s="28">
        <f>SUM(E286:E287)</f>
        <v>340</v>
      </c>
      <c r="F288" s="28">
        <f>SUMPRODUCT(E286:E287,F286:F287)/SUM(E286:E287)</f>
        <v>66959.87107405881</v>
      </c>
      <c r="G288" s="28">
        <f>SUM(G286:G287)</f>
        <v>315</v>
      </c>
      <c r="H288" s="28">
        <f>SUMPRODUCT(G286:G287,H286:H287)/SUM(G286:G287)</f>
        <v>51520.23721047619</v>
      </c>
      <c r="I288" s="28">
        <f>SUM(I286:I287)</f>
        <v>314</v>
      </c>
      <c r="J288" s="28">
        <f>SUMPRODUCT(I286:I287,J286:J287)/SUM(I286:I287)</f>
        <v>41735.03691917197</v>
      </c>
      <c r="K288" s="28">
        <f>SUM(K286:K287)</f>
        <v>120</v>
      </c>
      <c r="L288" s="28">
        <f>SUMPRODUCT(K286:K287,L286:L287)/SUM(K286:K287)</f>
        <v>31745.341594666665</v>
      </c>
      <c r="M288" s="28"/>
      <c r="N288" s="28"/>
      <c r="O288" s="28"/>
      <c r="P288" s="28"/>
      <c r="Q288" s="28">
        <f>SUM(Q286:Q287)</f>
        <v>1089</v>
      </c>
      <c r="R288" s="93">
        <f>SUMPRODUCT(Q286:Q287,R286:R287)/SUM(Q286:Q287)</f>
        <v>51340.19602429752</v>
      </c>
    </row>
    <row r="289" spans="1:18" ht="12">
      <c r="A289" s="140" t="s">
        <v>257</v>
      </c>
      <c r="B289" s="140" t="s">
        <v>261</v>
      </c>
      <c r="C289" s="141">
        <v>175856</v>
      </c>
      <c r="D289" s="141">
        <v>3</v>
      </c>
      <c r="E289" s="3">
        <v>69</v>
      </c>
      <c r="F289" s="3">
        <v>53796.98116550725</v>
      </c>
      <c r="G289" s="3">
        <v>85</v>
      </c>
      <c r="H289" s="3">
        <v>48513.66995788235</v>
      </c>
      <c r="I289" s="3">
        <v>114</v>
      </c>
      <c r="J289" s="3">
        <v>40436.4176031579</v>
      </c>
      <c r="K289" s="3">
        <v>50</v>
      </c>
      <c r="L289" s="3">
        <v>31027.8949632</v>
      </c>
      <c r="M289" s="3">
        <v>0</v>
      </c>
      <c r="N289" s="3"/>
      <c r="O289" s="3">
        <v>0</v>
      </c>
      <c r="P289" s="3"/>
      <c r="Q289" s="6">
        <f>+E289+G289+I289+K289+M289+O289</f>
        <v>318</v>
      </c>
      <c r="R289" s="107">
        <v>44015.09434515724</v>
      </c>
    </row>
    <row r="290" spans="1:18" ht="12">
      <c r="A290" s="140"/>
      <c r="B290" s="140"/>
      <c r="C290" s="141"/>
      <c r="D290" s="14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07"/>
    </row>
    <row r="291" spans="1:18" ht="12">
      <c r="A291" s="140" t="s">
        <v>257</v>
      </c>
      <c r="B291" s="140" t="s">
        <v>262</v>
      </c>
      <c r="C291" s="141">
        <v>175342</v>
      </c>
      <c r="D291" s="141">
        <v>5</v>
      </c>
      <c r="E291" s="3">
        <v>45</v>
      </c>
      <c r="F291" s="3">
        <v>52300.247036</v>
      </c>
      <c r="G291" s="3">
        <v>31</v>
      </c>
      <c r="H291" s="3">
        <v>44737.92318967742</v>
      </c>
      <c r="I291" s="3">
        <v>48</v>
      </c>
      <c r="J291" s="3">
        <v>41096.82963</v>
      </c>
      <c r="K291" s="3">
        <v>48</v>
      </c>
      <c r="L291" s="3">
        <v>28807.96797166667</v>
      </c>
      <c r="M291" s="3">
        <v>0</v>
      </c>
      <c r="N291" s="3"/>
      <c r="O291" s="3">
        <v>0</v>
      </c>
      <c r="P291" s="3"/>
      <c r="Q291" s="6">
        <f>+E291+G291+I291+K291+M291+O291</f>
        <v>172</v>
      </c>
      <c r="R291" s="107">
        <v>41254.75011848837</v>
      </c>
    </row>
    <row r="292" spans="1:18" ht="12">
      <c r="A292" s="140" t="s">
        <v>257</v>
      </c>
      <c r="B292" s="140" t="s">
        <v>263</v>
      </c>
      <c r="C292" s="141">
        <v>175616</v>
      </c>
      <c r="D292" s="141">
        <v>5</v>
      </c>
      <c r="E292" s="3">
        <v>71</v>
      </c>
      <c r="F292" s="3">
        <v>49445.25875887324</v>
      </c>
      <c r="G292" s="3">
        <v>28</v>
      </c>
      <c r="H292" s="3">
        <v>42358.72613642857</v>
      </c>
      <c r="I292" s="3">
        <v>62</v>
      </c>
      <c r="J292" s="3">
        <v>38665.42249032258</v>
      </c>
      <c r="K292" s="3">
        <v>23</v>
      </c>
      <c r="L292" s="3">
        <v>33127.98942956522</v>
      </c>
      <c r="M292" s="3">
        <v>0</v>
      </c>
      <c r="N292" s="3"/>
      <c r="O292" s="3">
        <v>0</v>
      </c>
      <c r="P292" s="3"/>
      <c r="Q292" s="6">
        <f>+E292+G292+I292+K292+M292+O292</f>
        <v>184</v>
      </c>
      <c r="R292" s="107">
        <v>42694.87855967391</v>
      </c>
    </row>
    <row r="293" spans="1:18" ht="12">
      <c r="A293" s="140" t="s">
        <v>257</v>
      </c>
      <c r="B293" s="140" t="s">
        <v>264</v>
      </c>
      <c r="C293" s="141">
        <v>176035</v>
      </c>
      <c r="D293" s="141">
        <v>5</v>
      </c>
      <c r="E293" s="3">
        <v>26</v>
      </c>
      <c r="F293" s="3">
        <v>49919.98094</v>
      </c>
      <c r="G293" s="3">
        <v>21</v>
      </c>
      <c r="H293" s="3">
        <v>43105.31571047619</v>
      </c>
      <c r="I293" s="3">
        <v>58</v>
      </c>
      <c r="J293" s="3">
        <v>37675.18851896552</v>
      </c>
      <c r="K293" s="3">
        <v>24</v>
      </c>
      <c r="L293" s="3">
        <v>34626.06065416667</v>
      </c>
      <c r="M293" s="3">
        <v>0</v>
      </c>
      <c r="N293" s="3"/>
      <c r="O293" s="3">
        <v>0</v>
      </c>
      <c r="P293" s="3"/>
      <c r="Q293" s="6">
        <f>+E293+G293+I293+K293+M293+O293</f>
        <v>129</v>
      </c>
      <c r="R293" s="107">
        <v>40459.825768682174</v>
      </c>
    </row>
    <row r="294" spans="1:18" ht="12">
      <c r="A294" s="147" t="s">
        <v>577</v>
      </c>
      <c r="B294" s="140"/>
      <c r="C294" s="141"/>
      <c r="D294" s="141"/>
      <c r="E294" s="28">
        <f>SUM(E291:E293)</f>
        <v>142</v>
      </c>
      <c r="F294" s="28">
        <f>SUMPRODUCT(E291:E293,F291:F293)/SUM(E291:E293)</f>
        <v>50436.92952774648</v>
      </c>
      <c r="G294" s="28">
        <f>SUM(G291:G293)</f>
        <v>80</v>
      </c>
      <c r="H294" s="28">
        <f>SUMPRODUCT(G291:G293,H291:H293)/SUM(G291:G293)</f>
        <v>43476.64475775</v>
      </c>
      <c r="I294" s="28">
        <f>SUM(I291:I293)</f>
        <v>168</v>
      </c>
      <c r="J294" s="28">
        <f>SUMPRODUCT(I291:I293,J291:J293)/SUM(I291:I293)</f>
        <v>39018.243754404764</v>
      </c>
      <c r="K294" s="28">
        <f>SUM(K291:K293)</f>
        <v>95</v>
      </c>
      <c r="L294" s="28">
        <f>SUMPRODUCT(K291:K293,L291:L293)/SUM(K291:K293)</f>
        <v>31323.701844421048</v>
      </c>
      <c r="M294" s="28"/>
      <c r="N294" s="28"/>
      <c r="O294" s="28"/>
      <c r="P294" s="28"/>
      <c r="Q294" s="28">
        <f>SUM(Q291:Q293)</f>
        <v>485</v>
      </c>
      <c r="R294" s="93">
        <f>SUMPRODUCT(Q291:Q293,R291:R293)/SUM(Q291:Q293)</f>
        <v>41589.67463818556</v>
      </c>
    </row>
    <row r="295" spans="1:18" ht="12">
      <c r="A295" s="140" t="s">
        <v>257</v>
      </c>
      <c r="B295" s="140" t="s">
        <v>265</v>
      </c>
      <c r="C295" s="141">
        <v>176044</v>
      </c>
      <c r="D295" s="141">
        <v>6</v>
      </c>
      <c r="E295" s="3">
        <v>19</v>
      </c>
      <c r="F295" s="3">
        <v>48177</v>
      </c>
      <c r="G295" s="3">
        <v>16</v>
      </c>
      <c r="H295" s="3">
        <v>41413</v>
      </c>
      <c r="I295" s="3">
        <v>56</v>
      </c>
      <c r="J295" s="3">
        <v>34982.88027214286</v>
      </c>
      <c r="K295" s="3">
        <v>19</v>
      </c>
      <c r="L295" s="3">
        <v>30973.97962736842</v>
      </c>
      <c r="M295" s="3">
        <v>0</v>
      </c>
      <c r="N295" s="3"/>
      <c r="O295" s="3">
        <v>0</v>
      </c>
      <c r="P295" s="3"/>
      <c r="Q295" s="6">
        <f>+E295+G295+I295+K295+M295+O295</f>
        <v>110</v>
      </c>
      <c r="R295" s="107">
        <v>37504.708256</v>
      </c>
    </row>
    <row r="296" spans="1:18" ht="12">
      <c r="A296" s="140"/>
      <c r="B296" s="140"/>
      <c r="C296" s="141"/>
      <c r="D296" s="14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07"/>
    </row>
    <row r="297" spans="1:18" ht="12.75">
      <c r="A297" s="140" t="s">
        <v>257</v>
      </c>
      <c r="B297" s="142" t="s">
        <v>712</v>
      </c>
      <c r="C297" s="143">
        <v>175519</v>
      </c>
      <c r="D297" s="143">
        <v>7</v>
      </c>
      <c r="E297" s="3">
        <v>0</v>
      </c>
      <c r="F297" s="3"/>
      <c r="G297" s="3">
        <v>0</v>
      </c>
      <c r="H297" s="3"/>
      <c r="I297" s="3">
        <v>0</v>
      </c>
      <c r="J297" s="3"/>
      <c r="K297" s="3">
        <v>0</v>
      </c>
      <c r="L297" s="3"/>
      <c r="M297" s="3">
        <v>0</v>
      </c>
      <c r="N297" s="3"/>
      <c r="O297" s="3">
        <v>48</v>
      </c>
      <c r="P297" s="3">
        <v>29732.146604999998</v>
      </c>
      <c r="Q297" s="6">
        <f aca="true" t="shared" si="9" ref="Q297:Q311">+E297+G297+I297+K297+M297+O297</f>
        <v>48</v>
      </c>
      <c r="R297" s="107">
        <v>29732.146604999998</v>
      </c>
    </row>
    <row r="298" spans="1:18" ht="12.75">
      <c r="A298" s="140" t="s">
        <v>257</v>
      </c>
      <c r="B298" s="142" t="s">
        <v>713</v>
      </c>
      <c r="C298" s="143">
        <v>175573</v>
      </c>
      <c r="D298" s="143">
        <v>7</v>
      </c>
      <c r="E298" s="3">
        <v>0</v>
      </c>
      <c r="F298" s="3"/>
      <c r="G298" s="3">
        <v>0</v>
      </c>
      <c r="H298" s="3"/>
      <c r="I298" s="3">
        <v>0</v>
      </c>
      <c r="J298" s="3"/>
      <c r="K298" s="3">
        <v>0</v>
      </c>
      <c r="L298" s="3"/>
      <c r="M298" s="3">
        <v>0</v>
      </c>
      <c r="N298" s="3"/>
      <c r="O298" s="3">
        <v>96.2</v>
      </c>
      <c r="P298" s="3">
        <v>38140</v>
      </c>
      <c r="Q298" s="6">
        <f t="shared" si="9"/>
        <v>96.2</v>
      </c>
      <c r="R298" s="107">
        <v>38140</v>
      </c>
    </row>
    <row r="299" spans="1:18" ht="12.75">
      <c r="A299" s="140" t="s">
        <v>257</v>
      </c>
      <c r="B299" s="142" t="s">
        <v>714</v>
      </c>
      <c r="C299" s="143">
        <v>175643</v>
      </c>
      <c r="D299" s="143">
        <v>7</v>
      </c>
      <c r="E299" s="3">
        <v>0</v>
      </c>
      <c r="F299" s="3"/>
      <c r="G299" s="3">
        <v>0</v>
      </c>
      <c r="H299" s="3"/>
      <c r="I299" s="3">
        <v>0</v>
      </c>
      <c r="J299" s="3"/>
      <c r="K299" s="3">
        <v>0</v>
      </c>
      <c r="L299" s="3"/>
      <c r="M299" s="3">
        <v>0</v>
      </c>
      <c r="N299" s="3"/>
      <c r="O299" s="3">
        <v>68</v>
      </c>
      <c r="P299" s="3">
        <v>41560.16656117648</v>
      </c>
      <c r="Q299" s="6">
        <f t="shared" si="9"/>
        <v>68</v>
      </c>
      <c r="R299" s="107">
        <v>41560.16656117648</v>
      </c>
    </row>
    <row r="300" spans="1:18" ht="12.75">
      <c r="A300" s="140" t="s">
        <v>257</v>
      </c>
      <c r="B300" s="142" t="s">
        <v>715</v>
      </c>
      <c r="C300" s="143">
        <v>175652</v>
      </c>
      <c r="D300" s="143">
        <v>7</v>
      </c>
      <c r="E300" s="3">
        <v>0</v>
      </c>
      <c r="F300" s="3"/>
      <c r="G300" s="3">
        <v>0</v>
      </c>
      <c r="H300" s="3"/>
      <c r="I300" s="3">
        <v>0</v>
      </c>
      <c r="J300" s="3"/>
      <c r="K300" s="3">
        <v>0</v>
      </c>
      <c r="L300" s="3"/>
      <c r="M300" s="3">
        <v>0</v>
      </c>
      <c r="N300" s="3"/>
      <c r="O300" s="3">
        <v>71</v>
      </c>
      <c r="P300" s="3">
        <v>35016.00373943662</v>
      </c>
      <c r="Q300" s="6">
        <f t="shared" si="9"/>
        <v>71</v>
      </c>
      <c r="R300" s="107">
        <v>35016.00373943662</v>
      </c>
    </row>
    <row r="301" spans="1:18" ht="12.75">
      <c r="A301" s="140" t="s">
        <v>257</v>
      </c>
      <c r="B301" s="144" t="s">
        <v>716</v>
      </c>
      <c r="C301" s="145">
        <v>175786</v>
      </c>
      <c r="D301" s="146">
        <v>7</v>
      </c>
      <c r="E301" s="3">
        <v>0</v>
      </c>
      <c r="F301" s="3"/>
      <c r="G301" s="3">
        <v>0</v>
      </c>
      <c r="H301" s="3"/>
      <c r="I301" s="3">
        <v>0</v>
      </c>
      <c r="J301" s="3"/>
      <c r="K301" s="3">
        <v>0</v>
      </c>
      <c r="L301" s="3"/>
      <c r="M301" s="3">
        <v>0</v>
      </c>
      <c r="N301" s="3"/>
      <c r="O301" s="3">
        <v>379.8</v>
      </c>
      <c r="P301" s="3">
        <v>37693.842160926804</v>
      </c>
      <c r="Q301" s="6">
        <f t="shared" si="9"/>
        <v>379.8</v>
      </c>
      <c r="R301" s="107">
        <v>37693.842160926804</v>
      </c>
    </row>
    <row r="302" spans="1:18" ht="12.75">
      <c r="A302" s="140" t="s">
        <v>257</v>
      </c>
      <c r="B302" s="144" t="s">
        <v>717</v>
      </c>
      <c r="C302" s="145">
        <v>175810</v>
      </c>
      <c r="D302" s="146">
        <v>7</v>
      </c>
      <c r="E302" s="3">
        <v>0</v>
      </c>
      <c r="F302" s="3"/>
      <c r="G302" s="3">
        <v>0</v>
      </c>
      <c r="H302" s="3"/>
      <c r="I302" s="3">
        <v>0</v>
      </c>
      <c r="J302" s="3"/>
      <c r="K302" s="3">
        <v>0</v>
      </c>
      <c r="L302" s="3"/>
      <c r="M302" s="3">
        <v>0</v>
      </c>
      <c r="N302" s="3"/>
      <c r="O302" s="3">
        <v>129</v>
      </c>
      <c r="P302" s="3">
        <v>34153.47616186046</v>
      </c>
      <c r="Q302" s="6">
        <f t="shared" si="9"/>
        <v>129</v>
      </c>
      <c r="R302" s="107">
        <v>34153.47616186046</v>
      </c>
    </row>
    <row r="303" spans="1:18" ht="12.75">
      <c r="A303" s="140" t="s">
        <v>257</v>
      </c>
      <c r="B303" s="142" t="s">
        <v>718</v>
      </c>
      <c r="C303" s="143">
        <v>175829</v>
      </c>
      <c r="D303" s="143">
        <v>7</v>
      </c>
      <c r="E303" s="3">
        <v>0</v>
      </c>
      <c r="F303" s="3"/>
      <c r="G303" s="3">
        <v>0</v>
      </c>
      <c r="H303" s="3"/>
      <c r="I303" s="3">
        <v>0</v>
      </c>
      <c r="J303" s="3"/>
      <c r="K303" s="3">
        <v>0</v>
      </c>
      <c r="L303" s="3"/>
      <c r="M303" s="3">
        <v>0</v>
      </c>
      <c r="N303" s="3"/>
      <c r="O303" s="3">
        <v>129</v>
      </c>
      <c r="P303" s="3">
        <v>39255.582394418605</v>
      </c>
      <c r="Q303" s="6">
        <f t="shared" si="9"/>
        <v>129</v>
      </c>
      <c r="R303" s="107">
        <v>39255.582394418605</v>
      </c>
    </row>
    <row r="304" spans="1:18" ht="12.75">
      <c r="A304" s="140" t="s">
        <v>257</v>
      </c>
      <c r="B304" s="142" t="s">
        <v>719</v>
      </c>
      <c r="C304" s="143">
        <v>175883</v>
      </c>
      <c r="D304" s="143">
        <v>7</v>
      </c>
      <c r="E304" s="3">
        <v>0</v>
      </c>
      <c r="F304" s="3"/>
      <c r="G304" s="3">
        <v>0</v>
      </c>
      <c r="H304" s="3"/>
      <c r="I304" s="3">
        <v>0</v>
      </c>
      <c r="J304" s="3"/>
      <c r="K304" s="3">
        <v>0</v>
      </c>
      <c r="L304" s="3"/>
      <c r="M304" s="3">
        <v>0</v>
      </c>
      <c r="N304" s="3"/>
      <c r="O304" s="3">
        <v>173</v>
      </c>
      <c r="P304" s="3">
        <v>42077.50167699422</v>
      </c>
      <c r="Q304" s="6">
        <f t="shared" si="9"/>
        <v>173</v>
      </c>
      <c r="R304" s="107">
        <v>42077.50167699422</v>
      </c>
    </row>
    <row r="305" spans="1:18" ht="12.75">
      <c r="A305" s="140" t="s">
        <v>257</v>
      </c>
      <c r="B305" s="142" t="s">
        <v>720</v>
      </c>
      <c r="C305" s="143">
        <v>175935</v>
      </c>
      <c r="D305" s="143">
        <v>7</v>
      </c>
      <c r="E305" s="3">
        <v>0</v>
      </c>
      <c r="F305" s="3"/>
      <c r="G305" s="3">
        <v>0</v>
      </c>
      <c r="H305" s="3"/>
      <c r="I305" s="3">
        <v>0</v>
      </c>
      <c r="J305" s="3"/>
      <c r="K305" s="3">
        <v>0</v>
      </c>
      <c r="L305" s="3"/>
      <c r="M305" s="3">
        <v>0</v>
      </c>
      <c r="N305" s="3"/>
      <c r="O305" s="3">
        <v>124</v>
      </c>
      <c r="P305" s="3">
        <v>33714.71265604839</v>
      </c>
      <c r="Q305" s="6">
        <f t="shared" si="9"/>
        <v>124</v>
      </c>
      <c r="R305" s="107">
        <v>33714.71265604839</v>
      </c>
    </row>
    <row r="306" spans="1:18" ht="12.75">
      <c r="A306" s="140" t="s">
        <v>257</v>
      </c>
      <c r="B306" s="142" t="s">
        <v>721</v>
      </c>
      <c r="C306" s="143">
        <v>176008</v>
      </c>
      <c r="D306" s="143">
        <v>7</v>
      </c>
      <c r="E306" s="3">
        <v>0</v>
      </c>
      <c r="F306" s="3"/>
      <c r="G306" s="3">
        <v>0</v>
      </c>
      <c r="H306" s="3"/>
      <c r="I306" s="3">
        <v>0</v>
      </c>
      <c r="J306" s="3"/>
      <c r="K306" s="3">
        <v>0</v>
      </c>
      <c r="L306" s="3"/>
      <c r="M306" s="3">
        <v>0</v>
      </c>
      <c r="N306" s="3"/>
      <c r="O306" s="3">
        <v>106</v>
      </c>
      <c r="P306" s="3">
        <v>41103.778996226414</v>
      </c>
      <c r="Q306" s="6">
        <f t="shared" si="9"/>
        <v>106</v>
      </c>
      <c r="R306" s="107">
        <v>41103.778996226414</v>
      </c>
    </row>
    <row r="307" spans="1:18" ht="12.75">
      <c r="A307" s="140" t="s">
        <v>257</v>
      </c>
      <c r="B307" s="142" t="s">
        <v>722</v>
      </c>
      <c r="C307" s="143">
        <v>176071</v>
      </c>
      <c r="D307" s="143">
        <v>7</v>
      </c>
      <c r="E307" s="3">
        <v>0</v>
      </c>
      <c r="F307" s="3"/>
      <c r="G307" s="3">
        <v>0</v>
      </c>
      <c r="H307" s="3"/>
      <c r="I307" s="3">
        <v>0</v>
      </c>
      <c r="J307" s="3"/>
      <c r="K307" s="3">
        <v>0</v>
      </c>
      <c r="L307" s="3"/>
      <c r="M307" s="3">
        <v>0</v>
      </c>
      <c r="N307" s="3"/>
      <c r="O307" s="3">
        <v>409</v>
      </c>
      <c r="P307" s="3">
        <v>35656.47720919315</v>
      </c>
      <c r="Q307" s="6">
        <f t="shared" si="9"/>
        <v>409</v>
      </c>
      <c r="R307" s="107">
        <v>35656.47720919315</v>
      </c>
    </row>
    <row r="308" spans="1:18" ht="12.75">
      <c r="A308" s="140" t="s">
        <v>257</v>
      </c>
      <c r="B308" s="142" t="s">
        <v>723</v>
      </c>
      <c r="C308" s="143">
        <v>176169</v>
      </c>
      <c r="D308" s="143">
        <v>7</v>
      </c>
      <c r="E308" s="3">
        <v>0</v>
      </c>
      <c r="F308" s="3"/>
      <c r="G308" s="3">
        <v>0</v>
      </c>
      <c r="H308" s="3"/>
      <c r="I308" s="3">
        <v>0</v>
      </c>
      <c r="J308" s="3"/>
      <c r="K308" s="3">
        <v>0</v>
      </c>
      <c r="L308" s="3"/>
      <c r="M308" s="3">
        <v>0</v>
      </c>
      <c r="N308" s="3"/>
      <c r="O308" s="3">
        <v>125.5</v>
      </c>
      <c r="P308" s="3">
        <v>41698.54451219124</v>
      </c>
      <c r="Q308" s="6">
        <f t="shared" si="9"/>
        <v>125.5</v>
      </c>
      <c r="R308" s="107">
        <v>41698.54451219124</v>
      </c>
    </row>
    <row r="309" spans="1:18" ht="12.75">
      <c r="A309" s="140" t="s">
        <v>257</v>
      </c>
      <c r="B309" s="144" t="s">
        <v>724</v>
      </c>
      <c r="C309" s="145">
        <v>176178</v>
      </c>
      <c r="D309" s="146">
        <v>7</v>
      </c>
      <c r="E309" s="3">
        <v>0</v>
      </c>
      <c r="F309" s="3"/>
      <c r="G309" s="3">
        <v>0</v>
      </c>
      <c r="H309" s="3"/>
      <c r="I309" s="3">
        <v>0</v>
      </c>
      <c r="J309" s="3"/>
      <c r="K309" s="3">
        <v>0</v>
      </c>
      <c r="L309" s="3"/>
      <c r="M309" s="3">
        <v>0</v>
      </c>
      <c r="N309" s="3"/>
      <c r="O309" s="3">
        <v>165</v>
      </c>
      <c r="P309" s="3">
        <v>41288.257153090904</v>
      </c>
      <c r="Q309" s="6">
        <f t="shared" si="9"/>
        <v>165</v>
      </c>
      <c r="R309" s="107">
        <v>41288.257153090904</v>
      </c>
    </row>
    <row r="310" spans="1:18" ht="12.75">
      <c r="A310" s="140" t="s">
        <v>257</v>
      </c>
      <c r="B310" s="144" t="s">
        <v>725</v>
      </c>
      <c r="C310" s="145">
        <v>176239</v>
      </c>
      <c r="D310" s="146">
        <v>7</v>
      </c>
      <c r="E310" s="3">
        <v>0</v>
      </c>
      <c r="F310" s="3"/>
      <c r="G310" s="3">
        <v>0</v>
      </c>
      <c r="H310" s="3"/>
      <c r="I310" s="3">
        <v>0</v>
      </c>
      <c r="J310" s="3"/>
      <c r="K310" s="3">
        <v>0</v>
      </c>
      <c r="L310" s="3"/>
      <c r="M310" s="3">
        <v>0</v>
      </c>
      <c r="N310" s="3"/>
      <c r="O310" s="3">
        <v>152.4</v>
      </c>
      <c r="P310" s="3">
        <v>35074.726237900264</v>
      </c>
      <c r="Q310" s="6">
        <f t="shared" si="9"/>
        <v>152.4</v>
      </c>
      <c r="R310" s="107">
        <v>35074.726237900264</v>
      </c>
    </row>
    <row r="311" spans="1:18" ht="12.75">
      <c r="A311" s="140" t="s">
        <v>257</v>
      </c>
      <c r="B311" s="142" t="s">
        <v>726</v>
      </c>
      <c r="C311" s="143">
        <v>176354</v>
      </c>
      <c r="D311" s="143">
        <v>7</v>
      </c>
      <c r="E311" s="3">
        <v>0</v>
      </c>
      <c r="F311" s="3"/>
      <c r="G311" s="3">
        <v>0</v>
      </c>
      <c r="H311" s="3"/>
      <c r="I311" s="3">
        <v>0</v>
      </c>
      <c r="J311" s="3"/>
      <c r="K311" s="3">
        <v>0</v>
      </c>
      <c r="L311" s="3"/>
      <c r="M311" s="3">
        <v>0</v>
      </c>
      <c r="N311" s="3"/>
      <c r="O311" s="3">
        <v>64</v>
      </c>
      <c r="P311" s="3">
        <v>43789.2019675</v>
      </c>
      <c r="Q311" s="6">
        <f t="shared" si="9"/>
        <v>64</v>
      </c>
      <c r="R311" s="107">
        <v>43789.2019675</v>
      </c>
    </row>
    <row r="312" spans="1:18" ht="12">
      <c r="A312" s="147" t="s">
        <v>577</v>
      </c>
      <c r="B312" s="140"/>
      <c r="C312" s="141"/>
      <c r="D312" s="141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>
        <f>SUM(O297:O311)</f>
        <v>2239.9</v>
      </c>
      <c r="P312" s="28">
        <f>SUMPRODUCT(O297:O311,P297:P311)/SUM(O297:O311)</f>
        <v>37853.6931639475</v>
      </c>
      <c r="Q312" s="28">
        <f>SUM(Q297:Q311)</f>
        <v>2239.9</v>
      </c>
      <c r="R312" s="93">
        <f>SUMPRODUCT(Q297:Q311,R297:R311)/SUM(Q297:Q311)</f>
        <v>37853.6931639475</v>
      </c>
    </row>
    <row r="313" spans="1:18" ht="12">
      <c r="A313" s="140" t="s">
        <v>266</v>
      </c>
      <c r="B313" s="140" t="s">
        <v>267</v>
      </c>
      <c r="C313" s="141">
        <v>199193</v>
      </c>
      <c r="D313" s="141">
        <v>1</v>
      </c>
      <c r="E313" s="3">
        <v>446</v>
      </c>
      <c r="F313" s="3">
        <v>82605.60718206278</v>
      </c>
      <c r="G313" s="3">
        <v>337</v>
      </c>
      <c r="H313" s="3">
        <v>59282.87573519288</v>
      </c>
      <c r="I313" s="3">
        <v>198</v>
      </c>
      <c r="J313" s="3">
        <v>52237.73286787879</v>
      </c>
      <c r="K313" s="3">
        <v>5</v>
      </c>
      <c r="L313" s="3">
        <v>38471.910784</v>
      </c>
      <c r="M313" s="3">
        <v>185</v>
      </c>
      <c r="N313" s="3">
        <v>35546.750333189186</v>
      </c>
      <c r="O313" s="3">
        <v>0</v>
      </c>
      <c r="P313" s="3"/>
      <c r="Q313" s="6">
        <f>+E313+G313+I313+K313+M313+O313</f>
        <v>1171</v>
      </c>
      <c r="R313" s="107">
        <v>63135.789410213496</v>
      </c>
    </row>
    <row r="314" spans="1:18" ht="12">
      <c r="A314" s="140" t="s">
        <v>266</v>
      </c>
      <c r="B314" s="140" t="s">
        <v>268</v>
      </c>
      <c r="C314" s="141">
        <v>199120</v>
      </c>
      <c r="D314" s="141">
        <v>1</v>
      </c>
      <c r="E314" s="3">
        <v>576</v>
      </c>
      <c r="F314" s="3">
        <v>88704.71317447915</v>
      </c>
      <c r="G314" s="3">
        <v>288</v>
      </c>
      <c r="H314" s="3">
        <v>65171.42473777778</v>
      </c>
      <c r="I314" s="3">
        <v>255</v>
      </c>
      <c r="J314" s="3">
        <v>51188.28718180392</v>
      </c>
      <c r="K314" s="3">
        <v>8</v>
      </c>
      <c r="L314" s="3">
        <v>45584.711175000004</v>
      </c>
      <c r="M314" s="3">
        <v>113</v>
      </c>
      <c r="N314" s="3">
        <v>53784.52132424779</v>
      </c>
      <c r="O314" s="3">
        <v>0</v>
      </c>
      <c r="P314" s="3"/>
      <c r="Q314" s="6">
        <f>+E314+G314+I314+K314+M314+O314</f>
        <v>1240</v>
      </c>
      <c r="R314" s="107">
        <v>72063.40882530645</v>
      </c>
    </row>
    <row r="315" spans="1:18" ht="12">
      <c r="A315" s="147" t="s">
        <v>577</v>
      </c>
      <c r="B315" s="140"/>
      <c r="C315" s="141"/>
      <c r="D315" s="141"/>
      <c r="E315" s="28">
        <f>SUM(E313:E314)</f>
        <v>1022</v>
      </c>
      <c r="F315" s="28">
        <f>SUMPRODUCT(E313:E314,F313:F314)/SUM(E313:E314)</f>
        <v>86043.06809363991</v>
      </c>
      <c r="G315" s="28">
        <f>SUM(G313:G314)</f>
        <v>625</v>
      </c>
      <c r="H315" s="28">
        <f>SUMPRODUCT(G313:G314,H313:H314)/SUM(G313:G314)</f>
        <v>61996.319115584</v>
      </c>
      <c r="I315" s="28">
        <f>SUM(I313:I314)</f>
        <v>453</v>
      </c>
      <c r="J315" s="28">
        <f>SUMPRODUCT(I313:I314,J313:J314)/SUM(I313:I314)</f>
        <v>51646.985296247236</v>
      </c>
      <c r="K315" s="28">
        <f>SUM(K313:K314)</f>
        <v>13</v>
      </c>
      <c r="L315" s="28">
        <f>SUMPRODUCT(K313:K314,L313:L314)/SUM(K313:K314)</f>
        <v>42849.01871692308</v>
      </c>
      <c r="M315" s="28">
        <f>SUM(M313:M314)</f>
        <v>298</v>
      </c>
      <c r="N315" s="28">
        <f>SUMPRODUCT(M313:M314,N313:N314)/SUM(M313:M314)</f>
        <v>42462.41517208053</v>
      </c>
      <c r="O315" s="28"/>
      <c r="P315" s="28"/>
      <c r="Q315" s="28">
        <f>SUM(Q313:Q314)</f>
        <v>2411</v>
      </c>
      <c r="R315" s="93">
        <f>SUMPRODUCT(Q313:Q314,R313:R314)/SUM(Q313:Q314)</f>
        <v>67727.34813054334</v>
      </c>
    </row>
    <row r="316" spans="1:18" ht="12">
      <c r="A316" s="140" t="s">
        <v>266</v>
      </c>
      <c r="B316" s="140" t="s">
        <v>269</v>
      </c>
      <c r="C316" s="141">
        <v>199148</v>
      </c>
      <c r="D316" s="141">
        <v>2</v>
      </c>
      <c r="E316" s="3">
        <v>137</v>
      </c>
      <c r="F316" s="3">
        <v>73816.71883065694</v>
      </c>
      <c r="G316" s="3">
        <v>171</v>
      </c>
      <c r="H316" s="3">
        <v>52797.88638549708</v>
      </c>
      <c r="I316" s="3">
        <v>128</v>
      </c>
      <c r="J316" s="3">
        <v>42977.427604375</v>
      </c>
      <c r="K316" s="3">
        <v>5</v>
      </c>
      <c r="L316" s="3">
        <v>35289</v>
      </c>
      <c r="M316" s="3">
        <v>146</v>
      </c>
      <c r="N316" s="3">
        <v>33512.09705205479</v>
      </c>
      <c r="O316" s="3">
        <v>0</v>
      </c>
      <c r="P316" s="3"/>
      <c r="Q316" s="6">
        <f>+E316+G316+I316+K316+M316+O316</f>
        <v>587</v>
      </c>
      <c r="R316" s="107">
        <v>50616.10043386712</v>
      </c>
    </row>
    <row r="317" spans="1:18" ht="12">
      <c r="A317" s="140"/>
      <c r="B317" s="140"/>
      <c r="C317" s="141"/>
      <c r="D317" s="14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107"/>
    </row>
    <row r="318" spans="1:18" ht="12">
      <c r="A318" s="140" t="s">
        <v>266</v>
      </c>
      <c r="B318" s="140" t="s">
        <v>270</v>
      </c>
      <c r="C318" s="141">
        <v>197869</v>
      </c>
      <c r="D318" s="141">
        <v>3</v>
      </c>
      <c r="E318" s="3">
        <v>250</v>
      </c>
      <c r="F318" s="3">
        <v>60719.18915168</v>
      </c>
      <c r="G318" s="3">
        <v>125</v>
      </c>
      <c r="H318" s="3">
        <v>50446.39292768</v>
      </c>
      <c r="I318" s="3">
        <v>134</v>
      </c>
      <c r="J318" s="3">
        <v>41451.03945104477</v>
      </c>
      <c r="K318" s="3">
        <v>6</v>
      </c>
      <c r="L318" s="3">
        <v>34296</v>
      </c>
      <c r="M318" s="3">
        <v>66</v>
      </c>
      <c r="N318" s="3">
        <v>33033.16726515151</v>
      </c>
      <c r="O318" s="3">
        <v>0</v>
      </c>
      <c r="P318" s="3"/>
      <c r="Q318" s="6">
        <f aca="true" t="shared" si="10" ref="Q318:Q323">+E318+G318+I318+K318+M318+O318</f>
        <v>581</v>
      </c>
      <c r="R318" s="107">
        <v>50647.16132499139</v>
      </c>
    </row>
    <row r="319" spans="1:18" ht="12">
      <c r="A319" s="140" t="s">
        <v>266</v>
      </c>
      <c r="B319" s="140" t="s">
        <v>271</v>
      </c>
      <c r="C319" s="141">
        <v>198464</v>
      </c>
      <c r="D319" s="141">
        <v>3</v>
      </c>
      <c r="E319" s="3">
        <v>170</v>
      </c>
      <c r="F319" s="3">
        <v>65555.78345576471</v>
      </c>
      <c r="G319" s="3">
        <v>253</v>
      </c>
      <c r="H319" s="3">
        <v>50846.75673391304</v>
      </c>
      <c r="I319" s="3">
        <v>201</v>
      </c>
      <c r="J319" s="3">
        <v>44189.15883880597</v>
      </c>
      <c r="K319" s="3">
        <v>12</v>
      </c>
      <c r="L319" s="3">
        <v>38084.92472</v>
      </c>
      <c r="M319" s="3">
        <v>172</v>
      </c>
      <c r="N319" s="3">
        <v>35734.13737</v>
      </c>
      <c r="O319" s="3">
        <v>0</v>
      </c>
      <c r="P319" s="3"/>
      <c r="Q319" s="6">
        <f t="shared" si="10"/>
        <v>808</v>
      </c>
      <c r="R319" s="107">
        <v>48878.742935693066</v>
      </c>
    </row>
    <row r="320" spans="1:18" ht="12">
      <c r="A320" s="140" t="s">
        <v>266</v>
      </c>
      <c r="B320" s="140" t="s">
        <v>272</v>
      </c>
      <c r="C320" s="141">
        <v>199102</v>
      </c>
      <c r="D320" s="141">
        <v>3</v>
      </c>
      <c r="E320" s="3">
        <v>84</v>
      </c>
      <c r="F320" s="3">
        <v>63678.08736857143</v>
      </c>
      <c r="G320" s="3">
        <v>130</v>
      </c>
      <c r="H320" s="3">
        <v>54623.378951846156</v>
      </c>
      <c r="I320" s="3">
        <v>124</v>
      </c>
      <c r="J320" s="3">
        <v>48109.86651870968</v>
      </c>
      <c r="K320" s="3">
        <v>23</v>
      </c>
      <c r="L320" s="3">
        <v>36194.51669565217</v>
      </c>
      <c r="M320" s="3">
        <v>51</v>
      </c>
      <c r="N320" s="3">
        <v>42850.51722823529</v>
      </c>
      <c r="O320" s="3">
        <v>0</v>
      </c>
      <c r="P320" s="3"/>
      <c r="Q320" s="6">
        <f t="shared" si="10"/>
        <v>412</v>
      </c>
      <c r="R320" s="107">
        <v>52022.99105257281</v>
      </c>
    </row>
    <row r="321" spans="1:18" ht="12">
      <c r="A321" s="140" t="s">
        <v>266</v>
      </c>
      <c r="B321" s="140" t="s">
        <v>273</v>
      </c>
      <c r="C321" s="141">
        <v>199157</v>
      </c>
      <c r="D321" s="141">
        <v>3</v>
      </c>
      <c r="E321" s="3">
        <v>58</v>
      </c>
      <c r="F321" s="3">
        <v>68543.90621068966</v>
      </c>
      <c r="G321" s="3">
        <v>81</v>
      </c>
      <c r="H321" s="3">
        <v>53624.32781432099</v>
      </c>
      <c r="I321" s="3">
        <v>74</v>
      </c>
      <c r="J321" s="3">
        <v>45917.29367891892</v>
      </c>
      <c r="K321" s="3">
        <v>3</v>
      </c>
      <c r="L321" s="3">
        <v>41531.75888666667</v>
      </c>
      <c r="M321" s="3">
        <v>48</v>
      </c>
      <c r="N321" s="3">
        <v>39193.137285</v>
      </c>
      <c r="O321" s="3">
        <v>0</v>
      </c>
      <c r="P321" s="3"/>
      <c r="Q321" s="6">
        <f t="shared" si="10"/>
        <v>264</v>
      </c>
      <c r="R321" s="107">
        <v>51980.540574848485</v>
      </c>
    </row>
    <row r="322" spans="1:18" ht="12">
      <c r="A322" s="140" t="s">
        <v>266</v>
      </c>
      <c r="B322" s="140" t="s">
        <v>274</v>
      </c>
      <c r="C322" s="141">
        <v>199139</v>
      </c>
      <c r="D322" s="141">
        <v>3</v>
      </c>
      <c r="E322" s="3">
        <v>189</v>
      </c>
      <c r="F322" s="3">
        <v>69653.46621693122</v>
      </c>
      <c r="G322" s="3">
        <v>225</v>
      </c>
      <c r="H322" s="3">
        <v>52482.91977377778</v>
      </c>
      <c r="I322" s="3">
        <v>129</v>
      </c>
      <c r="J322" s="3">
        <v>43967.86480046511</v>
      </c>
      <c r="K322" s="3">
        <v>0</v>
      </c>
      <c r="L322" s="3"/>
      <c r="M322" s="3">
        <v>101</v>
      </c>
      <c r="N322" s="3">
        <v>34114.73075247525</v>
      </c>
      <c r="O322" s="3">
        <v>0</v>
      </c>
      <c r="P322" s="3"/>
      <c r="Q322" s="6">
        <f t="shared" si="10"/>
        <v>644</v>
      </c>
      <c r="R322" s="107">
        <v>52935.72116360249</v>
      </c>
    </row>
    <row r="323" spans="1:18" ht="12">
      <c r="A323" s="140" t="s">
        <v>266</v>
      </c>
      <c r="B323" s="140" t="s">
        <v>275</v>
      </c>
      <c r="C323" s="141">
        <v>200004</v>
      </c>
      <c r="D323" s="141">
        <v>3</v>
      </c>
      <c r="E323" s="3">
        <v>70</v>
      </c>
      <c r="F323" s="3">
        <v>62081</v>
      </c>
      <c r="G323" s="3">
        <v>111</v>
      </c>
      <c r="H323" s="3">
        <v>51592.37521405405</v>
      </c>
      <c r="I323" s="3">
        <v>98</v>
      </c>
      <c r="J323" s="3">
        <v>42672.26046897959</v>
      </c>
      <c r="K323" s="3">
        <v>0</v>
      </c>
      <c r="L323" s="3"/>
      <c r="M323" s="3">
        <v>37</v>
      </c>
      <c r="N323" s="3">
        <v>37737.22615351352</v>
      </c>
      <c r="O323" s="3">
        <v>0</v>
      </c>
      <c r="P323" s="3"/>
      <c r="Q323" s="6">
        <f t="shared" si="10"/>
        <v>316</v>
      </c>
      <c r="R323" s="107">
        <v>49527.25586031646</v>
      </c>
    </row>
    <row r="324" spans="1:18" ht="12">
      <c r="A324" s="147" t="s">
        <v>577</v>
      </c>
      <c r="B324" s="140"/>
      <c r="C324" s="141"/>
      <c r="D324" s="141"/>
      <c r="E324" s="28">
        <f>SUM(E318:E323)</f>
        <v>821</v>
      </c>
      <c r="F324" s="28">
        <f>SUMPRODUCT(E318:E323,F318:F323)/SUM(E318:E323)</f>
        <v>64749.039573179056</v>
      </c>
      <c r="G324" s="28">
        <f>SUM(G318:G323)</f>
        <v>925</v>
      </c>
      <c r="H324" s="28">
        <f>SUMPRODUCT(G318:G323,H318:H323)/SUM(G318:G323)</f>
        <v>52054.10700994595</v>
      </c>
      <c r="I324" s="28">
        <f>SUM(I318:I323)</f>
        <v>760</v>
      </c>
      <c r="J324" s="28">
        <f>SUMPRODUCT(I318:I323,J318:J323)/SUM(I318:I323)</f>
        <v>44281.18352476315</v>
      </c>
      <c r="K324" s="28">
        <f>SUM(K318:K323)</f>
        <v>44</v>
      </c>
      <c r="L324" s="28">
        <f>SUMPRODUCT(K318:K323,L318:L323)/SUM(K318:K323)</f>
        <v>36815.09675681818</v>
      </c>
      <c r="M324" s="28">
        <f>SUM(M318:M323)</f>
        <v>475</v>
      </c>
      <c r="N324" s="28">
        <f>SUMPRODUCT(M318:M323,N318:N323)/SUM(M318:M323)</f>
        <v>36284.153282399995</v>
      </c>
      <c r="O324" s="28"/>
      <c r="P324" s="28"/>
      <c r="Q324" s="28">
        <f>SUM(Q318:Q323)</f>
        <v>3025</v>
      </c>
      <c r="R324" s="93">
        <f>SUMPRODUCT(Q318:Q323,R318:R323)/SUM(Q318:Q323)</f>
        <v>50848.785893718996</v>
      </c>
    </row>
    <row r="325" spans="1:18" ht="12">
      <c r="A325" s="140" t="s">
        <v>266</v>
      </c>
      <c r="B325" s="140" t="s">
        <v>276</v>
      </c>
      <c r="C325" s="141">
        <v>198543</v>
      </c>
      <c r="D325" s="141">
        <v>4</v>
      </c>
      <c r="E325" s="3">
        <v>38</v>
      </c>
      <c r="F325" s="3">
        <v>62957.08734421052</v>
      </c>
      <c r="G325" s="3">
        <v>67</v>
      </c>
      <c r="H325" s="3">
        <v>51603.679923582094</v>
      </c>
      <c r="I325" s="3">
        <v>51</v>
      </c>
      <c r="J325" s="3">
        <v>46846.913058823535</v>
      </c>
      <c r="K325" s="3">
        <v>2</v>
      </c>
      <c r="L325" s="3">
        <v>24691.85422</v>
      </c>
      <c r="M325" s="3">
        <v>46</v>
      </c>
      <c r="N325" s="3">
        <v>37736.94432173913</v>
      </c>
      <c r="O325" s="3">
        <v>0</v>
      </c>
      <c r="P325" s="3"/>
      <c r="Q325" s="6">
        <f>+E325+G325+I325+K325+M325+O325</f>
        <v>204</v>
      </c>
      <c r="R325" s="107">
        <v>49138.68425098039</v>
      </c>
    </row>
    <row r="326" spans="1:18" ht="12">
      <c r="A326" s="140" t="s">
        <v>266</v>
      </c>
      <c r="B326" s="140" t="s">
        <v>277</v>
      </c>
      <c r="C326" s="141">
        <v>199218</v>
      </c>
      <c r="D326" s="141">
        <v>4</v>
      </c>
      <c r="E326" s="3">
        <v>122</v>
      </c>
      <c r="F326" s="3">
        <v>62862.718898360654</v>
      </c>
      <c r="G326" s="3">
        <v>133</v>
      </c>
      <c r="H326" s="3">
        <v>50136.81705413534</v>
      </c>
      <c r="I326" s="3">
        <v>92</v>
      </c>
      <c r="J326" s="3">
        <v>43298</v>
      </c>
      <c r="K326" s="3">
        <v>0</v>
      </c>
      <c r="L326" s="3"/>
      <c r="M326" s="3">
        <v>41</v>
      </c>
      <c r="N326" s="3">
        <v>32843.238473170735</v>
      </c>
      <c r="O326" s="3">
        <v>0</v>
      </c>
      <c r="P326" s="3"/>
      <c r="Q326" s="6">
        <f>+E326+G326+I326+K326+M326+O326</f>
        <v>388</v>
      </c>
      <c r="R326" s="107">
        <v>50689.27100824743</v>
      </c>
    </row>
    <row r="327" spans="1:18" ht="12">
      <c r="A327" s="147" t="s">
        <v>577</v>
      </c>
      <c r="B327" s="140"/>
      <c r="C327" s="141"/>
      <c r="D327" s="141"/>
      <c r="E327" s="28">
        <f>SUM(E325:E326)</f>
        <v>160</v>
      </c>
      <c r="F327" s="28">
        <f>SUMPRODUCT(E325:E326,F325:F326)/SUM(E325:E326)</f>
        <v>62885.13140425</v>
      </c>
      <c r="G327" s="28">
        <f>SUM(G325:G326)</f>
        <v>200</v>
      </c>
      <c r="H327" s="28">
        <f>SUMPRODUCT(G325:G326,H325:H326)/SUM(G325:G326)</f>
        <v>50628.2161154</v>
      </c>
      <c r="I327" s="28">
        <f>SUM(I325:I326)</f>
        <v>143</v>
      </c>
      <c r="J327" s="28">
        <f>SUMPRODUCT(I325:I326,J325:J326)/SUM(I325:I326)</f>
        <v>44563.69626573427</v>
      </c>
      <c r="K327" s="28">
        <f>SUM(K325:K326)</f>
        <v>2</v>
      </c>
      <c r="L327" s="28">
        <f>SUMPRODUCT(K325:K326,L325:L326)/SUM(K325:K326)</f>
        <v>24691.85422</v>
      </c>
      <c r="M327" s="28">
        <f>SUM(M325:M326)</f>
        <v>87</v>
      </c>
      <c r="N327" s="28">
        <f>SUMPRODUCT(M325:M326,N325:N326)/SUM(M325:M326)</f>
        <v>35430.71512873564</v>
      </c>
      <c r="O327" s="28"/>
      <c r="P327" s="28"/>
      <c r="Q327" s="28">
        <f>SUM(Q325:Q326)</f>
        <v>592</v>
      </c>
      <c r="R327" s="93">
        <f>SUMPRODUCT(Q325:Q326,R325:R326)/SUM(Q325:Q326)</f>
        <v>50154.94719324325</v>
      </c>
    </row>
    <row r="328" spans="1:18" ht="12">
      <c r="A328" s="140" t="s">
        <v>266</v>
      </c>
      <c r="B328" s="140" t="s">
        <v>278</v>
      </c>
      <c r="C328" s="141">
        <v>199281</v>
      </c>
      <c r="D328" s="141">
        <v>5</v>
      </c>
      <c r="E328" s="3">
        <v>42</v>
      </c>
      <c r="F328" s="3">
        <v>68262</v>
      </c>
      <c r="G328" s="3">
        <v>32</v>
      </c>
      <c r="H328" s="3">
        <v>51975.993625</v>
      </c>
      <c r="I328" s="3">
        <v>42</v>
      </c>
      <c r="J328" s="3">
        <v>41885.12477333333</v>
      </c>
      <c r="K328" s="3">
        <v>2</v>
      </c>
      <c r="L328" s="3">
        <v>33500</v>
      </c>
      <c r="M328" s="3">
        <v>27</v>
      </c>
      <c r="N328" s="3">
        <v>38163.915377777776</v>
      </c>
      <c r="O328" s="3">
        <v>0</v>
      </c>
      <c r="P328" s="3"/>
      <c r="Q328" s="6">
        <f>+E328+G328+I328+K328+M328+O328</f>
        <v>145</v>
      </c>
      <c r="R328" s="107">
        <v>50943.701735724135</v>
      </c>
    </row>
    <row r="329" spans="1:18" ht="12">
      <c r="A329" s="140"/>
      <c r="B329" s="140"/>
      <c r="C329" s="141"/>
      <c r="D329" s="14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07"/>
    </row>
    <row r="330" spans="1:18" ht="12">
      <c r="A330" s="140" t="s">
        <v>266</v>
      </c>
      <c r="B330" s="140" t="s">
        <v>279</v>
      </c>
      <c r="C330" s="141">
        <v>198507</v>
      </c>
      <c r="D330" s="141">
        <v>6</v>
      </c>
      <c r="E330" s="3">
        <v>43</v>
      </c>
      <c r="F330" s="3">
        <v>54977.152528837214</v>
      </c>
      <c r="G330" s="3">
        <v>21</v>
      </c>
      <c r="H330" s="3">
        <v>45060.09712761905</v>
      </c>
      <c r="I330" s="3">
        <v>8</v>
      </c>
      <c r="J330" s="3">
        <v>40473</v>
      </c>
      <c r="K330" s="3">
        <v>2</v>
      </c>
      <c r="L330" s="3">
        <v>38765</v>
      </c>
      <c r="M330" s="3">
        <v>24</v>
      </c>
      <c r="N330" s="3">
        <v>39503.19964</v>
      </c>
      <c r="O330" s="3">
        <v>0</v>
      </c>
      <c r="P330" s="3"/>
      <c r="Q330" s="6">
        <f>+E330+G330+I330+K330+M330+O330</f>
        <v>98</v>
      </c>
      <c r="R330" s="107">
        <v>47547.65703857143</v>
      </c>
    </row>
    <row r="331" spans="1:18" ht="12">
      <c r="A331" s="140" t="s">
        <v>266</v>
      </c>
      <c r="B331" s="140" t="s">
        <v>280</v>
      </c>
      <c r="C331" s="141">
        <v>199111</v>
      </c>
      <c r="D331" s="141">
        <v>6</v>
      </c>
      <c r="E331" s="3">
        <v>45</v>
      </c>
      <c r="F331" s="3">
        <v>64229</v>
      </c>
      <c r="G331" s="3">
        <v>50</v>
      </c>
      <c r="H331" s="3">
        <v>49389</v>
      </c>
      <c r="I331" s="3">
        <v>46</v>
      </c>
      <c r="J331" s="3">
        <v>37197</v>
      </c>
      <c r="K331" s="3">
        <v>1</v>
      </c>
      <c r="L331" s="3">
        <v>32640</v>
      </c>
      <c r="M331" s="3">
        <v>19</v>
      </c>
      <c r="N331" s="3">
        <v>40316</v>
      </c>
      <c r="O331" s="3">
        <v>0</v>
      </c>
      <c r="P331" s="3"/>
      <c r="Q331" s="6">
        <f>+E331+G331+I331+K331+M331+O331</f>
        <v>161</v>
      </c>
      <c r="R331" s="107">
        <v>48878.63975155279</v>
      </c>
    </row>
    <row r="332" spans="1:18" ht="12">
      <c r="A332" s="140" t="s">
        <v>266</v>
      </c>
      <c r="B332" s="140" t="s">
        <v>281</v>
      </c>
      <c r="C332" s="141">
        <v>199999</v>
      </c>
      <c r="D332" s="141">
        <v>6</v>
      </c>
      <c r="E332" s="3">
        <v>43</v>
      </c>
      <c r="F332" s="3">
        <v>60138.51946139535</v>
      </c>
      <c r="G332" s="3">
        <v>42</v>
      </c>
      <c r="H332" s="3">
        <v>52257.83981428571</v>
      </c>
      <c r="I332" s="3">
        <v>50</v>
      </c>
      <c r="J332" s="3">
        <v>42564.965546399995</v>
      </c>
      <c r="K332" s="3">
        <v>5</v>
      </c>
      <c r="L332" s="3">
        <v>36310</v>
      </c>
      <c r="M332" s="3">
        <v>23</v>
      </c>
      <c r="N332" s="3">
        <v>39549.342208695656</v>
      </c>
      <c r="O332" s="3">
        <v>0</v>
      </c>
      <c r="P332" s="3"/>
      <c r="Q332" s="6">
        <f>+E332+G332+I332+K332+M332+O332</f>
        <v>163</v>
      </c>
      <c r="R332" s="107">
        <v>49081.096669693245</v>
      </c>
    </row>
    <row r="333" spans="1:18" ht="12">
      <c r="A333" s="147" t="s">
        <v>577</v>
      </c>
      <c r="B333" s="140"/>
      <c r="C333" s="141"/>
      <c r="D333" s="141"/>
      <c r="E333" s="28">
        <f>SUM(E330:E332)</f>
        <v>131</v>
      </c>
      <c r="F333" s="28">
        <f>SUMPRODUCT(E330:E332,F330:F332)/SUM(E330:E332)</f>
        <v>59849.45721816794</v>
      </c>
      <c r="G333" s="28">
        <f>SUM(G330:G332)</f>
        <v>113</v>
      </c>
      <c r="H333" s="28">
        <f>SUMPRODUCT(G330:G332,H330:H332)/SUM(G330:G332)</f>
        <v>49650.808069734514</v>
      </c>
      <c r="I333" s="28">
        <f>SUM(I330:I332)</f>
        <v>104</v>
      </c>
      <c r="J333" s="28">
        <f>SUMPRODUCT(I330:I332,J330:J332)/SUM(I330:I332)</f>
        <v>40029.75266653846</v>
      </c>
      <c r="K333" s="28">
        <f>SUM(K330:K332)</f>
        <v>8</v>
      </c>
      <c r="L333" s="28">
        <f>SUMPRODUCT(K330:K332,L330:L332)/SUM(K330:K332)</f>
        <v>36465</v>
      </c>
      <c r="M333" s="28">
        <f>SUM(M330:M332)</f>
        <v>66</v>
      </c>
      <c r="N333" s="28">
        <f>SUMPRODUCT(M330:M332,N330:N332)/SUM(M330:M332)</f>
        <v>39753.26760848484</v>
      </c>
      <c r="O333" s="28"/>
      <c r="P333" s="28"/>
      <c r="Q333" s="28">
        <f>SUM(Q330:Q332)</f>
        <v>422</v>
      </c>
      <c r="R333" s="93">
        <f>SUMPRODUCT(Q330:Q332,R330:R332)/SUM(Q330:Q332)</f>
        <v>48647.74916336493</v>
      </c>
    </row>
    <row r="334" spans="1:18" ht="12">
      <c r="A334" s="140" t="s">
        <v>266</v>
      </c>
      <c r="B334" s="140" t="s">
        <v>282</v>
      </c>
      <c r="C334" s="141">
        <v>199786</v>
      </c>
      <c r="D334" s="141">
        <v>7</v>
      </c>
      <c r="E334" s="3">
        <v>0</v>
      </c>
      <c r="F334" s="3"/>
      <c r="G334" s="3">
        <v>0</v>
      </c>
      <c r="H334" s="3"/>
      <c r="I334" s="3">
        <v>0</v>
      </c>
      <c r="J334" s="3"/>
      <c r="K334" s="3">
        <v>0</v>
      </c>
      <c r="L334" s="3"/>
      <c r="M334" s="3">
        <v>0</v>
      </c>
      <c r="N334" s="3"/>
      <c r="O334" s="2">
        <v>76</v>
      </c>
      <c r="P334" s="3">
        <v>30962</v>
      </c>
      <c r="Q334" s="6">
        <f aca="true" t="shared" si="11" ref="Q334:Q391">+E334+G334+I334+K334+M334+O334</f>
        <v>76</v>
      </c>
      <c r="R334" s="107">
        <v>30962</v>
      </c>
    </row>
    <row r="335" spans="1:18" ht="12">
      <c r="A335" s="140" t="s">
        <v>266</v>
      </c>
      <c r="B335" s="140" t="s">
        <v>283</v>
      </c>
      <c r="C335" s="141">
        <v>197850</v>
      </c>
      <c r="D335" s="141">
        <v>7</v>
      </c>
      <c r="E335" s="3">
        <v>0</v>
      </c>
      <c r="F335" s="3"/>
      <c r="G335" s="3">
        <v>0</v>
      </c>
      <c r="H335" s="3"/>
      <c r="I335" s="3">
        <v>0</v>
      </c>
      <c r="J335" s="3"/>
      <c r="K335" s="3">
        <v>0</v>
      </c>
      <c r="L335" s="3"/>
      <c r="M335" s="3">
        <v>0</v>
      </c>
      <c r="N335" s="3"/>
      <c r="O335" s="2">
        <v>37</v>
      </c>
      <c r="P335" s="3">
        <v>32836</v>
      </c>
      <c r="Q335" s="6">
        <f t="shared" si="11"/>
        <v>37</v>
      </c>
      <c r="R335" s="107">
        <v>32836</v>
      </c>
    </row>
    <row r="336" spans="1:18" ht="12">
      <c r="A336" s="140" t="s">
        <v>266</v>
      </c>
      <c r="B336" s="140" t="s">
        <v>284</v>
      </c>
      <c r="C336" s="141">
        <v>197887</v>
      </c>
      <c r="D336" s="141">
        <v>7</v>
      </c>
      <c r="E336" s="3">
        <v>0</v>
      </c>
      <c r="F336" s="3"/>
      <c r="G336" s="3">
        <v>0</v>
      </c>
      <c r="H336" s="3"/>
      <c r="I336" s="3">
        <v>0</v>
      </c>
      <c r="J336" s="3"/>
      <c r="K336" s="3">
        <v>0</v>
      </c>
      <c r="L336" s="3"/>
      <c r="M336" s="3">
        <v>0</v>
      </c>
      <c r="N336" s="3"/>
      <c r="O336" s="2">
        <v>95</v>
      </c>
      <c r="P336" s="3">
        <v>33826</v>
      </c>
      <c r="Q336" s="6">
        <f t="shared" si="11"/>
        <v>95</v>
      </c>
      <c r="R336" s="107">
        <v>33826</v>
      </c>
    </row>
    <row r="337" spans="1:18" ht="12">
      <c r="A337" s="140" t="s">
        <v>266</v>
      </c>
      <c r="B337" s="140" t="s">
        <v>285</v>
      </c>
      <c r="C337" s="141">
        <v>197996</v>
      </c>
      <c r="D337" s="141">
        <v>7</v>
      </c>
      <c r="E337" s="3">
        <v>0</v>
      </c>
      <c r="F337" s="3"/>
      <c r="G337" s="3">
        <v>0</v>
      </c>
      <c r="H337" s="3"/>
      <c r="I337" s="3">
        <v>0</v>
      </c>
      <c r="J337" s="3"/>
      <c r="K337" s="3">
        <v>0</v>
      </c>
      <c r="L337" s="3"/>
      <c r="M337" s="3">
        <v>0</v>
      </c>
      <c r="N337" s="3"/>
      <c r="O337" s="2">
        <v>55</v>
      </c>
      <c r="P337" s="3">
        <v>31865</v>
      </c>
      <c r="Q337" s="6">
        <f t="shared" si="11"/>
        <v>55</v>
      </c>
      <c r="R337" s="107">
        <v>31865</v>
      </c>
    </row>
    <row r="338" spans="1:18" ht="12">
      <c r="A338" s="140" t="s">
        <v>266</v>
      </c>
      <c r="B338" s="140" t="s">
        <v>286</v>
      </c>
      <c r="C338" s="141">
        <v>198011</v>
      </c>
      <c r="D338" s="141">
        <v>7</v>
      </c>
      <c r="E338" s="3">
        <v>0</v>
      </c>
      <c r="F338" s="3"/>
      <c r="G338" s="3">
        <v>0</v>
      </c>
      <c r="H338" s="3"/>
      <c r="I338" s="3">
        <v>0</v>
      </c>
      <c r="J338" s="3"/>
      <c r="K338" s="3">
        <v>0</v>
      </c>
      <c r="L338" s="3"/>
      <c r="M338" s="3">
        <v>0</v>
      </c>
      <c r="N338" s="3"/>
      <c r="O338" s="2">
        <v>27</v>
      </c>
      <c r="P338" s="3">
        <v>31775</v>
      </c>
      <c r="Q338" s="6">
        <f t="shared" si="11"/>
        <v>27</v>
      </c>
      <c r="R338" s="107">
        <v>31775</v>
      </c>
    </row>
    <row r="339" spans="1:18" ht="12">
      <c r="A339" s="140" t="s">
        <v>266</v>
      </c>
      <c r="B339" s="140" t="s">
        <v>287</v>
      </c>
      <c r="C339" s="141">
        <v>198039</v>
      </c>
      <c r="D339" s="141">
        <v>7</v>
      </c>
      <c r="E339" s="3">
        <v>0</v>
      </c>
      <c r="F339" s="3"/>
      <c r="G339" s="3">
        <v>0</v>
      </c>
      <c r="H339" s="3"/>
      <c r="I339" s="3">
        <v>0</v>
      </c>
      <c r="J339" s="3"/>
      <c r="K339" s="3">
        <v>0</v>
      </c>
      <c r="L339" s="3"/>
      <c r="M339" s="3">
        <v>0</v>
      </c>
      <c r="N339" s="3"/>
      <c r="O339" s="2">
        <v>50</v>
      </c>
      <c r="P339" s="3">
        <v>32608</v>
      </c>
      <c r="Q339" s="6">
        <f t="shared" si="11"/>
        <v>50</v>
      </c>
      <c r="R339" s="107">
        <v>32608</v>
      </c>
    </row>
    <row r="340" spans="1:18" ht="12">
      <c r="A340" s="140" t="s">
        <v>266</v>
      </c>
      <c r="B340" s="140" t="s">
        <v>288</v>
      </c>
      <c r="C340" s="141">
        <v>198084</v>
      </c>
      <c r="D340" s="141">
        <v>7</v>
      </c>
      <c r="E340" s="3">
        <v>0</v>
      </c>
      <c r="F340" s="3"/>
      <c r="G340" s="3">
        <v>0</v>
      </c>
      <c r="H340" s="3"/>
      <c r="I340" s="3">
        <v>0</v>
      </c>
      <c r="J340" s="3"/>
      <c r="K340" s="3">
        <v>0</v>
      </c>
      <c r="L340" s="3"/>
      <c r="M340" s="3">
        <v>0</v>
      </c>
      <c r="N340" s="3"/>
      <c r="O340" s="2">
        <v>25</v>
      </c>
      <c r="P340" s="3">
        <v>31049</v>
      </c>
      <c r="Q340" s="6">
        <f t="shared" si="11"/>
        <v>25</v>
      </c>
      <c r="R340" s="107">
        <v>31049</v>
      </c>
    </row>
    <row r="341" spans="1:18" ht="12">
      <c r="A341" s="140" t="s">
        <v>266</v>
      </c>
      <c r="B341" s="140" t="s">
        <v>289</v>
      </c>
      <c r="C341" s="141">
        <v>198118</v>
      </c>
      <c r="D341" s="141">
        <v>7</v>
      </c>
      <c r="E341" s="3">
        <v>0</v>
      </c>
      <c r="F341" s="3"/>
      <c r="G341" s="3">
        <v>0</v>
      </c>
      <c r="H341" s="3"/>
      <c r="I341" s="3">
        <v>0</v>
      </c>
      <c r="J341" s="3"/>
      <c r="K341" s="3">
        <v>0</v>
      </c>
      <c r="L341" s="3"/>
      <c r="M341" s="3">
        <v>0</v>
      </c>
      <c r="N341" s="3"/>
      <c r="O341" s="2">
        <v>81</v>
      </c>
      <c r="P341" s="3">
        <v>32411</v>
      </c>
      <c r="Q341" s="6">
        <f t="shared" si="11"/>
        <v>81</v>
      </c>
      <c r="R341" s="107">
        <v>32411</v>
      </c>
    </row>
    <row r="342" spans="1:18" ht="12">
      <c r="A342" s="140" t="s">
        <v>266</v>
      </c>
      <c r="B342" s="140" t="s">
        <v>290</v>
      </c>
      <c r="C342" s="141">
        <v>198154</v>
      </c>
      <c r="D342" s="141">
        <v>7</v>
      </c>
      <c r="E342" s="3">
        <v>0</v>
      </c>
      <c r="F342" s="3"/>
      <c r="G342" s="3">
        <v>0</v>
      </c>
      <c r="H342" s="3"/>
      <c r="I342" s="3">
        <v>0</v>
      </c>
      <c r="J342" s="3"/>
      <c r="K342" s="3">
        <v>0</v>
      </c>
      <c r="L342" s="3"/>
      <c r="M342" s="3">
        <v>0</v>
      </c>
      <c r="N342" s="3"/>
      <c r="O342" s="2">
        <v>112</v>
      </c>
      <c r="P342" s="3">
        <v>33219</v>
      </c>
      <c r="Q342" s="6">
        <f t="shared" si="11"/>
        <v>112</v>
      </c>
      <c r="R342" s="107">
        <v>33219</v>
      </c>
    </row>
    <row r="343" spans="1:18" ht="12">
      <c r="A343" s="140" t="s">
        <v>266</v>
      </c>
      <c r="B343" s="140" t="s">
        <v>291</v>
      </c>
      <c r="C343" s="141">
        <v>198206</v>
      </c>
      <c r="D343" s="141">
        <v>7</v>
      </c>
      <c r="E343" s="3">
        <v>0</v>
      </c>
      <c r="F343" s="3"/>
      <c r="G343" s="3">
        <v>0</v>
      </c>
      <c r="H343" s="3"/>
      <c r="I343" s="3">
        <v>0</v>
      </c>
      <c r="J343" s="3"/>
      <c r="K343" s="3">
        <v>0</v>
      </c>
      <c r="L343" s="3"/>
      <c r="M343" s="3">
        <v>0</v>
      </c>
      <c r="N343" s="3"/>
      <c r="O343" s="2">
        <v>42</v>
      </c>
      <c r="P343" s="3">
        <v>33767</v>
      </c>
      <c r="Q343" s="6">
        <f t="shared" si="11"/>
        <v>42</v>
      </c>
      <c r="R343" s="107">
        <v>33767</v>
      </c>
    </row>
    <row r="344" spans="1:18" ht="12">
      <c r="A344" s="140" t="s">
        <v>266</v>
      </c>
      <c r="B344" s="140" t="s">
        <v>292</v>
      </c>
      <c r="C344" s="141">
        <v>198233</v>
      </c>
      <c r="D344" s="141">
        <v>7</v>
      </c>
      <c r="E344" s="3">
        <v>0</v>
      </c>
      <c r="F344" s="3"/>
      <c r="G344" s="3">
        <v>0</v>
      </c>
      <c r="H344" s="3"/>
      <c r="I344" s="3">
        <v>0</v>
      </c>
      <c r="J344" s="3"/>
      <c r="K344" s="3">
        <v>0</v>
      </c>
      <c r="L344" s="3"/>
      <c r="M344" s="3">
        <v>0</v>
      </c>
      <c r="N344" s="3"/>
      <c r="O344" s="2">
        <v>94</v>
      </c>
      <c r="P344" s="3">
        <v>33160</v>
      </c>
      <c r="Q344" s="6">
        <f t="shared" si="11"/>
        <v>94</v>
      </c>
      <c r="R344" s="107">
        <v>33160</v>
      </c>
    </row>
    <row r="345" spans="1:18" ht="12">
      <c r="A345" s="140" t="s">
        <v>266</v>
      </c>
      <c r="B345" s="140" t="s">
        <v>293</v>
      </c>
      <c r="C345" s="141">
        <v>198251</v>
      </c>
      <c r="D345" s="141">
        <v>7</v>
      </c>
      <c r="E345" s="3">
        <v>0</v>
      </c>
      <c r="F345" s="3"/>
      <c r="G345" s="3">
        <v>0</v>
      </c>
      <c r="H345" s="3"/>
      <c r="I345" s="3">
        <v>0</v>
      </c>
      <c r="J345" s="3"/>
      <c r="K345" s="3">
        <v>0</v>
      </c>
      <c r="L345" s="3"/>
      <c r="M345" s="3">
        <v>0</v>
      </c>
      <c r="N345" s="3"/>
      <c r="O345" s="2">
        <v>106</v>
      </c>
      <c r="P345" s="3">
        <v>31124</v>
      </c>
      <c r="Q345" s="6">
        <f t="shared" si="11"/>
        <v>106</v>
      </c>
      <c r="R345" s="107">
        <v>31124</v>
      </c>
    </row>
    <row r="346" spans="1:18" ht="12">
      <c r="A346" s="140" t="s">
        <v>266</v>
      </c>
      <c r="B346" s="140" t="s">
        <v>294</v>
      </c>
      <c r="C346" s="141">
        <v>198260</v>
      </c>
      <c r="D346" s="141">
        <v>7</v>
      </c>
      <c r="E346" s="3">
        <v>0</v>
      </c>
      <c r="F346" s="3"/>
      <c r="G346" s="3">
        <v>0</v>
      </c>
      <c r="H346" s="3"/>
      <c r="I346" s="3">
        <v>0</v>
      </c>
      <c r="J346" s="3"/>
      <c r="K346" s="3">
        <v>0</v>
      </c>
      <c r="L346" s="3"/>
      <c r="M346" s="3">
        <v>0</v>
      </c>
      <c r="N346" s="3"/>
      <c r="O346" s="2">
        <v>234</v>
      </c>
      <c r="P346" s="3">
        <v>34621</v>
      </c>
      <c r="Q346" s="6">
        <f t="shared" si="11"/>
        <v>234</v>
      </c>
      <c r="R346" s="107">
        <v>34621</v>
      </c>
    </row>
    <row r="347" spans="1:18" ht="12">
      <c r="A347" s="140" t="s">
        <v>266</v>
      </c>
      <c r="B347" s="140" t="s">
        <v>295</v>
      </c>
      <c r="C347" s="141">
        <v>198321</v>
      </c>
      <c r="D347" s="141">
        <v>7</v>
      </c>
      <c r="E347" s="3">
        <v>0</v>
      </c>
      <c r="F347" s="3"/>
      <c r="G347" s="3">
        <v>0</v>
      </c>
      <c r="H347" s="3"/>
      <c r="I347" s="3">
        <v>0</v>
      </c>
      <c r="J347" s="3"/>
      <c r="K347" s="3">
        <v>0</v>
      </c>
      <c r="L347" s="3"/>
      <c r="M347" s="3">
        <v>0</v>
      </c>
      <c r="N347" s="3"/>
      <c r="O347" s="2">
        <v>48</v>
      </c>
      <c r="P347" s="3">
        <v>34144</v>
      </c>
      <c r="Q347" s="6">
        <f t="shared" si="11"/>
        <v>48</v>
      </c>
      <c r="R347" s="107">
        <v>34144</v>
      </c>
    </row>
    <row r="348" spans="1:18" ht="12">
      <c r="A348" s="140" t="s">
        <v>266</v>
      </c>
      <c r="B348" s="140" t="s">
        <v>296</v>
      </c>
      <c r="C348" s="141">
        <v>198330</v>
      </c>
      <c r="D348" s="141">
        <v>7</v>
      </c>
      <c r="E348" s="3">
        <v>0</v>
      </c>
      <c r="F348" s="3"/>
      <c r="G348" s="3">
        <v>0</v>
      </c>
      <c r="H348" s="3"/>
      <c r="I348" s="3">
        <v>0</v>
      </c>
      <c r="J348" s="3"/>
      <c r="K348" s="3">
        <v>0</v>
      </c>
      <c r="L348" s="3"/>
      <c r="M348" s="3">
        <v>0</v>
      </c>
      <c r="N348" s="3"/>
      <c r="O348" s="2">
        <v>99</v>
      </c>
      <c r="P348" s="3">
        <v>33488</v>
      </c>
      <c r="Q348" s="6">
        <f t="shared" si="11"/>
        <v>99</v>
      </c>
      <c r="R348" s="107">
        <v>33488</v>
      </c>
    </row>
    <row r="349" spans="1:18" ht="12">
      <c r="A349" s="140" t="s">
        <v>266</v>
      </c>
      <c r="B349" s="140" t="s">
        <v>297</v>
      </c>
      <c r="C349" s="141">
        <v>197814</v>
      </c>
      <c r="D349" s="141">
        <v>7</v>
      </c>
      <c r="E349" s="3">
        <v>0</v>
      </c>
      <c r="F349" s="3"/>
      <c r="G349" s="3">
        <v>0</v>
      </c>
      <c r="H349" s="3"/>
      <c r="I349" s="3">
        <v>0</v>
      </c>
      <c r="J349" s="3"/>
      <c r="K349" s="3">
        <v>0</v>
      </c>
      <c r="L349" s="3"/>
      <c r="M349" s="3">
        <v>0</v>
      </c>
      <c r="N349" s="3"/>
      <c r="O349" s="2">
        <v>60</v>
      </c>
      <c r="P349" s="3">
        <v>31215</v>
      </c>
      <c r="Q349" s="6">
        <f t="shared" si="11"/>
        <v>60</v>
      </c>
      <c r="R349" s="107">
        <v>31215</v>
      </c>
    </row>
    <row r="350" spans="1:18" ht="12">
      <c r="A350" s="140" t="s">
        <v>266</v>
      </c>
      <c r="B350" s="140" t="s">
        <v>298</v>
      </c>
      <c r="C350" s="141">
        <v>198367</v>
      </c>
      <c r="D350" s="141">
        <v>7</v>
      </c>
      <c r="E350" s="3">
        <v>0</v>
      </c>
      <c r="F350" s="3"/>
      <c r="G350" s="3">
        <v>0</v>
      </c>
      <c r="H350" s="3"/>
      <c r="I350" s="3">
        <v>0</v>
      </c>
      <c r="J350" s="3"/>
      <c r="K350" s="3">
        <v>0</v>
      </c>
      <c r="L350" s="3"/>
      <c r="M350" s="3">
        <v>0</v>
      </c>
      <c r="N350" s="3"/>
      <c r="O350" s="2">
        <v>57</v>
      </c>
      <c r="P350" s="3">
        <v>33557</v>
      </c>
      <c r="Q350" s="6">
        <f t="shared" si="11"/>
        <v>57</v>
      </c>
      <c r="R350" s="107">
        <v>33557</v>
      </c>
    </row>
    <row r="351" spans="1:18" ht="12">
      <c r="A351" s="140" t="s">
        <v>266</v>
      </c>
      <c r="B351" s="140" t="s">
        <v>299</v>
      </c>
      <c r="C351" s="141">
        <v>198376</v>
      </c>
      <c r="D351" s="141">
        <v>7</v>
      </c>
      <c r="E351" s="3">
        <v>0</v>
      </c>
      <c r="F351" s="3"/>
      <c r="G351" s="3">
        <v>0</v>
      </c>
      <c r="H351" s="3"/>
      <c r="I351" s="3">
        <v>0</v>
      </c>
      <c r="J351" s="3"/>
      <c r="K351" s="3">
        <v>0</v>
      </c>
      <c r="L351" s="3"/>
      <c r="M351" s="3">
        <v>0</v>
      </c>
      <c r="N351" s="3"/>
      <c r="O351" s="2">
        <v>63</v>
      </c>
      <c r="P351" s="3">
        <v>36725</v>
      </c>
      <c r="Q351" s="6">
        <f t="shared" si="11"/>
        <v>63</v>
      </c>
      <c r="R351" s="107">
        <v>36725</v>
      </c>
    </row>
    <row r="352" spans="1:18" ht="12">
      <c r="A352" s="140" t="s">
        <v>266</v>
      </c>
      <c r="B352" s="140" t="s">
        <v>300</v>
      </c>
      <c r="C352" s="141">
        <v>198455</v>
      </c>
      <c r="D352" s="141">
        <v>7</v>
      </c>
      <c r="E352" s="3">
        <v>0</v>
      </c>
      <c r="F352" s="3"/>
      <c r="G352" s="3">
        <v>0</v>
      </c>
      <c r="H352" s="3"/>
      <c r="I352" s="3">
        <v>0</v>
      </c>
      <c r="J352" s="3"/>
      <c r="K352" s="3">
        <v>0</v>
      </c>
      <c r="L352" s="3"/>
      <c r="M352" s="3">
        <v>0</v>
      </c>
      <c r="N352" s="3"/>
      <c r="O352" s="2">
        <v>111</v>
      </c>
      <c r="P352" s="3">
        <v>34314</v>
      </c>
      <c r="Q352" s="6">
        <f t="shared" si="11"/>
        <v>111</v>
      </c>
      <c r="R352" s="107">
        <v>34314</v>
      </c>
    </row>
    <row r="353" spans="1:18" ht="12">
      <c r="A353" s="140" t="s">
        <v>266</v>
      </c>
      <c r="B353" s="140" t="s">
        <v>301</v>
      </c>
      <c r="C353" s="141">
        <v>198491</v>
      </c>
      <c r="D353" s="141">
        <v>7</v>
      </c>
      <c r="E353" s="3">
        <v>0</v>
      </c>
      <c r="F353" s="3"/>
      <c r="G353" s="3">
        <v>0</v>
      </c>
      <c r="H353" s="3"/>
      <c r="I353" s="3">
        <v>0</v>
      </c>
      <c r="J353" s="3"/>
      <c r="K353" s="3">
        <v>0</v>
      </c>
      <c r="L353" s="3"/>
      <c r="M353" s="3">
        <v>0</v>
      </c>
      <c r="N353" s="3"/>
      <c r="O353" s="2">
        <v>74</v>
      </c>
      <c r="P353" s="3">
        <v>30690</v>
      </c>
      <c r="Q353" s="6">
        <f t="shared" si="11"/>
        <v>74</v>
      </c>
      <c r="R353" s="107">
        <v>30690</v>
      </c>
    </row>
    <row r="354" spans="1:18" ht="12">
      <c r="A354" s="140" t="s">
        <v>266</v>
      </c>
      <c r="B354" s="140" t="s">
        <v>302</v>
      </c>
      <c r="C354" s="141">
        <v>198534</v>
      </c>
      <c r="D354" s="141">
        <v>7</v>
      </c>
      <c r="E354" s="3">
        <v>0</v>
      </c>
      <c r="F354" s="3"/>
      <c r="G354" s="3">
        <v>0</v>
      </c>
      <c r="H354" s="3"/>
      <c r="I354" s="3">
        <v>0</v>
      </c>
      <c r="J354" s="3"/>
      <c r="K354" s="3">
        <v>0</v>
      </c>
      <c r="L354" s="3"/>
      <c r="M354" s="3">
        <v>0</v>
      </c>
      <c r="N354" s="3"/>
      <c r="O354" s="2">
        <v>195</v>
      </c>
      <c r="P354" s="3">
        <v>35085</v>
      </c>
      <c r="Q354" s="6">
        <f t="shared" si="11"/>
        <v>195</v>
      </c>
      <c r="R354" s="107">
        <v>35085</v>
      </c>
    </row>
    <row r="355" spans="1:18" ht="12">
      <c r="A355" s="140" t="s">
        <v>266</v>
      </c>
      <c r="B355" s="140" t="s">
        <v>303</v>
      </c>
      <c r="C355" s="141">
        <v>198552</v>
      </c>
      <c r="D355" s="141">
        <v>7</v>
      </c>
      <c r="E355" s="3">
        <v>0</v>
      </c>
      <c r="F355" s="3"/>
      <c r="G355" s="3">
        <v>0</v>
      </c>
      <c r="H355" s="3"/>
      <c r="I355" s="3">
        <v>0</v>
      </c>
      <c r="J355" s="3"/>
      <c r="K355" s="3">
        <v>0</v>
      </c>
      <c r="L355" s="3"/>
      <c r="M355" s="3">
        <v>0</v>
      </c>
      <c r="N355" s="3"/>
      <c r="O355" s="2">
        <v>139</v>
      </c>
      <c r="P355" s="3">
        <v>33117</v>
      </c>
      <c r="Q355" s="6">
        <f t="shared" si="11"/>
        <v>139</v>
      </c>
      <c r="R355" s="107">
        <v>33117</v>
      </c>
    </row>
    <row r="356" spans="1:18" ht="12">
      <c r="A356" s="140" t="s">
        <v>266</v>
      </c>
      <c r="B356" s="140" t="s">
        <v>304</v>
      </c>
      <c r="C356" s="141">
        <v>198570</v>
      </c>
      <c r="D356" s="141">
        <v>7</v>
      </c>
      <c r="E356" s="3">
        <v>0</v>
      </c>
      <c r="F356" s="3"/>
      <c r="G356" s="3">
        <v>0</v>
      </c>
      <c r="H356" s="3"/>
      <c r="I356" s="3">
        <v>0</v>
      </c>
      <c r="J356" s="3"/>
      <c r="K356" s="3">
        <v>0</v>
      </c>
      <c r="L356" s="3"/>
      <c r="M356" s="3">
        <v>0</v>
      </c>
      <c r="N356" s="3"/>
      <c r="O356" s="2">
        <v>104</v>
      </c>
      <c r="P356" s="3">
        <v>34832</v>
      </c>
      <c r="Q356" s="6">
        <f t="shared" si="11"/>
        <v>104</v>
      </c>
      <c r="R356" s="107">
        <v>34832</v>
      </c>
    </row>
    <row r="357" spans="1:18" ht="12">
      <c r="A357" s="140" t="s">
        <v>266</v>
      </c>
      <c r="B357" s="140" t="s">
        <v>305</v>
      </c>
      <c r="C357" s="141">
        <v>198622</v>
      </c>
      <c r="D357" s="141">
        <v>7</v>
      </c>
      <c r="E357" s="3">
        <v>0</v>
      </c>
      <c r="F357" s="3"/>
      <c r="G357" s="3">
        <v>0</v>
      </c>
      <c r="H357" s="3"/>
      <c r="I357" s="3">
        <v>0</v>
      </c>
      <c r="J357" s="3"/>
      <c r="K357" s="3">
        <v>0</v>
      </c>
      <c r="L357" s="3"/>
      <c r="M357" s="3">
        <v>0</v>
      </c>
      <c r="N357" s="3"/>
      <c r="O357" s="2">
        <v>187</v>
      </c>
      <c r="P357" s="3">
        <v>35238</v>
      </c>
      <c r="Q357" s="6">
        <f t="shared" si="11"/>
        <v>187</v>
      </c>
      <c r="R357" s="107">
        <v>35238</v>
      </c>
    </row>
    <row r="358" spans="1:18" ht="12">
      <c r="A358" s="140" t="s">
        <v>266</v>
      </c>
      <c r="B358" s="140" t="s">
        <v>306</v>
      </c>
      <c r="C358" s="141">
        <v>198640</v>
      </c>
      <c r="D358" s="141">
        <v>7</v>
      </c>
      <c r="E358" s="3">
        <v>0</v>
      </c>
      <c r="F358" s="3"/>
      <c r="G358" s="3">
        <v>0</v>
      </c>
      <c r="H358" s="3"/>
      <c r="I358" s="3">
        <v>0</v>
      </c>
      <c r="J358" s="3"/>
      <c r="K358" s="3">
        <v>0</v>
      </c>
      <c r="L358" s="3"/>
      <c r="M358" s="3">
        <v>0</v>
      </c>
      <c r="N358" s="3"/>
      <c r="O358" s="2">
        <v>53</v>
      </c>
      <c r="P358" s="3">
        <v>33166</v>
      </c>
      <c r="Q358" s="6">
        <f t="shared" si="11"/>
        <v>53</v>
      </c>
      <c r="R358" s="107">
        <v>33166</v>
      </c>
    </row>
    <row r="359" spans="1:18" ht="12">
      <c r="A359" s="140" t="s">
        <v>266</v>
      </c>
      <c r="B359" s="140" t="s">
        <v>307</v>
      </c>
      <c r="C359" s="141">
        <v>198668</v>
      </c>
      <c r="D359" s="141">
        <v>7</v>
      </c>
      <c r="E359" s="3">
        <v>0</v>
      </c>
      <c r="F359" s="3"/>
      <c r="G359" s="3">
        <v>0</v>
      </c>
      <c r="H359" s="3"/>
      <c r="I359" s="3">
        <v>0</v>
      </c>
      <c r="J359" s="3"/>
      <c r="K359" s="3">
        <v>0</v>
      </c>
      <c r="L359" s="3"/>
      <c r="M359" s="3">
        <v>0</v>
      </c>
      <c r="N359" s="3"/>
      <c r="O359" s="2">
        <v>61</v>
      </c>
      <c r="P359" s="3">
        <v>32012</v>
      </c>
      <c r="Q359" s="6">
        <f t="shared" si="11"/>
        <v>61</v>
      </c>
      <c r="R359" s="107">
        <v>32012</v>
      </c>
    </row>
    <row r="360" spans="1:18" ht="12">
      <c r="A360" s="140" t="s">
        <v>266</v>
      </c>
      <c r="B360" s="140" t="s">
        <v>308</v>
      </c>
      <c r="C360" s="141">
        <v>198729</v>
      </c>
      <c r="D360" s="141">
        <v>7</v>
      </c>
      <c r="E360" s="3">
        <v>0</v>
      </c>
      <c r="F360" s="3"/>
      <c r="G360" s="3">
        <v>0</v>
      </c>
      <c r="H360" s="3"/>
      <c r="I360" s="3">
        <v>0</v>
      </c>
      <c r="J360" s="3"/>
      <c r="K360" s="3">
        <v>0</v>
      </c>
      <c r="L360" s="3"/>
      <c r="M360" s="3">
        <v>0</v>
      </c>
      <c r="N360" s="3"/>
      <c r="O360" s="2">
        <v>52</v>
      </c>
      <c r="P360" s="3">
        <v>30833</v>
      </c>
      <c r="Q360" s="6">
        <f t="shared" si="11"/>
        <v>52</v>
      </c>
      <c r="R360" s="107">
        <v>30833</v>
      </c>
    </row>
    <row r="361" spans="1:18" ht="12">
      <c r="A361" s="140" t="s">
        <v>266</v>
      </c>
      <c r="B361" s="140" t="s">
        <v>309</v>
      </c>
      <c r="C361" s="141">
        <v>198710</v>
      </c>
      <c r="D361" s="141">
        <v>7</v>
      </c>
      <c r="E361" s="3">
        <v>0</v>
      </c>
      <c r="F361" s="3"/>
      <c r="G361" s="3">
        <v>0</v>
      </c>
      <c r="H361" s="3"/>
      <c r="I361" s="3">
        <v>0</v>
      </c>
      <c r="J361" s="3"/>
      <c r="K361" s="3">
        <v>0</v>
      </c>
      <c r="L361" s="3"/>
      <c r="M361" s="3">
        <v>0</v>
      </c>
      <c r="N361" s="3"/>
      <c r="O361" s="2">
        <v>45</v>
      </c>
      <c r="P361" s="3">
        <v>28089</v>
      </c>
      <c r="Q361" s="6">
        <f t="shared" si="11"/>
        <v>45</v>
      </c>
      <c r="R361" s="107">
        <v>28089</v>
      </c>
    </row>
    <row r="362" spans="1:18" ht="12">
      <c r="A362" s="140" t="s">
        <v>266</v>
      </c>
      <c r="B362" s="140" t="s">
        <v>310</v>
      </c>
      <c r="C362" s="141">
        <v>198774</v>
      </c>
      <c r="D362" s="141">
        <v>7</v>
      </c>
      <c r="E362" s="3">
        <v>0</v>
      </c>
      <c r="F362" s="3"/>
      <c r="G362" s="3">
        <v>0</v>
      </c>
      <c r="H362" s="3"/>
      <c r="I362" s="3">
        <v>0</v>
      </c>
      <c r="J362" s="3"/>
      <c r="K362" s="3">
        <v>0</v>
      </c>
      <c r="L362" s="3"/>
      <c r="M362" s="3">
        <v>0</v>
      </c>
      <c r="N362" s="3"/>
      <c r="O362" s="2">
        <v>110</v>
      </c>
      <c r="P362" s="3">
        <v>30466</v>
      </c>
      <c r="Q362" s="6">
        <f t="shared" si="11"/>
        <v>110</v>
      </c>
      <c r="R362" s="107">
        <v>30466</v>
      </c>
    </row>
    <row r="363" spans="1:18" ht="12">
      <c r="A363" s="140" t="s">
        <v>266</v>
      </c>
      <c r="B363" s="140" t="s">
        <v>311</v>
      </c>
      <c r="C363" s="141">
        <v>198817</v>
      </c>
      <c r="D363" s="141">
        <v>7</v>
      </c>
      <c r="E363" s="3">
        <v>0</v>
      </c>
      <c r="F363" s="3"/>
      <c r="G363" s="3">
        <v>0</v>
      </c>
      <c r="H363" s="3"/>
      <c r="I363" s="3">
        <v>0</v>
      </c>
      <c r="J363" s="3"/>
      <c r="K363" s="3">
        <v>0</v>
      </c>
      <c r="L363" s="3"/>
      <c r="M363" s="3">
        <v>0</v>
      </c>
      <c r="N363" s="3"/>
      <c r="O363" s="2">
        <v>75</v>
      </c>
      <c r="P363" s="3">
        <v>30680</v>
      </c>
      <c r="Q363" s="6">
        <f t="shared" si="11"/>
        <v>75</v>
      </c>
      <c r="R363" s="107">
        <v>30680</v>
      </c>
    </row>
    <row r="364" spans="1:18" ht="12">
      <c r="A364" s="140" t="s">
        <v>266</v>
      </c>
      <c r="B364" s="140" t="s">
        <v>312</v>
      </c>
      <c r="C364" s="141">
        <v>198905</v>
      </c>
      <c r="D364" s="141">
        <v>7</v>
      </c>
      <c r="E364" s="3">
        <v>0</v>
      </c>
      <c r="F364" s="3"/>
      <c r="G364" s="3">
        <v>0</v>
      </c>
      <c r="H364" s="3"/>
      <c r="I364" s="3">
        <v>0</v>
      </c>
      <c r="J364" s="3"/>
      <c r="K364" s="3">
        <v>0</v>
      </c>
      <c r="L364" s="3"/>
      <c r="M364" s="3">
        <v>0</v>
      </c>
      <c r="N364" s="3"/>
      <c r="O364" s="2">
        <v>27</v>
      </c>
      <c r="P364" s="3">
        <v>31986</v>
      </c>
      <c r="Q364" s="6">
        <f t="shared" si="11"/>
        <v>27</v>
      </c>
      <c r="R364" s="107">
        <v>31986</v>
      </c>
    </row>
    <row r="365" spans="1:18" ht="12">
      <c r="A365" s="140" t="s">
        <v>266</v>
      </c>
      <c r="B365" s="140" t="s">
        <v>313</v>
      </c>
      <c r="C365" s="141">
        <v>198914</v>
      </c>
      <c r="D365" s="141">
        <v>7</v>
      </c>
      <c r="E365" s="3">
        <v>0</v>
      </c>
      <c r="F365" s="3"/>
      <c r="G365" s="3">
        <v>0</v>
      </c>
      <c r="H365" s="3"/>
      <c r="I365" s="3">
        <v>0</v>
      </c>
      <c r="J365" s="3"/>
      <c r="K365" s="3">
        <v>0</v>
      </c>
      <c r="L365" s="3"/>
      <c r="M365" s="3">
        <v>0</v>
      </c>
      <c r="N365" s="3"/>
      <c r="O365" s="2">
        <v>27</v>
      </c>
      <c r="P365" s="3">
        <v>28308</v>
      </c>
      <c r="Q365" s="6">
        <f t="shared" si="11"/>
        <v>27</v>
      </c>
      <c r="R365" s="107">
        <v>28308</v>
      </c>
    </row>
    <row r="366" spans="1:18" ht="12">
      <c r="A366" s="140" t="s">
        <v>266</v>
      </c>
      <c r="B366" s="140" t="s">
        <v>314</v>
      </c>
      <c r="C366" s="141">
        <v>198923</v>
      </c>
      <c r="D366" s="141">
        <v>7</v>
      </c>
      <c r="E366" s="3">
        <v>0</v>
      </c>
      <c r="F366" s="3"/>
      <c r="G366" s="3">
        <v>0</v>
      </c>
      <c r="H366" s="3"/>
      <c r="I366" s="3">
        <v>0</v>
      </c>
      <c r="J366" s="3"/>
      <c r="K366" s="3">
        <v>0</v>
      </c>
      <c r="L366" s="3"/>
      <c r="M366" s="3">
        <v>0</v>
      </c>
      <c r="N366" s="3"/>
      <c r="O366" s="2">
        <v>37</v>
      </c>
      <c r="P366" s="3">
        <v>27444</v>
      </c>
      <c r="Q366" s="6">
        <f t="shared" si="11"/>
        <v>37</v>
      </c>
      <c r="R366" s="107">
        <v>27444</v>
      </c>
    </row>
    <row r="367" spans="1:18" ht="12">
      <c r="A367" s="140" t="s">
        <v>266</v>
      </c>
      <c r="B367" s="140" t="s">
        <v>315</v>
      </c>
      <c r="C367" s="141">
        <v>198987</v>
      </c>
      <c r="D367" s="141">
        <v>7</v>
      </c>
      <c r="E367" s="3">
        <v>0</v>
      </c>
      <c r="F367" s="3"/>
      <c r="G367" s="3">
        <v>0</v>
      </c>
      <c r="H367" s="3"/>
      <c r="I367" s="3">
        <v>0</v>
      </c>
      <c r="J367" s="3"/>
      <c r="K367" s="3">
        <v>0</v>
      </c>
      <c r="L367" s="3"/>
      <c r="M367" s="3">
        <v>0</v>
      </c>
      <c r="N367" s="3"/>
      <c r="O367" s="2">
        <v>48</v>
      </c>
      <c r="P367" s="3">
        <v>32236</v>
      </c>
      <c r="Q367" s="6">
        <f t="shared" si="11"/>
        <v>48</v>
      </c>
      <c r="R367" s="107">
        <v>32236</v>
      </c>
    </row>
    <row r="368" spans="1:18" ht="12">
      <c r="A368" s="140" t="s">
        <v>266</v>
      </c>
      <c r="B368" s="140" t="s">
        <v>316</v>
      </c>
      <c r="C368" s="141">
        <v>199023</v>
      </c>
      <c r="D368" s="141">
        <v>7</v>
      </c>
      <c r="E368" s="3">
        <v>0</v>
      </c>
      <c r="F368" s="3"/>
      <c r="G368" s="3">
        <v>0</v>
      </c>
      <c r="H368" s="3"/>
      <c r="I368" s="3">
        <v>0</v>
      </c>
      <c r="J368" s="3"/>
      <c r="K368" s="3">
        <v>0</v>
      </c>
      <c r="L368" s="3"/>
      <c r="M368" s="3">
        <v>0</v>
      </c>
      <c r="N368" s="3"/>
      <c r="O368" s="2">
        <v>26</v>
      </c>
      <c r="P368" s="3">
        <v>30668</v>
      </c>
      <c r="Q368" s="6">
        <f t="shared" si="11"/>
        <v>26</v>
      </c>
      <c r="R368" s="107">
        <v>30668</v>
      </c>
    </row>
    <row r="369" spans="1:18" ht="12">
      <c r="A369" s="140" t="s">
        <v>266</v>
      </c>
      <c r="B369" s="140" t="s">
        <v>317</v>
      </c>
      <c r="C369" s="141">
        <v>199087</v>
      </c>
      <c r="D369" s="141">
        <v>7</v>
      </c>
      <c r="E369" s="3">
        <v>0</v>
      </c>
      <c r="F369" s="3"/>
      <c r="G369" s="3">
        <v>0</v>
      </c>
      <c r="H369" s="3"/>
      <c r="I369" s="3">
        <v>0</v>
      </c>
      <c r="J369" s="3"/>
      <c r="K369" s="3">
        <v>0</v>
      </c>
      <c r="L369" s="3"/>
      <c r="M369" s="3">
        <v>0</v>
      </c>
      <c r="N369" s="3"/>
      <c r="O369" s="2">
        <v>56</v>
      </c>
      <c r="P369" s="3">
        <v>32513</v>
      </c>
      <c r="Q369" s="6">
        <f t="shared" si="11"/>
        <v>56</v>
      </c>
      <c r="R369" s="107">
        <v>32513</v>
      </c>
    </row>
    <row r="370" spans="1:18" ht="12">
      <c r="A370" s="140" t="s">
        <v>266</v>
      </c>
      <c r="B370" s="140" t="s">
        <v>318</v>
      </c>
      <c r="C370" s="141">
        <v>199263</v>
      </c>
      <c r="D370" s="141">
        <v>7</v>
      </c>
      <c r="E370" s="3">
        <v>0</v>
      </c>
      <c r="F370" s="3"/>
      <c r="G370" s="3">
        <v>0</v>
      </c>
      <c r="H370" s="3"/>
      <c r="I370" s="3">
        <v>0</v>
      </c>
      <c r="J370" s="3"/>
      <c r="K370" s="3">
        <v>0</v>
      </c>
      <c r="L370" s="3"/>
      <c r="M370" s="3">
        <v>0</v>
      </c>
      <c r="N370" s="3"/>
      <c r="O370" s="2">
        <v>14</v>
      </c>
      <c r="P370" s="3">
        <v>31546</v>
      </c>
      <c r="Q370" s="6">
        <f t="shared" si="11"/>
        <v>14</v>
      </c>
      <c r="R370" s="107">
        <v>31546</v>
      </c>
    </row>
    <row r="371" spans="1:18" ht="12">
      <c r="A371" s="140" t="s">
        <v>266</v>
      </c>
      <c r="B371" s="140" t="s">
        <v>319</v>
      </c>
      <c r="C371" s="141">
        <v>199324</v>
      </c>
      <c r="D371" s="141">
        <v>7</v>
      </c>
      <c r="E371" s="3">
        <v>0</v>
      </c>
      <c r="F371" s="3"/>
      <c r="G371" s="3">
        <v>0</v>
      </c>
      <c r="H371" s="3"/>
      <c r="I371" s="3">
        <v>0</v>
      </c>
      <c r="J371" s="3"/>
      <c r="K371" s="3">
        <v>0</v>
      </c>
      <c r="L371" s="3"/>
      <c r="M371" s="3">
        <v>0</v>
      </c>
      <c r="N371" s="3"/>
      <c r="O371" s="2">
        <v>48</v>
      </c>
      <c r="P371" s="3">
        <v>29986</v>
      </c>
      <c r="Q371" s="6">
        <f t="shared" si="11"/>
        <v>48</v>
      </c>
      <c r="R371" s="107">
        <v>29986</v>
      </c>
    </row>
    <row r="372" spans="1:18" ht="12">
      <c r="A372" s="140" t="s">
        <v>266</v>
      </c>
      <c r="B372" s="140" t="s">
        <v>320</v>
      </c>
      <c r="C372" s="141">
        <v>199333</v>
      </c>
      <c r="D372" s="141">
        <v>7</v>
      </c>
      <c r="E372" s="3">
        <v>0</v>
      </c>
      <c r="F372" s="3"/>
      <c r="G372" s="3">
        <v>0</v>
      </c>
      <c r="H372" s="3"/>
      <c r="I372" s="3">
        <v>0</v>
      </c>
      <c r="J372" s="3"/>
      <c r="K372" s="3">
        <v>0</v>
      </c>
      <c r="L372" s="3"/>
      <c r="M372" s="3">
        <v>0</v>
      </c>
      <c r="N372" s="3"/>
      <c r="O372" s="2">
        <v>115</v>
      </c>
      <c r="P372" s="3">
        <v>32988</v>
      </c>
      <c r="Q372" s="6">
        <f t="shared" si="11"/>
        <v>115</v>
      </c>
      <c r="R372" s="107">
        <v>32988</v>
      </c>
    </row>
    <row r="373" spans="1:18" ht="12">
      <c r="A373" s="140" t="s">
        <v>266</v>
      </c>
      <c r="B373" s="140" t="s">
        <v>321</v>
      </c>
      <c r="C373" s="141">
        <v>199421</v>
      </c>
      <c r="D373" s="141">
        <v>7</v>
      </c>
      <c r="E373" s="3">
        <v>0</v>
      </c>
      <c r="F373" s="3"/>
      <c r="G373" s="3">
        <v>0</v>
      </c>
      <c r="H373" s="3"/>
      <c r="I373" s="3">
        <v>0</v>
      </c>
      <c r="J373" s="3"/>
      <c r="K373" s="3">
        <v>0</v>
      </c>
      <c r="L373" s="3"/>
      <c r="M373" s="3">
        <v>0</v>
      </c>
      <c r="N373" s="3"/>
      <c r="O373" s="2">
        <v>45</v>
      </c>
      <c r="P373" s="3">
        <v>32270</v>
      </c>
      <c r="Q373" s="6">
        <f t="shared" si="11"/>
        <v>45</v>
      </c>
      <c r="R373" s="107">
        <v>32270</v>
      </c>
    </row>
    <row r="374" spans="1:18" ht="12">
      <c r="A374" s="140" t="s">
        <v>266</v>
      </c>
      <c r="B374" s="140" t="s">
        <v>322</v>
      </c>
      <c r="C374" s="141">
        <v>199449</v>
      </c>
      <c r="D374" s="141">
        <v>7</v>
      </c>
      <c r="E374" s="3">
        <v>0</v>
      </c>
      <c r="F374" s="3"/>
      <c r="G374" s="3">
        <v>0</v>
      </c>
      <c r="H374" s="3"/>
      <c r="I374" s="3">
        <v>0</v>
      </c>
      <c r="J374" s="3"/>
      <c r="K374" s="3">
        <v>0</v>
      </c>
      <c r="L374" s="3"/>
      <c r="M374" s="3">
        <v>0</v>
      </c>
      <c r="N374" s="3"/>
      <c r="O374" s="2">
        <v>39</v>
      </c>
      <c r="P374" s="3">
        <v>37655</v>
      </c>
      <c r="Q374" s="6">
        <f t="shared" si="11"/>
        <v>39</v>
      </c>
      <c r="R374" s="107">
        <v>37655</v>
      </c>
    </row>
    <row r="375" spans="1:18" ht="12">
      <c r="A375" s="140" t="s">
        <v>266</v>
      </c>
      <c r="B375" s="140" t="s">
        <v>323</v>
      </c>
      <c r="C375" s="141">
        <v>199467</v>
      </c>
      <c r="D375" s="141">
        <v>7</v>
      </c>
      <c r="E375" s="3">
        <v>0</v>
      </c>
      <c r="F375" s="3"/>
      <c r="G375" s="3">
        <v>0</v>
      </c>
      <c r="H375" s="3"/>
      <c r="I375" s="3">
        <v>0</v>
      </c>
      <c r="J375" s="3"/>
      <c r="K375" s="3">
        <v>0</v>
      </c>
      <c r="L375" s="3"/>
      <c r="M375" s="3">
        <v>0</v>
      </c>
      <c r="N375" s="3"/>
      <c r="O375" s="2">
        <v>32</v>
      </c>
      <c r="P375" s="3">
        <v>30369</v>
      </c>
      <c r="Q375" s="6">
        <f t="shared" si="11"/>
        <v>32</v>
      </c>
      <c r="R375" s="107">
        <v>30369</v>
      </c>
    </row>
    <row r="376" spans="1:18" ht="12">
      <c r="A376" s="140" t="s">
        <v>266</v>
      </c>
      <c r="B376" s="140" t="s">
        <v>324</v>
      </c>
      <c r="C376" s="141">
        <v>199476</v>
      </c>
      <c r="D376" s="141">
        <v>7</v>
      </c>
      <c r="E376" s="3">
        <v>0</v>
      </c>
      <c r="F376" s="3"/>
      <c r="G376" s="3">
        <v>0</v>
      </c>
      <c r="H376" s="3"/>
      <c r="I376" s="3">
        <v>0</v>
      </c>
      <c r="J376" s="3"/>
      <c r="K376" s="3">
        <v>0</v>
      </c>
      <c r="L376" s="3"/>
      <c r="M376" s="3">
        <v>0</v>
      </c>
      <c r="N376" s="3"/>
      <c r="O376" s="2">
        <v>46</v>
      </c>
      <c r="P376" s="3">
        <v>33154</v>
      </c>
      <c r="Q376" s="6">
        <f t="shared" si="11"/>
        <v>46</v>
      </c>
      <c r="R376" s="107">
        <v>33154</v>
      </c>
    </row>
    <row r="377" spans="1:18" ht="12">
      <c r="A377" s="140" t="s">
        <v>266</v>
      </c>
      <c r="B377" s="140" t="s">
        <v>325</v>
      </c>
      <c r="C377" s="141">
        <v>199485</v>
      </c>
      <c r="D377" s="141">
        <v>7</v>
      </c>
      <c r="E377" s="3">
        <v>0</v>
      </c>
      <c r="F377" s="3"/>
      <c r="G377" s="3">
        <v>0</v>
      </c>
      <c r="H377" s="3"/>
      <c r="I377" s="3">
        <v>0</v>
      </c>
      <c r="J377" s="3"/>
      <c r="K377" s="3">
        <v>0</v>
      </c>
      <c r="L377" s="3"/>
      <c r="M377" s="3">
        <v>0</v>
      </c>
      <c r="N377" s="3"/>
      <c r="O377" s="2">
        <v>59</v>
      </c>
      <c r="P377" s="3">
        <v>34472</v>
      </c>
      <c r="Q377" s="6">
        <f t="shared" si="11"/>
        <v>59</v>
      </c>
      <c r="R377" s="107">
        <v>34472</v>
      </c>
    </row>
    <row r="378" spans="1:18" ht="12">
      <c r="A378" s="140" t="s">
        <v>266</v>
      </c>
      <c r="B378" s="140" t="s">
        <v>326</v>
      </c>
      <c r="C378" s="141">
        <v>199494</v>
      </c>
      <c r="D378" s="141">
        <v>7</v>
      </c>
      <c r="E378" s="3">
        <v>0</v>
      </c>
      <c r="F378" s="3"/>
      <c r="G378" s="3">
        <v>0</v>
      </c>
      <c r="H378" s="3"/>
      <c r="I378" s="3">
        <v>0</v>
      </c>
      <c r="J378" s="3"/>
      <c r="K378" s="3">
        <v>0</v>
      </c>
      <c r="L378" s="3"/>
      <c r="M378" s="3">
        <v>0</v>
      </c>
      <c r="N378" s="3"/>
      <c r="O378" s="2">
        <v>77</v>
      </c>
      <c r="P378" s="3">
        <v>35445</v>
      </c>
      <c r="Q378" s="6">
        <f t="shared" si="11"/>
        <v>77</v>
      </c>
      <c r="R378" s="107">
        <v>35445</v>
      </c>
    </row>
    <row r="379" spans="1:18" ht="12">
      <c r="A379" s="140" t="s">
        <v>266</v>
      </c>
      <c r="B379" s="140" t="s">
        <v>327</v>
      </c>
      <c r="C379" s="141">
        <v>199625</v>
      </c>
      <c r="D379" s="141">
        <v>7</v>
      </c>
      <c r="E379" s="3">
        <v>0</v>
      </c>
      <c r="F379" s="3"/>
      <c r="G379" s="3">
        <v>0</v>
      </c>
      <c r="H379" s="3"/>
      <c r="I379" s="3">
        <v>0</v>
      </c>
      <c r="J379" s="3"/>
      <c r="K379" s="3">
        <v>0</v>
      </c>
      <c r="L379" s="3"/>
      <c r="M379" s="3">
        <v>0</v>
      </c>
      <c r="N379" s="3"/>
      <c r="O379" s="2">
        <v>41</v>
      </c>
      <c r="P379" s="3">
        <v>32608</v>
      </c>
      <c r="Q379" s="6">
        <f t="shared" si="11"/>
        <v>41</v>
      </c>
      <c r="R379" s="107">
        <v>32608</v>
      </c>
    </row>
    <row r="380" spans="1:18" ht="12">
      <c r="A380" s="140" t="s">
        <v>266</v>
      </c>
      <c r="B380" s="140" t="s">
        <v>328</v>
      </c>
      <c r="C380" s="141">
        <v>199634</v>
      </c>
      <c r="D380" s="141">
        <v>7</v>
      </c>
      <c r="E380" s="3">
        <v>0</v>
      </c>
      <c r="F380" s="3"/>
      <c r="G380" s="3">
        <v>0</v>
      </c>
      <c r="H380" s="3"/>
      <c r="I380" s="3">
        <v>0</v>
      </c>
      <c r="J380" s="3"/>
      <c r="K380" s="3">
        <v>0</v>
      </c>
      <c r="L380" s="3"/>
      <c r="M380" s="3">
        <v>0</v>
      </c>
      <c r="N380" s="3"/>
      <c r="O380" s="2">
        <v>96</v>
      </c>
      <c r="P380" s="3">
        <v>37536</v>
      </c>
      <c r="Q380" s="6">
        <f t="shared" si="11"/>
        <v>96</v>
      </c>
      <c r="R380" s="107">
        <v>37536</v>
      </c>
    </row>
    <row r="381" spans="1:18" ht="12">
      <c r="A381" s="140" t="s">
        <v>266</v>
      </c>
      <c r="B381" s="140" t="s">
        <v>329</v>
      </c>
      <c r="C381" s="141">
        <v>199722</v>
      </c>
      <c r="D381" s="141">
        <v>7</v>
      </c>
      <c r="E381" s="3">
        <v>0</v>
      </c>
      <c r="F381" s="3"/>
      <c r="G381" s="3">
        <v>0</v>
      </c>
      <c r="H381" s="3"/>
      <c r="I381" s="3">
        <v>0</v>
      </c>
      <c r="J381" s="3"/>
      <c r="K381" s="3">
        <v>0</v>
      </c>
      <c r="L381" s="3"/>
      <c r="M381" s="3">
        <v>0</v>
      </c>
      <c r="N381" s="3"/>
      <c r="O381" s="2">
        <v>56</v>
      </c>
      <c r="P381" s="3">
        <v>31948</v>
      </c>
      <c r="Q381" s="6">
        <f t="shared" si="11"/>
        <v>56</v>
      </c>
      <c r="R381" s="107">
        <v>31948</v>
      </c>
    </row>
    <row r="382" spans="1:18" ht="12">
      <c r="A382" s="140" t="s">
        <v>266</v>
      </c>
      <c r="B382" s="140" t="s">
        <v>330</v>
      </c>
      <c r="C382" s="141">
        <v>199731</v>
      </c>
      <c r="D382" s="141">
        <v>7</v>
      </c>
      <c r="E382" s="3">
        <v>0</v>
      </c>
      <c r="F382" s="3"/>
      <c r="G382" s="3">
        <v>0</v>
      </c>
      <c r="H382" s="3"/>
      <c r="I382" s="3">
        <v>0</v>
      </c>
      <c r="J382" s="3"/>
      <c r="K382" s="3">
        <v>0</v>
      </c>
      <c r="L382" s="3"/>
      <c r="M382" s="3">
        <v>0</v>
      </c>
      <c r="N382" s="3"/>
      <c r="O382" s="2">
        <v>50</v>
      </c>
      <c r="P382" s="3">
        <v>35520</v>
      </c>
      <c r="Q382" s="6">
        <f t="shared" si="11"/>
        <v>50</v>
      </c>
      <c r="R382" s="107">
        <v>35520</v>
      </c>
    </row>
    <row r="383" spans="1:18" ht="12">
      <c r="A383" s="140" t="s">
        <v>266</v>
      </c>
      <c r="B383" s="140" t="s">
        <v>331</v>
      </c>
      <c r="C383" s="141">
        <v>199740</v>
      </c>
      <c r="D383" s="141">
        <v>7</v>
      </c>
      <c r="E383" s="3">
        <v>0</v>
      </c>
      <c r="F383" s="3"/>
      <c r="G383" s="3">
        <v>0</v>
      </c>
      <c r="H383" s="3"/>
      <c r="I383" s="3">
        <v>0</v>
      </c>
      <c r="J383" s="3"/>
      <c r="K383" s="3">
        <v>0</v>
      </c>
      <c r="L383" s="3"/>
      <c r="M383" s="3">
        <v>0</v>
      </c>
      <c r="N383" s="3"/>
      <c r="O383" s="2">
        <v>45</v>
      </c>
      <c r="P383" s="3">
        <v>30407</v>
      </c>
      <c r="Q383" s="6">
        <f t="shared" si="11"/>
        <v>45</v>
      </c>
      <c r="R383" s="107">
        <v>30407</v>
      </c>
    </row>
    <row r="384" spans="1:18" ht="12">
      <c r="A384" s="140" t="s">
        <v>266</v>
      </c>
      <c r="B384" s="140" t="s">
        <v>332</v>
      </c>
      <c r="C384" s="141">
        <v>199768</v>
      </c>
      <c r="D384" s="141">
        <v>7</v>
      </c>
      <c r="E384" s="3">
        <v>0</v>
      </c>
      <c r="F384" s="3"/>
      <c r="G384" s="3">
        <v>0</v>
      </c>
      <c r="H384" s="3"/>
      <c r="I384" s="3">
        <v>0</v>
      </c>
      <c r="J384" s="3"/>
      <c r="K384" s="3">
        <v>0</v>
      </c>
      <c r="L384" s="3"/>
      <c r="M384" s="3">
        <v>0</v>
      </c>
      <c r="N384" s="3"/>
      <c r="O384" s="2">
        <v>76</v>
      </c>
      <c r="P384" s="3">
        <v>33742</v>
      </c>
      <c r="Q384" s="6">
        <f t="shared" si="11"/>
        <v>76</v>
      </c>
      <c r="R384" s="107">
        <v>33742</v>
      </c>
    </row>
    <row r="385" spans="1:18" ht="12">
      <c r="A385" s="140" t="s">
        <v>266</v>
      </c>
      <c r="B385" s="140" t="s">
        <v>333</v>
      </c>
      <c r="C385" s="141">
        <v>199795</v>
      </c>
      <c r="D385" s="141">
        <v>7</v>
      </c>
      <c r="E385" s="3">
        <v>0</v>
      </c>
      <c r="F385" s="3"/>
      <c r="G385" s="3">
        <v>0</v>
      </c>
      <c r="H385" s="3"/>
      <c r="I385" s="3">
        <v>0</v>
      </c>
      <c r="J385" s="3"/>
      <c r="K385" s="3">
        <v>0</v>
      </c>
      <c r="L385" s="3"/>
      <c r="M385" s="3">
        <v>0</v>
      </c>
      <c r="N385" s="3"/>
      <c r="O385" s="2">
        <v>24</v>
      </c>
      <c r="P385" s="3">
        <v>28050</v>
      </c>
      <c r="Q385" s="6">
        <f t="shared" si="11"/>
        <v>24</v>
      </c>
      <c r="R385" s="107">
        <v>28050</v>
      </c>
    </row>
    <row r="386" spans="1:18" ht="12">
      <c r="A386" s="140" t="s">
        <v>266</v>
      </c>
      <c r="B386" s="140" t="s">
        <v>334</v>
      </c>
      <c r="C386" s="141">
        <v>199838</v>
      </c>
      <c r="D386" s="141">
        <v>7</v>
      </c>
      <c r="E386" s="3">
        <v>0</v>
      </c>
      <c r="F386" s="3"/>
      <c r="G386" s="3">
        <v>0</v>
      </c>
      <c r="H386" s="3"/>
      <c r="I386" s="3">
        <v>0</v>
      </c>
      <c r="J386" s="3"/>
      <c r="K386" s="3">
        <v>0</v>
      </c>
      <c r="L386" s="3"/>
      <c r="M386" s="3">
        <v>0</v>
      </c>
      <c r="N386" s="3"/>
      <c r="O386" s="2">
        <v>79</v>
      </c>
      <c r="P386" s="3">
        <v>32953</v>
      </c>
      <c r="Q386" s="6">
        <f t="shared" si="11"/>
        <v>79</v>
      </c>
      <c r="R386" s="107">
        <v>32953</v>
      </c>
    </row>
    <row r="387" spans="1:18" ht="12">
      <c r="A387" s="140" t="s">
        <v>266</v>
      </c>
      <c r="B387" s="140" t="s">
        <v>335</v>
      </c>
      <c r="C387" s="141">
        <v>199856</v>
      </c>
      <c r="D387" s="141">
        <v>7</v>
      </c>
      <c r="E387" s="3">
        <v>0</v>
      </c>
      <c r="F387" s="3"/>
      <c r="G387" s="3">
        <v>0</v>
      </c>
      <c r="H387" s="3"/>
      <c r="I387" s="3">
        <v>0</v>
      </c>
      <c r="J387" s="3"/>
      <c r="K387" s="3">
        <v>0</v>
      </c>
      <c r="L387" s="3"/>
      <c r="M387" s="3">
        <v>0</v>
      </c>
      <c r="N387" s="3"/>
      <c r="O387" s="2">
        <v>211</v>
      </c>
      <c r="P387" s="3">
        <v>31946</v>
      </c>
      <c r="Q387" s="6">
        <f t="shared" si="11"/>
        <v>211</v>
      </c>
      <c r="R387" s="107">
        <v>31946</v>
      </c>
    </row>
    <row r="388" spans="1:18" ht="12">
      <c r="A388" s="140" t="s">
        <v>266</v>
      </c>
      <c r="B388" s="140" t="s">
        <v>336</v>
      </c>
      <c r="C388" s="141">
        <v>199892</v>
      </c>
      <c r="D388" s="141">
        <v>7</v>
      </c>
      <c r="E388" s="3">
        <v>0</v>
      </c>
      <c r="F388" s="3"/>
      <c r="G388" s="3">
        <v>0</v>
      </c>
      <c r="H388" s="3"/>
      <c r="I388" s="3">
        <v>0</v>
      </c>
      <c r="J388" s="3"/>
      <c r="K388" s="3">
        <v>0</v>
      </c>
      <c r="L388" s="3"/>
      <c r="M388" s="3">
        <v>0</v>
      </c>
      <c r="N388" s="3"/>
      <c r="O388" s="2">
        <v>91</v>
      </c>
      <c r="P388" s="3">
        <v>34776</v>
      </c>
      <c r="Q388" s="6">
        <f t="shared" si="11"/>
        <v>91</v>
      </c>
      <c r="R388" s="107">
        <v>34776</v>
      </c>
    </row>
    <row r="389" spans="1:18" ht="12">
      <c r="A389" s="140" t="s">
        <v>266</v>
      </c>
      <c r="B389" s="140" t="s">
        <v>337</v>
      </c>
      <c r="C389" s="141">
        <v>199908</v>
      </c>
      <c r="D389" s="141">
        <v>7</v>
      </c>
      <c r="E389" s="3">
        <v>0</v>
      </c>
      <c r="F389" s="3"/>
      <c r="G389" s="3">
        <v>0</v>
      </c>
      <c r="H389" s="3"/>
      <c r="I389" s="3">
        <v>0</v>
      </c>
      <c r="J389" s="3"/>
      <c r="K389" s="3">
        <v>0</v>
      </c>
      <c r="L389" s="3"/>
      <c r="M389" s="3">
        <v>0</v>
      </c>
      <c r="N389" s="3"/>
      <c r="O389" s="2">
        <v>64</v>
      </c>
      <c r="P389" s="3">
        <v>30947</v>
      </c>
      <c r="Q389" s="6">
        <f t="shared" si="11"/>
        <v>64</v>
      </c>
      <c r="R389" s="107">
        <v>30947</v>
      </c>
    </row>
    <row r="390" spans="1:18" ht="12">
      <c r="A390" s="140" t="s">
        <v>266</v>
      </c>
      <c r="B390" s="140" t="s">
        <v>338</v>
      </c>
      <c r="C390" s="141">
        <v>199926</v>
      </c>
      <c r="D390" s="141">
        <v>7</v>
      </c>
      <c r="E390" s="3">
        <v>0</v>
      </c>
      <c r="F390" s="3"/>
      <c r="G390" s="3">
        <v>0</v>
      </c>
      <c r="H390" s="3"/>
      <c r="I390" s="3">
        <v>0</v>
      </c>
      <c r="J390" s="3"/>
      <c r="K390" s="3">
        <v>0</v>
      </c>
      <c r="L390" s="3"/>
      <c r="M390" s="3">
        <v>0</v>
      </c>
      <c r="N390" s="3"/>
      <c r="O390" s="2">
        <v>56</v>
      </c>
      <c r="P390" s="3">
        <v>32914</v>
      </c>
      <c r="Q390" s="6">
        <f t="shared" si="11"/>
        <v>56</v>
      </c>
      <c r="R390" s="107">
        <v>32914</v>
      </c>
    </row>
    <row r="391" spans="1:18" ht="12">
      <c r="A391" s="140" t="s">
        <v>266</v>
      </c>
      <c r="B391" s="140" t="s">
        <v>339</v>
      </c>
      <c r="C391" s="141">
        <v>199953</v>
      </c>
      <c r="D391" s="141">
        <v>7</v>
      </c>
      <c r="E391" s="3">
        <v>0</v>
      </c>
      <c r="F391" s="3"/>
      <c r="G391" s="3">
        <v>0</v>
      </c>
      <c r="H391" s="3"/>
      <c r="I391" s="3">
        <v>0</v>
      </c>
      <c r="J391" s="3"/>
      <c r="K391" s="3">
        <v>0</v>
      </c>
      <c r="L391" s="3"/>
      <c r="M391" s="3">
        <v>0</v>
      </c>
      <c r="N391" s="3"/>
      <c r="O391" s="2">
        <v>49</v>
      </c>
      <c r="P391" s="3">
        <v>31366</v>
      </c>
      <c r="Q391" s="6">
        <f t="shared" si="11"/>
        <v>49</v>
      </c>
      <c r="R391" s="107">
        <v>31366</v>
      </c>
    </row>
    <row r="392" spans="1:18" ht="12">
      <c r="A392" s="147" t="s">
        <v>577</v>
      </c>
      <c r="B392" s="140"/>
      <c r="C392" s="141"/>
      <c r="D392" s="141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>
        <f>SUM(O334:O391)</f>
        <v>4201</v>
      </c>
      <c r="P392" s="28">
        <f>SUMPRODUCT(O334:O391,P334:P391)/SUM(O334:O391)</f>
        <v>33026.734348964535</v>
      </c>
      <c r="Q392" s="28">
        <f>SUM(Q334:Q391)</f>
        <v>4201</v>
      </c>
      <c r="R392" s="93">
        <f>SUMPRODUCT(Q334:Q391,R334:R391)/SUM(Q334:Q391)</f>
        <v>33026.734348964535</v>
      </c>
    </row>
    <row r="393" spans="1:18" ht="12">
      <c r="A393" s="140" t="s">
        <v>340</v>
      </c>
      <c r="B393" s="140" t="s">
        <v>341</v>
      </c>
      <c r="C393" s="141">
        <v>207388</v>
      </c>
      <c r="D393" s="141">
        <v>1</v>
      </c>
      <c r="E393" s="3">
        <v>277</v>
      </c>
      <c r="F393" s="3">
        <v>69766.87667581228</v>
      </c>
      <c r="G393" s="3">
        <v>238</v>
      </c>
      <c r="H393" s="3">
        <v>51425.28645210084</v>
      </c>
      <c r="I393" s="3">
        <v>152</v>
      </c>
      <c r="J393" s="3">
        <v>44421.156602105264</v>
      </c>
      <c r="K393" s="3">
        <v>30</v>
      </c>
      <c r="L393" s="3">
        <v>25426.701680000002</v>
      </c>
      <c r="M393" s="3">
        <v>0</v>
      </c>
      <c r="N393" s="3"/>
      <c r="O393" s="3">
        <v>0</v>
      </c>
      <c r="P393" s="3"/>
      <c r="Q393" s="6">
        <f>+E393+G393+I393+K393+M393+O393</f>
        <v>697</v>
      </c>
      <c r="R393" s="107">
        <v>56068.09163374461</v>
      </c>
    </row>
    <row r="394" spans="1:18" ht="12">
      <c r="A394" s="140" t="s">
        <v>340</v>
      </c>
      <c r="B394" s="140" t="s">
        <v>342</v>
      </c>
      <c r="C394" s="141">
        <v>207500</v>
      </c>
      <c r="D394" s="141">
        <v>1</v>
      </c>
      <c r="E394" s="3">
        <v>238</v>
      </c>
      <c r="F394" s="3">
        <v>71611</v>
      </c>
      <c r="G394" s="3">
        <v>217</v>
      </c>
      <c r="H394" s="3">
        <v>49762</v>
      </c>
      <c r="I394" s="3">
        <v>219</v>
      </c>
      <c r="J394" s="3">
        <v>40962</v>
      </c>
      <c r="K394" s="3">
        <v>53</v>
      </c>
      <c r="L394" s="3">
        <v>22916</v>
      </c>
      <c r="M394" s="3">
        <v>0</v>
      </c>
      <c r="N394" s="3"/>
      <c r="O394" s="3">
        <v>0</v>
      </c>
      <c r="P394" s="3"/>
      <c r="Q394" s="6">
        <f>+E394+G394+I394+K394+M394+O394</f>
        <v>727</v>
      </c>
      <c r="R394" s="107">
        <v>52306.73727647868</v>
      </c>
    </row>
    <row r="395" spans="1:18" ht="12">
      <c r="A395" s="147" t="s">
        <v>577</v>
      </c>
      <c r="B395" s="140"/>
      <c r="C395" s="141"/>
      <c r="D395" s="141"/>
      <c r="E395" s="28">
        <f>SUM(E393:E394)</f>
        <v>515</v>
      </c>
      <c r="F395" s="28">
        <f>SUMPRODUCT(E393:E394,F393:F394)/SUM(E393:E394)</f>
        <v>70619.11230912623</v>
      </c>
      <c r="G395" s="28">
        <f>SUM(G393:G394)</f>
        <v>455</v>
      </c>
      <c r="H395" s="28">
        <f>SUMPRODUCT(G393:G394,H393:H394)/SUM(G393:G394)</f>
        <v>50632.02675956044</v>
      </c>
      <c r="I395" s="28">
        <f>SUM(I393:I394)</f>
        <v>371</v>
      </c>
      <c r="J395" s="28">
        <f>SUMPRODUCT(I393:I394,J393:J394)/SUM(I393:I394)</f>
        <v>42379.228580916446</v>
      </c>
      <c r="K395" s="28">
        <f>SUM(K393:K394)</f>
        <v>83</v>
      </c>
      <c r="L395" s="28">
        <f>SUMPRODUCT(K393:K394,L393:L394)/SUM(K393:K394)</f>
        <v>23823.48253493976</v>
      </c>
      <c r="M395" s="28"/>
      <c r="N395" s="28"/>
      <c r="O395" s="28"/>
      <c r="P395" s="28"/>
      <c r="Q395" s="28">
        <f>SUM(Q393:Q394)</f>
        <v>1424</v>
      </c>
      <c r="R395" s="93">
        <f>SUMPRODUCT(Q393:Q394,R393:R394)/SUM(Q393:Q394)</f>
        <v>54147.79344713483</v>
      </c>
    </row>
    <row r="396" spans="1:18" ht="12">
      <c r="A396" s="140" t="s">
        <v>340</v>
      </c>
      <c r="B396" s="140" t="s">
        <v>343</v>
      </c>
      <c r="C396" s="141">
        <v>206941</v>
      </c>
      <c r="D396" s="141">
        <v>3</v>
      </c>
      <c r="E396" s="3">
        <v>118</v>
      </c>
      <c r="F396" s="3">
        <v>55841</v>
      </c>
      <c r="G396" s="3">
        <v>100</v>
      </c>
      <c r="H396" s="3">
        <v>49017</v>
      </c>
      <c r="I396" s="3">
        <v>119</v>
      </c>
      <c r="J396" s="3">
        <v>43524</v>
      </c>
      <c r="K396" s="3">
        <v>48</v>
      </c>
      <c r="L396" s="3">
        <v>36218</v>
      </c>
      <c r="M396" s="3">
        <v>0</v>
      </c>
      <c r="N396" s="3"/>
      <c r="O396" s="3">
        <v>0</v>
      </c>
      <c r="P396" s="3"/>
      <c r="Q396" s="6">
        <f>+E396+G396+I396+K396+M396+O396</f>
        <v>385</v>
      </c>
      <c r="R396" s="107">
        <v>47814.95584415585</v>
      </c>
    </row>
    <row r="397" spans="1:18" ht="12">
      <c r="A397" s="140"/>
      <c r="B397" s="140"/>
      <c r="C397" s="141"/>
      <c r="D397" s="14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107"/>
    </row>
    <row r="398" spans="1:18" ht="12">
      <c r="A398" s="140" t="s">
        <v>340</v>
      </c>
      <c r="B398" s="140" t="s">
        <v>344</v>
      </c>
      <c r="C398" s="141">
        <v>207263</v>
      </c>
      <c r="D398" s="141">
        <v>4</v>
      </c>
      <c r="E398" s="3">
        <v>68</v>
      </c>
      <c r="F398" s="3">
        <v>52180</v>
      </c>
      <c r="G398" s="3">
        <v>40</v>
      </c>
      <c r="H398" s="3">
        <v>44050</v>
      </c>
      <c r="I398" s="3">
        <v>89</v>
      </c>
      <c r="J398" s="3">
        <v>41286</v>
      </c>
      <c r="K398" s="3">
        <v>48</v>
      </c>
      <c r="L398" s="3">
        <v>35035</v>
      </c>
      <c r="M398" s="3">
        <v>0</v>
      </c>
      <c r="N398" s="3"/>
      <c r="O398" s="3">
        <v>0</v>
      </c>
      <c r="P398" s="3"/>
      <c r="Q398" s="6">
        <f>+E398+G398+I398+K398+M398+O398</f>
        <v>245</v>
      </c>
      <c r="R398" s="107">
        <v>43536.220408163266</v>
      </c>
    </row>
    <row r="399" spans="1:18" ht="12">
      <c r="A399" s="140" t="s">
        <v>340</v>
      </c>
      <c r="B399" s="140" t="s">
        <v>345</v>
      </c>
      <c r="C399" s="141">
        <v>207865</v>
      </c>
      <c r="D399" s="141">
        <v>4</v>
      </c>
      <c r="E399" s="3">
        <v>50</v>
      </c>
      <c r="F399" s="3">
        <v>55443</v>
      </c>
      <c r="G399" s="3">
        <v>33</v>
      </c>
      <c r="H399" s="3">
        <v>48152</v>
      </c>
      <c r="I399" s="3">
        <v>60</v>
      </c>
      <c r="J399" s="3">
        <v>39475</v>
      </c>
      <c r="K399" s="3">
        <v>55</v>
      </c>
      <c r="L399" s="3">
        <v>32235</v>
      </c>
      <c r="M399" s="3">
        <v>0</v>
      </c>
      <c r="N399" s="3"/>
      <c r="O399" s="3">
        <v>0</v>
      </c>
      <c r="P399" s="3"/>
      <c r="Q399" s="6">
        <f>+E399+G399+I399+K399+M399+O399</f>
        <v>198</v>
      </c>
      <c r="R399" s="107">
        <v>42942.378787878784</v>
      </c>
    </row>
    <row r="400" spans="1:18" ht="12">
      <c r="A400" s="147" t="s">
        <v>577</v>
      </c>
      <c r="B400" s="140"/>
      <c r="C400" s="141"/>
      <c r="D400" s="141"/>
      <c r="E400" s="28">
        <f>SUM(E398:E399)</f>
        <v>118</v>
      </c>
      <c r="F400" s="28">
        <f>SUMPRODUCT(E398:E399,F398:F399)/SUM(E398:E399)</f>
        <v>53562.627118644064</v>
      </c>
      <c r="G400" s="28">
        <f>SUM(G398:G399)</f>
        <v>73</v>
      </c>
      <c r="H400" s="28">
        <f>SUMPRODUCT(G398:G399,H398:H399)/SUM(G398:G399)</f>
        <v>45904.32876712329</v>
      </c>
      <c r="I400" s="28">
        <f>SUM(I398:I399)</f>
        <v>149</v>
      </c>
      <c r="J400" s="28">
        <f>SUMPRODUCT(I398:I399,J398:J399)/SUM(I398:I399)</f>
        <v>40556.73825503356</v>
      </c>
      <c r="K400" s="28">
        <f>SUM(K398:K399)</f>
        <v>103</v>
      </c>
      <c r="L400" s="28">
        <f>SUMPRODUCT(K398:K399,L398:L399)/SUM(K398:K399)</f>
        <v>33539.854368932036</v>
      </c>
      <c r="M400" s="28"/>
      <c r="N400" s="28"/>
      <c r="O400" s="28"/>
      <c r="P400" s="28"/>
      <c r="Q400" s="28">
        <f>SUM(Q398:Q399)</f>
        <v>443</v>
      </c>
      <c r="R400" s="93">
        <f>SUMPRODUCT(Q398:Q399,R398:R399)/SUM(Q398:Q399)</f>
        <v>43270.8013544018</v>
      </c>
    </row>
    <row r="401" spans="1:18" ht="12">
      <c r="A401" s="140" t="s">
        <v>340</v>
      </c>
      <c r="B401" s="140" t="s">
        <v>346</v>
      </c>
      <c r="C401" s="141">
        <v>206914</v>
      </c>
      <c r="D401" s="141">
        <v>5</v>
      </c>
      <c r="E401" s="3">
        <v>44</v>
      </c>
      <c r="F401" s="3">
        <v>51847</v>
      </c>
      <c r="G401" s="3">
        <v>41</v>
      </c>
      <c r="H401" s="3">
        <v>44263</v>
      </c>
      <c r="I401" s="3">
        <v>56</v>
      </c>
      <c r="J401" s="3">
        <v>38890</v>
      </c>
      <c r="K401" s="3">
        <v>22</v>
      </c>
      <c r="L401" s="3">
        <v>27437</v>
      </c>
      <c r="M401" s="3">
        <v>0</v>
      </c>
      <c r="N401" s="3"/>
      <c r="O401" s="3">
        <v>0</v>
      </c>
      <c r="P401" s="3"/>
      <c r="Q401" s="6">
        <f>+E401+G401+I401+K401+M401+O401</f>
        <v>163</v>
      </c>
      <c r="R401" s="107">
        <v>42193.28220858896</v>
      </c>
    </row>
    <row r="402" spans="1:18" ht="12">
      <c r="A402" s="140" t="s">
        <v>340</v>
      </c>
      <c r="B402" s="140" t="s">
        <v>347</v>
      </c>
      <c r="C402" s="141">
        <v>207041</v>
      </c>
      <c r="D402" s="141">
        <v>5</v>
      </c>
      <c r="E402" s="3">
        <v>37</v>
      </c>
      <c r="F402" s="3">
        <v>49212</v>
      </c>
      <c r="G402" s="3">
        <v>31</v>
      </c>
      <c r="H402" s="3">
        <v>43704</v>
      </c>
      <c r="I402" s="3">
        <v>63</v>
      </c>
      <c r="J402" s="3">
        <v>37485</v>
      </c>
      <c r="K402" s="3">
        <v>22</v>
      </c>
      <c r="L402" s="3">
        <v>33578</v>
      </c>
      <c r="M402" s="3">
        <v>0</v>
      </c>
      <c r="N402" s="3"/>
      <c r="O402" s="3">
        <v>0</v>
      </c>
      <c r="P402" s="3"/>
      <c r="Q402" s="6">
        <f>+E402+G402+I402+K402+M402+O402</f>
        <v>153</v>
      </c>
      <c r="R402" s="107">
        <v>41019.209150326795</v>
      </c>
    </row>
    <row r="403" spans="1:18" ht="12">
      <c r="A403" s="140" t="s">
        <v>340</v>
      </c>
      <c r="B403" s="140" t="s">
        <v>348</v>
      </c>
      <c r="C403" s="141">
        <v>207306</v>
      </c>
      <c r="D403" s="141">
        <v>5</v>
      </c>
      <c r="E403" s="3">
        <v>11</v>
      </c>
      <c r="F403" s="3">
        <v>49623</v>
      </c>
      <c r="G403" s="3">
        <v>15</v>
      </c>
      <c r="H403" s="3">
        <v>41800</v>
      </c>
      <c r="I403" s="3">
        <v>23</v>
      </c>
      <c r="J403" s="3">
        <v>37604</v>
      </c>
      <c r="K403" s="3">
        <v>21</v>
      </c>
      <c r="L403" s="3">
        <v>30139</v>
      </c>
      <c r="M403" s="3">
        <v>0</v>
      </c>
      <c r="N403" s="3"/>
      <c r="O403" s="3">
        <v>0</v>
      </c>
      <c r="P403" s="3"/>
      <c r="Q403" s="6">
        <f>+E403+G403+I403+K403+M403+O403</f>
        <v>70</v>
      </c>
      <c r="R403" s="107">
        <v>38152.34285714286</v>
      </c>
    </row>
    <row r="404" spans="1:18" ht="12">
      <c r="A404" s="140" t="s">
        <v>340</v>
      </c>
      <c r="B404" s="140" t="s">
        <v>349</v>
      </c>
      <c r="C404" s="141">
        <v>207847</v>
      </c>
      <c r="D404" s="141">
        <v>5</v>
      </c>
      <c r="E404" s="3">
        <v>28</v>
      </c>
      <c r="F404" s="3">
        <v>53650</v>
      </c>
      <c r="G404" s="3">
        <v>24</v>
      </c>
      <c r="H404" s="3">
        <v>46462</v>
      </c>
      <c r="I404" s="3">
        <v>60</v>
      </c>
      <c r="J404" s="3">
        <v>39915</v>
      </c>
      <c r="K404" s="3">
        <v>36</v>
      </c>
      <c r="L404" s="3">
        <v>32364</v>
      </c>
      <c r="M404" s="3">
        <v>0</v>
      </c>
      <c r="N404" s="3"/>
      <c r="O404" s="3">
        <v>0</v>
      </c>
      <c r="P404" s="3"/>
      <c r="Q404" s="6">
        <f>+E404+G404+I404+K404+M404+O404</f>
        <v>148</v>
      </c>
      <c r="R404" s="107">
        <v>41738.45945945946</v>
      </c>
    </row>
    <row r="405" spans="1:18" ht="12">
      <c r="A405" s="147" t="s">
        <v>577</v>
      </c>
      <c r="B405" s="140"/>
      <c r="C405" s="141"/>
      <c r="D405" s="141"/>
      <c r="E405" s="28">
        <f>SUM(E401:E404)</f>
        <v>120</v>
      </c>
      <c r="F405" s="28">
        <f>SUMPRODUCT(E401:E404,F401:F404)/SUM(E401:E404)</f>
        <v>51251.375</v>
      </c>
      <c r="G405" s="28">
        <f>SUM(G401:G404)</f>
        <v>111</v>
      </c>
      <c r="H405" s="30">
        <f>SUMPRODUCT(G401:G404,H401:H404)/SUM(G401:G404)</f>
        <v>44249.504504504504</v>
      </c>
      <c r="I405" s="28">
        <f>SUM(I401:I404)</f>
        <v>202</v>
      </c>
      <c r="J405" s="28">
        <f>SUMPRODUCT(I401:I404,J401:J404)/SUM(I401:I404)</f>
        <v>38609.83663366337</v>
      </c>
      <c r="K405" s="28">
        <f>SUM(K401:K404)</f>
        <v>101</v>
      </c>
      <c r="L405" s="28">
        <f>SUMPRODUCT(K401:K404,L401:L404)/SUM(K401:K404)</f>
        <v>31092.603960396038</v>
      </c>
      <c r="M405" s="28"/>
      <c r="N405" s="28"/>
      <c r="O405" s="28"/>
      <c r="P405" s="28"/>
      <c r="Q405" s="28">
        <f>SUM(Q401:Q404)</f>
        <v>534</v>
      </c>
      <c r="R405" s="93">
        <f>SUMPRODUCT(Q401:Q404,R401:R404)/SUM(Q401:Q404)</f>
        <v>41201.12359550562</v>
      </c>
    </row>
    <row r="406" spans="1:18" ht="12">
      <c r="A406" s="140" t="s">
        <v>340</v>
      </c>
      <c r="B406" s="140" t="s">
        <v>350</v>
      </c>
      <c r="C406" s="141">
        <v>207209</v>
      </c>
      <c r="D406" s="141">
        <v>6</v>
      </c>
      <c r="E406" s="3">
        <v>5</v>
      </c>
      <c r="F406" s="3">
        <v>44455</v>
      </c>
      <c r="G406" s="3">
        <v>22</v>
      </c>
      <c r="H406" s="3">
        <v>42374</v>
      </c>
      <c r="I406" s="3">
        <v>38</v>
      </c>
      <c r="J406" s="3">
        <v>36374</v>
      </c>
      <c r="K406" s="3">
        <v>21</v>
      </c>
      <c r="L406" s="3">
        <v>33838</v>
      </c>
      <c r="M406" s="3">
        <v>0</v>
      </c>
      <c r="N406" s="3"/>
      <c r="O406" s="3">
        <v>0</v>
      </c>
      <c r="P406" s="3"/>
      <c r="Q406" s="6">
        <f>+E406+G406+I406+K406+M406+O406</f>
        <v>86</v>
      </c>
      <c r="R406" s="107">
        <v>37759.45348837209</v>
      </c>
    </row>
    <row r="407" spans="1:18" ht="12">
      <c r="A407" s="140" t="s">
        <v>340</v>
      </c>
      <c r="B407" s="140" t="s">
        <v>351</v>
      </c>
      <c r="C407" s="141">
        <v>207351</v>
      </c>
      <c r="D407" s="141">
        <v>6</v>
      </c>
      <c r="E407" s="3">
        <v>4</v>
      </c>
      <c r="F407" s="3">
        <v>43394</v>
      </c>
      <c r="G407" s="3">
        <v>15</v>
      </c>
      <c r="H407" s="3">
        <v>39214</v>
      </c>
      <c r="I407" s="3">
        <v>10</v>
      </c>
      <c r="J407" s="3">
        <v>36305</v>
      </c>
      <c r="K407" s="3">
        <v>16</v>
      </c>
      <c r="L407" s="3">
        <v>29750</v>
      </c>
      <c r="M407" s="3">
        <v>0</v>
      </c>
      <c r="N407" s="3"/>
      <c r="O407" s="3">
        <v>0</v>
      </c>
      <c r="P407" s="3"/>
      <c r="Q407" s="6">
        <f>+E407+G407+I407+K407+M407+O407</f>
        <v>45</v>
      </c>
      <c r="R407" s="107">
        <v>35574.13333333333</v>
      </c>
    </row>
    <row r="408" spans="1:18" ht="12">
      <c r="A408" s="140" t="s">
        <v>340</v>
      </c>
      <c r="B408" s="140" t="s">
        <v>352</v>
      </c>
      <c r="C408" s="141">
        <v>207722</v>
      </c>
      <c r="D408" s="141">
        <v>6</v>
      </c>
      <c r="E408" s="3">
        <v>12</v>
      </c>
      <c r="F408" s="3">
        <v>49294</v>
      </c>
      <c r="G408" s="3">
        <v>11</v>
      </c>
      <c r="H408" s="3">
        <v>42555</v>
      </c>
      <c r="I408" s="3">
        <v>13</v>
      </c>
      <c r="J408" s="3">
        <v>38077</v>
      </c>
      <c r="K408" s="3">
        <v>11</v>
      </c>
      <c r="L408" s="3">
        <v>33147</v>
      </c>
      <c r="M408" s="3">
        <v>0</v>
      </c>
      <c r="N408" s="3"/>
      <c r="O408" s="3">
        <v>0</v>
      </c>
      <c r="P408" s="3"/>
      <c r="Q408" s="6">
        <f>+E408+G408+I408+K408+M408+O408</f>
        <v>47</v>
      </c>
      <c r="R408" s="107">
        <v>40835.12765957447</v>
      </c>
    </row>
    <row r="409" spans="1:18" ht="12">
      <c r="A409" s="147" t="s">
        <v>577</v>
      </c>
      <c r="B409" s="140"/>
      <c r="C409" s="141"/>
      <c r="D409" s="141"/>
      <c r="E409" s="28">
        <f>SUM(E406:E408)</f>
        <v>21</v>
      </c>
      <c r="F409" s="28">
        <f>SUMPRODUCT(E406:E408,F406:F408)/SUM(E406:E408)</f>
        <v>47018.04761904762</v>
      </c>
      <c r="G409" s="28">
        <f>SUM(G406:G408)</f>
        <v>48</v>
      </c>
      <c r="H409" s="28">
        <f>SUMPRODUCT(G406:G408,H406:H408)/SUM(G406:G408)</f>
        <v>41427.979166666664</v>
      </c>
      <c r="I409" s="28">
        <f>SUM(I406:I408)</f>
        <v>61</v>
      </c>
      <c r="J409" s="28">
        <f>SUMPRODUCT(I406:I408,J406:J408)/SUM(I406:I408)</f>
        <v>36725.62295081967</v>
      </c>
      <c r="K409" s="28">
        <f>SUM(K406:K408)</f>
        <v>48</v>
      </c>
      <c r="L409" s="28">
        <f>SUMPRODUCT(K406:K408,L406:L408)/SUM(K406:K408)</f>
        <v>32316.979166666668</v>
      </c>
      <c r="M409" s="28"/>
      <c r="N409" s="28"/>
      <c r="O409" s="28"/>
      <c r="P409" s="28"/>
      <c r="Q409" s="28">
        <f>SUM(Q406:Q408)</f>
        <v>178</v>
      </c>
      <c r="R409" s="93">
        <f>SUMPRODUCT(Q406:Q408,R406:R408)/SUM(Q406:Q408)</f>
        <v>38019.10112359551</v>
      </c>
    </row>
    <row r="410" spans="1:18" ht="12">
      <c r="A410" s="140" t="s">
        <v>340</v>
      </c>
      <c r="B410" s="140" t="s">
        <v>353</v>
      </c>
      <c r="C410" s="141">
        <v>206923</v>
      </c>
      <c r="D410" s="141">
        <v>7</v>
      </c>
      <c r="E410" s="3">
        <v>0</v>
      </c>
      <c r="F410" s="3"/>
      <c r="G410" s="3">
        <v>0</v>
      </c>
      <c r="H410" s="3"/>
      <c r="I410" s="3">
        <v>0</v>
      </c>
      <c r="J410" s="3"/>
      <c r="K410" s="3"/>
      <c r="L410" s="3"/>
      <c r="M410" s="3">
        <v>0</v>
      </c>
      <c r="N410" s="3"/>
      <c r="O410" s="3">
        <v>24</v>
      </c>
      <c r="P410" s="3">
        <v>34614</v>
      </c>
      <c r="Q410" s="6">
        <f aca="true" t="shared" si="12" ref="Q410:Q424">+E410+G410+I410+K410+M410+O410</f>
        <v>24</v>
      </c>
      <c r="R410" s="107">
        <v>34614</v>
      </c>
    </row>
    <row r="411" spans="1:18" ht="12">
      <c r="A411" s="140" t="s">
        <v>340</v>
      </c>
      <c r="B411" s="140" t="s">
        <v>354</v>
      </c>
      <c r="C411" s="141">
        <v>206996</v>
      </c>
      <c r="D411" s="141">
        <v>7</v>
      </c>
      <c r="E411" s="3">
        <v>0</v>
      </c>
      <c r="F411" s="3"/>
      <c r="G411" s="3">
        <v>0</v>
      </c>
      <c r="H411" s="3"/>
      <c r="I411" s="3">
        <v>0</v>
      </c>
      <c r="J411" s="3"/>
      <c r="K411" s="3"/>
      <c r="L411" s="3"/>
      <c r="M411" s="3">
        <v>0</v>
      </c>
      <c r="N411" s="3"/>
      <c r="O411" s="3">
        <v>45</v>
      </c>
      <c r="P411" s="3">
        <v>34168</v>
      </c>
      <c r="Q411" s="6">
        <f t="shared" si="12"/>
        <v>45</v>
      </c>
      <c r="R411" s="107">
        <v>34168</v>
      </c>
    </row>
    <row r="412" spans="1:18" ht="12">
      <c r="A412" s="140" t="s">
        <v>340</v>
      </c>
      <c r="B412" s="140" t="s">
        <v>355</v>
      </c>
      <c r="C412" s="141">
        <v>207050</v>
      </c>
      <c r="D412" s="141">
        <v>7</v>
      </c>
      <c r="E412" s="3">
        <v>0</v>
      </c>
      <c r="F412" s="3"/>
      <c r="G412" s="3">
        <v>0</v>
      </c>
      <c r="H412" s="3"/>
      <c r="I412" s="3">
        <v>0</v>
      </c>
      <c r="J412" s="3"/>
      <c r="K412" s="3"/>
      <c r="L412" s="3"/>
      <c r="M412" s="3">
        <v>0</v>
      </c>
      <c r="N412" s="3"/>
      <c r="O412" s="3">
        <v>50</v>
      </c>
      <c r="P412" s="3">
        <v>36557</v>
      </c>
      <c r="Q412" s="6">
        <f t="shared" si="12"/>
        <v>50</v>
      </c>
      <c r="R412" s="107">
        <v>36557</v>
      </c>
    </row>
    <row r="413" spans="1:18" ht="12">
      <c r="A413" s="140" t="s">
        <v>340</v>
      </c>
      <c r="B413" s="140" t="s">
        <v>356</v>
      </c>
      <c r="C413" s="141">
        <v>207236</v>
      </c>
      <c r="D413" s="141">
        <v>7</v>
      </c>
      <c r="E413" s="3">
        <v>0</v>
      </c>
      <c r="F413" s="3"/>
      <c r="G413" s="3">
        <v>0</v>
      </c>
      <c r="H413" s="3"/>
      <c r="I413" s="3">
        <v>0</v>
      </c>
      <c r="J413" s="3"/>
      <c r="K413" s="3"/>
      <c r="L413" s="3"/>
      <c r="M413" s="3">
        <v>0</v>
      </c>
      <c r="N413" s="3"/>
      <c r="O413" s="3">
        <v>37</v>
      </c>
      <c r="P413" s="3">
        <v>35022</v>
      </c>
      <c r="Q413" s="6">
        <f t="shared" si="12"/>
        <v>37</v>
      </c>
      <c r="R413" s="107">
        <v>35022</v>
      </c>
    </row>
    <row r="414" spans="1:18" ht="12">
      <c r="A414" s="140" t="s">
        <v>340</v>
      </c>
      <c r="B414" s="140" t="s">
        <v>357</v>
      </c>
      <c r="C414" s="141">
        <v>207290</v>
      </c>
      <c r="D414" s="141">
        <v>7</v>
      </c>
      <c r="E414" s="3">
        <v>0</v>
      </c>
      <c r="F414" s="3"/>
      <c r="G414" s="3">
        <v>0</v>
      </c>
      <c r="H414" s="3"/>
      <c r="I414" s="3">
        <v>0</v>
      </c>
      <c r="J414" s="3"/>
      <c r="K414" s="3"/>
      <c r="L414" s="3"/>
      <c r="M414" s="3">
        <v>0</v>
      </c>
      <c r="N414" s="3"/>
      <c r="O414" s="3">
        <v>80</v>
      </c>
      <c r="P414" s="3">
        <v>33497</v>
      </c>
      <c r="Q414" s="6">
        <f t="shared" si="12"/>
        <v>80</v>
      </c>
      <c r="R414" s="107">
        <v>33497</v>
      </c>
    </row>
    <row r="415" spans="1:18" ht="12">
      <c r="A415" s="140" t="s">
        <v>340</v>
      </c>
      <c r="B415" s="140" t="s">
        <v>358</v>
      </c>
      <c r="C415" s="141">
        <v>207281</v>
      </c>
      <c r="D415" s="141">
        <v>7</v>
      </c>
      <c r="E415" s="3">
        <v>0</v>
      </c>
      <c r="F415" s="3"/>
      <c r="G415" s="3">
        <v>0</v>
      </c>
      <c r="H415" s="3"/>
      <c r="I415" s="3">
        <v>0</v>
      </c>
      <c r="J415" s="3"/>
      <c r="K415" s="3"/>
      <c r="L415" s="3"/>
      <c r="M415" s="3">
        <v>0</v>
      </c>
      <c r="N415" s="3"/>
      <c r="O415" s="3">
        <v>54</v>
      </c>
      <c r="P415" s="3">
        <v>35842</v>
      </c>
      <c r="Q415" s="6">
        <f t="shared" si="12"/>
        <v>54</v>
      </c>
      <c r="R415" s="107">
        <v>35842</v>
      </c>
    </row>
    <row r="416" spans="1:18" ht="12">
      <c r="A416" s="140" t="s">
        <v>340</v>
      </c>
      <c r="B416" s="140" t="s">
        <v>359</v>
      </c>
      <c r="C416" s="141">
        <v>207449</v>
      </c>
      <c r="D416" s="141">
        <v>7</v>
      </c>
      <c r="E416" s="3">
        <v>0</v>
      </c>
      <c r="F416" s="3"/>
      <c r="G416" s="3">
        <v>0</v>
      </c>
      <c r="H416" s="3"/>
      <c r="I416" s="3">
        <v>0</v>
      </c>
      <c r="J416" s="3"/>
      <c r="K416" s="3"/>
      <c r="L416" s="3"/>
      <c r="M416" s="3">
        <v>0</v>
      </c>
      <c r="N416" s="3"/>
      <c r="O416" s="3">
        <v>104</v>
      </c>
      <c r="P416" s="3">
        <v>40438</v>
      </c>
      <c r="Q416" s="6">
        <f t="shared" si="12"/>
        <v>104</v>
      </c>
      <c r="R416" s="107">
        <v>40438</v>
      </c>
    </row>
    <row r="417" spans="1:18" ht="12">
      <c r="A417" s="140" t="s">
        <v>340</v>
      </c>
      <c r="B417" s="140" t="s">
        <v>360</v>
      </c>
      <c r="C417" s="141">
        <v>207397</v>
      </c>
      <c r="D417" s="141">
        <v>7</v>
      </c>
      <c r="E417" s="3">
        <v>8</v>
      </c>
      <c r="F417" s="3">
        <v>43408.674687499995</v>
      </c>
      <c r="G417" s="3">
        <v>13</v>
      </c>
      <c r="H417" s="3">
        <v>38832.77707692308</v>
      </c>
      <c r="I417" s="3">
        <v>23</v>
      </c>
      <c r="J417" s="3">
        <v>33755.31912173913</v>
      </c>
      <c r="K417" s="3">
        <v>16</v>
      </c>
      <c r="L417" s="3">
        <v>31243.00576</v>
      </c>
      <c r="M417" s="3">
        <v>0</v>
      </c>
      <c r="N417" s="3"/>
      <c r="O417" s="3">
        <v>0</v>
      </c>
      <c r="P417" s="3"/>
      <c r="Q417" s="6">
        <f t="shared" si="12"/>
        <v>60</v>
      </c>
      <c r="R417" s="107">
        <v>35472.598857666664</v>
      </c>
    </row>
    <row r="418" spans="1:18" ht="12">
      <c r="A418" s="140" t="s">
        <v>340</v>
      </c>
      <c r="B418" s="140" t="s">
        <v>361</v>
      </c>
      <c r="C418" s="141">
        <v>207564</v>
      </c>
      <c r="D418" s="141">
        <v>7</v>
      </c>
      <c r="E418" s="3">
        <v>0</v>
      </c>
      <c r="F418" s="3"/>
      <c r="G418" s="3">
        <v>0</v>
      </c>
      <c r="H418" s="3"/>
      <c r="I418" s="3">
        <v>0</v>
      </c>
      <c r="J418" s="3"/>
      <c r="K418" s="3"/>
      <c r="L418" s="3"/>
      <c r="M418" s="3">
        <v>0</v>
      </c>
      <c r="N418" s="3"/>
      <c r="O418" s="3">
        <v>75</v>
      </c>
      <c r="P418" s="3">
        <v>28799</v>
      </c>
      <c r="Q418" s="6">
        <f t="shared" si="12"/>
        <v>75</v>
      </c>
      <c r="R418" s="107">
        <v>28799</v>
      </c>
    </row>
    <row r="419" spans="1:18" ht="12">
      <c r="A419" s="140" t="s">
        <v>340</v>
      </c>
      <c r="B419" s="140" t="s">
        <v>362</v>
      </c>
      <c r="C419" s="141">
        <v>207069</v>
      </c>
      <c r="D419" s="141">
        <v>7</v>
      </c>
      <c r="E419" s="3">
        <v>0</v>
      </c>
      <c r="F419" s="3"/>
      <c r="G419" s="3">
        <v>0</v>
      </c>
      <c r="H419" s="3"/>
      <c r="I419" s="3">
        <v>0</v>
      </c>
      <c r="J419" s="3"/>
      <c r="K419" s="3"/>
      <c r="L419" s="3"/>
      <c r="M419" s="3">
        <v>0</v>
      </c>
      <c r="N419" s="3"/>
      <c r="O419" s="3">
        <v>25</v>
      </c>
      <c r="P419" s="3">
        <v>33922</v>
      </c>
      <c r="Q419" s="6">
        <f t="shared" si="12"/>
        <v>25</v>
      </c>
      <c r="R419" s="107">
        <v>33922</v>
      </c>
    </row>
    <row r="420" spans="1:18" ht="12">
      <c r="A420" s="140" t="s">
        <v>340</v>
      </c>
      <c r="B420" s="140" t="s">
        <v>363</v>
      </c>
      <c r="C420" s="141">
        <v>207661</v>
      </c>
      <c r="D420" s="141">
        <v>7</v>
      </c>
      <c r="E420" s="3"/>
      <c r="F420" s="3"/>
      <c r="G420" s="3">
        <v>0</v>
      </c>
      <c r="H420" s="3"/>
      <c r="I420" s="3">
        <v>0</v>
      </c>
      <c r="J420" s="3"/>
      <c r="K420" s="3"/>
      <c r="L420" s="3"/>
      <c r="M420" s="3">
        <v>0</v>
      </c>
      <c r="N420" s="3"/>
      <c r="O420" s="3">
        <v>46</v>
      </c>
      <c r="P420" s="3">
        <v>37293</v>
      </c>
      <c r="Q420" s="6">
        <f t="shared" si="12"/>
        <v>46</v>
      </c>
      <c r="R420" s="107">
        <v>37292.95652173913</v>
      </c>
    </row>
    <row r="421" spans="1:18" ht="12">
      <c r="A421" s="140" t="s">
        <v>340</v>
      </c>
      <c r="B421" s="140" t="s">
        <v>364</v>
      </c>
      <c r="C421" s="141">
        <v>207670</v>
      </c>
      <c r="D421" s="141">
        <v>7</v>
      </c>
      <c r="E421" s="3">
        <v>0</v>
      </c>
      <c r="F421" s="3"/>
      <c r="G421" s="3">
        <v>0</v>
      </c>
      <c r="H421" s="3"/>
      <c r="I421" s="3">
        <v>0</v>
      </c>
      <c r="J421" s="3"/>
      <c r="K421" s="3"/>
      <c r="L421" s="3"/>
      <c r="M421" s="3">
        <v>0</v>
      </c>
      <c r="N421" s="3"/>
      <c r="O421" s="3">
        <v>126</v>
      </c>
      <c r="P421" s="3">
        <v>39293</v>
      </c>
      <c r="Q421" s="6">
        <f t="shared" si="12"/>
        <v>126</v>
      </c>
      <c r="R421" s="107">
        <v>39293</v>
      </c>
    </row>
    <row r="422" spans="1:18" ht="12">
      <c r="A422" s="140" t="s">
        <v>340</v>
      </c>
      <c r="B422" s="140" t="s">
        <v>365</v>
      </c>
      <c r="C422" s="141">
        <v>207740</v>
      </c>
      <c r="D422" s="141">
        <v>7</v>
      </c>
      <c r="E422" s="3">
        <v>0</v>
      </c>
      <c r="F422" s="3"/>
      <c r="G422" s="3">
        <v>0</v>
      </c>
      <c r="H422" s="3"/>
      <c r="I422" s="3">
        <v>0</v>
      </c>
      <c r="J422" s="3"/>
      <c r="K422" s="3"/>
      <c r="L422" s="3"/>
      <c r="M422" s="3">
        <v>0</v>
      </c>
      <c r="N422" s="3"/>
      <c r="O422" s="3">
        <v>38</v>
      </c>
      <c r="P422" s="3">
        <v>33977</v>
      </c>
      <c r="Q422" s="6">
        <f t="shared" si="12"/>
        <v>38</v>
      </c>
      <c r="R422" s="107">
        <v>33977</v>
      </c>
    </row>
    <row r="423" spans="1:18" ht="12">
      <c r="A423" s="140" t="s">
        <v>340</v>
      </c>
      <c r="B423" s="140" t="s">
        <v>366</v>
      </c>
      <c r="C423" s="141">
        <v>207935</v>
      </c>
      <c r="D423" s="141">
        <v>7</v>
      </c>
      <c r="E423" s="3">
        <v>0</v>
      </c>
      <c r="F423" s="3"/>
      <c r="G423" s="3">
        <v>0</v>
      </c>
      <c r="H423" s="3"/>
      <c r="I423" s="3">
        <v>0</v>
      </c>
      <c r="J423" s="3"/>
      <c r="K423" s="3"/>
      <c r="L423" s="3"/>
      <c r="M423" s="3">
        <v>0</v>
      </c>
      <c r="N423" s="3"/>
      <c r="O423" s="3">
        <v>223</v>
      </c>
      <c r="P423" s="3">
        <v>43592</v>
      </c>
      <c r="Q423" s="6">
        <f t="shared" si="12"/>
        <v>223</v>
      </c>
      <c r="R423" s="107">
        <v>43592</v>
      </c>
    </row>
    <row r="424" spans="1:18" ht="12">
      <c r="A424" s="140" t="s">
        <v>340</v>
      </c>
      <c r="B424" s="140" t="s">
        <v>367</v>
      </c>
      <c r="C424" s="141">
        <v>207035</v>
      </c>
      <c r="D424" s="141">
        <v>7</v>
      </c>
      <c r="E424" s="3">
        <v>0</v>
      </c>
      <c r="F424" s="3"/>
      <c r="G424" s="3">
        <v>0</v>
      </c>
      <c r="H424" s="3"/>
      <c r="I424" s="3">
        <v>0</v>
      </c>
      <c r="J424" s="3"/>
      <c r="K424" s="3"/>
      <c r="L424" s="3"/>
      <c r="M424" s="3">
        <v>0</v>
      </c>
      <c r="N424" s="3"/>
      <c r="O424" s="3">
        <v>30</v>
      </c>
      <c r="P424" s="3">
        <v>36003</v>
      </c>
      <c r="Q424" s="6">
        <f t="shared" si="12"/>
        <v>30</v>
      </c>
      <c r="R424" s="107">
        <v>36003</v>
      </c>
    </row>
    <row r="425" spans="1:18" ht="12">
      <c r="A425" s="147" t="s">
        <v>577</v>
      </c>
      <c r="B425" s="140"/>
      <c r="C425" s="141"/>
      <c r="D425" s="141"/>
      <c r="E425" s="28">
        <f>SUM(E410:E424)</f>
        <v>8</v>
      </c>
      <c r="F425" s="28">
        <f>SUMPRODUCT(E410:E424,F410:F424)/SUM(E410:E424)</f>
        <v>43408.674687499995</v>
      </c>
      <c r="G425" s="28">
        <f>SUM(G410:G424)</f>
        <v>13</v>
      </c>
      <c r="H425" s="28">
        <f>SUMPRODUCT(G410:G424,H410:H424)/SUM(G410:G424)</f>
        <v>38832.77707692308</v>
      </c>
      <c r="I425" s="28">
        <f>SUM(I410:I424)</f>
        <v>23</v>
      </c>
      <c r="J425" s="28">
        <f>SUMPRODUCT(I410:I424,J410:J424)/SUM(I410:I424)</f>
        <v>33755.31912173913</v>
      </c>
      <c r="K425" s="28">
        <f>SUM(K410:K424)</f>
        <v>16</v>
      </c>
      <c r="L425" s="28">
        <f>SUMPRODUCT(K410:K424,L410:L424)/SUM(K410:K424)</f>
        <v>31243.00576</v>
      </c>
      <c r="M425" s="28"/>
      <c r="N425" s="28"/>
      <c r="O425" s="28">
        <f>SUM(O410:O424)</f>
        <v>957</v>
      </c>
      <c r="P425" s="28">
        <f>SUMPRODUCT(O410:O424,P410:P424)/SUM(O410:O424)</f>
        <v>37700.46290491118</v>
      </c>
      <c r="Q425" s="28">
        <f>SUM(Q410:Q424)</f>
        <v>1017</v>
      </c>
      <c r="R425" s="93">
        <f>SUMPRODUCT(Q410:Q424,R410:R424)/SUM(Q410:Q424)</f>
        <v>37569.023531425766</v>
      </c>
    </row>
    <row r="426" spans="1:18" ht="12">
      <c r="A426" s="140" t="s">
        <v>368</v>
      </c>
      <c r="B426" s="140" t="s">
        <v>369</v>
      </c>
      <c r="C426" s="141">
        <v>218663</v>
      </c>
      <c r="D426" s="141">
        <v>1</v>
      </c>
      <c r="E426" s="3">
        <v>390</v>
      </c>
      <c r="F426" s="3">
        <v>74765.7103165641</v>
      </c>
      <c r="G426" s="3">
        <v>337</v>
      </c>
      <c r="H426" s="3">
        <v>55393.766352047474</v>
      </c>
      <c r="I426" s="3">
        <v>194</v>
      </c>
      <c r="J426" s="3">
        <v>45570.99992783505</v>
      </c>
      <c r="K426" s="3">
        <v>70</v>
      </c>
      <c r="L426" s="3">
        <v>34268.42890057142</v>
      </c>
      <c r="M426" s="3">
        <v>33</v>
      </c>
      <c r="N426" s="3">
        <v>46545.889674545455</v>
      </c>
      <c r="O426" s="3">
        <v>0</v>
      </c>
      <c r="P426" s="3"/>
      <c r="Q426" s="6">
        <f>+E426+G426+I426+K426+M426+O426</f>
        <v>1024</v>
      </c>
      <c r="R426" s="107">
        <v>59181.54751210937</v>
      </c>
    </row>
    <row r="427" spans="1:18" ht="12">
      <c r="A427" s="140"/>
      <c r="B427" s="140"/>
      <c r="C427" s="141"/>
      <c r="D427" s="14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107"/>
    </row>
    <row r="428" spans="1:18" ht="12">
      <c r="A428" s="140" t="s">
        <v>368</v>
      </c>
      <c r="B428" s="140" t="s">
        <v>370</v>
      </c>
      <c r="C428" s="141">
        <v>217882</v>
      </c>
      <c r="D428" s="141">
        <v>2</v>
      </c>
      <c r="E428" s="3">
        <v>391</v>
      </c>
      <c r="F428" s="3">
        <v>70430.25388700768</v>
      </c>
      <c r="G428" s="3">
        <v>257</v>
      </c>
      <c r="H428" s="3">
        <v>53433.843652062256</v>
      </c>
      <c r="I428" s="3">
        <v>162</v>
      </c>
      <c r="J428" s="3">
        <v>43237.38468432099</v>
      </c>
      <c r="K428" s="3">
        <v>46</v>
      </c>
      <c r="L428" s="3">
        <v>24757</v>
      </c>
      <c r="M428" s="3">
        <v>67</v>
      </c>
      <c r="N428" s="3">
        <v>36556.68686477612</v>
      </c>
      <c r="O428" s="3">
        <v>0</v>
      </c>
      <c r="P428" s="3"/>
      <c r="Q428" s="6">
        <f>+E428+G428+I428+K428+M428+O428</f>
        <v>923</v>
      </c>
      <c r="R428" s="107">
        <v>56189.92787345612</v>
      </c>
    </row>
    <row r="429" spans="1:18" ht="12">
      <c r="A429" s="140"/>
      <c r="B429" s="140"/>
      <c r="C429" s="141"/>
      <c r="D429" s="14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107"/>
    </row>
    <row r="430" spans="1:18" ht="12">
      <c r="A430" s="140" t="s">
        <v>368</v>
      </c>
      <c r="B430" s="140" t="s">
        <v>371</v>
      </c>
      <c r="C430" s="141">
        <v>218964</v>
      </c>
      <c r="D430" s="141">
        <v>3</v>
      </c>
      <c r="E430" s="3">
        <v>69</v>
      </c>
      <c r="F430" s="3">
        <v>52941</v>
      </c>
      <c r="G430" s="3">
        <v>89</v>
      </c>
      <c r="H430" s="3">
        <v>43951.49233348315</v>
      </c>
      <c r="I430" s="3">
        <v>69</v>
      </c>
      <c r="J430" s="3">
        <v>39197.1749542029</v>
      </c>
      <c r="K430" s="3">
        <v>15</v>
      </c>
      <c r="L430" s="3">
        <v>29288</v>
      </c>
      <c r="M430" s="3">
        <v>0</v>
      </c>
      <c r="N430" s="3"/>
      <c r="O430" s="3">
        <v>0</v>
      </c>
      <c r="P430" s="3"/>
      <c r="Q430" s="6">
        <f>+E430+G430+I430+K430+M430+O430</f>
        <v>242</v>
      </c>
      <c r="R430" s="107">
        <v>44250.15243603306</v>
      </c>
    </row>
    <row r="431" spans="1:18" ht="12">
      <c r="A431" s="140"/>
      <c r="B431" s="140"/>
      <c r="C431" s="141"/>
      <c r="D431" s="14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107"/>
    </row>
    <row r="432" spans="1:18" ht="12">
      <c r="A432" s="140" t="s">
        <v>368</v>
      </c>
      <c r="B432" s="140" t="s">
        <v>372</v>
      </c>
      <c r="C432" s="141">
        <v>217819</v>
      </c>
      <c r="D432" s="141">
        <v>4</v>
      </c>
      <c r="E432" s="3">
        <v>98</v>
      </c>
      <c r="F432" s="3">
        <v>57375.963552653055</v>
      </c>
      <c r="G432" s="3">
        <v>110</v>
      </c>
      <c r="H432" s="3">
        <v>46876.85643781818</v>
      </c>
      <c r="I432" s="3">
        <v>138</v>
      </c>
      <c r="J432" s="3">
        <v>38104.27160898551</v>
      </c>
      <c r="K432" s="3">
        <v>48</v>
      </c>
      <c r="L432" s="3">
        <v>31497</v>
      </c>
      <c r="M432" s="3">
        <v>0</v>
      </c>
      <c r="N432" s="3"/>
      <c r="O432" s="3">
        <v>0</v>
      </c>
      <c r="P432" s="3"/>
      <c r="Q432" s="6">
        <f>+E432+G432+I432+K432+M432+O432</f>
        <v>394</v>
      </c>
      <c r="R432" s="107">
        <v>44541.99014812182</v>
      </c>
    </row>
    <row r="433" spans="1:18" ht="12">
      <c r="A433" s="140" t="s">
        <v>368</v>
      </c>
      <c r="B433" s="140" t="s">
        <v>373</v>
      </c>
      <c r="C433" s="141">
        <v>217864</v>
      </c>
      <c r="D433" s="141">
        <v>4</v>
      </c>
      <c r="E433" s="3">
        <v>54</v>
      </c>
      <c r="F433" s="3">
        <v>57469</v>
      </c>
      <c r="G433" s="3">
        <v>59</v>
      </c>
      <c r="H433" s="3">
        <v>47795.91895559322</v>
      </c>
      <c r="I433" s="3">
        <v>33</v>
      </c>
      <c r="J433" s="3">
        <v>37233</v>
      </c>
      <c r="K433" s="3">
        <v>2</v>
      </c>
      <c r="L433" s="3">
        <v>23519</v>
      </c>
      <c r="M433" s="3">
        <v>0</v>
      </c>
      <c r="N433" s="3"/>
      <c r="O433" s="3">
        <v>0</v>
      </c>
      <c r="P433" s="3"/>
      <c r="Q433" s="6">
        <f>+E433+G433+I433+K433+M433+O433</f>
        <v>148</v>
      </c>
      <c r="R433" s="107">
        <v>48641.974448513516</v>
      </c>
    </row>
    <row r="434" spans="1:18" ht="12">
      <c r="A434" s="147" t="s">
        <v>577</v>
      </c>
      <c r="B434" s="140"/>
      <c r="C434" s="141"/>
      <c r="D434" s="141"/>
      <c r="E434" s="28">
        <f>SUM(E432:E433)</f>
        <v>152</v>
      </c>
      <c r="F434" s="28">
        <f>SUMPRODUCT(E432:E433,F432:F433)/SUM(E432:E433)</f>
        <v>57409.015974736845</v>
      </c>
      <c r="G434" s="28">
        <f>SUM(G432:G433)</f>
        <v>169</v>
      </c>
      <c r="H434" s="28">
        <f>SUMPRODUCT(G432:G433,H432:H433)/SUM(G432:G433)</f>
        <v>47197.71258307692</v>
      </c>
      <c r="I434" s="28">
        <f>SUM(I432:I433)</f>
        <v>171</v>
      </c>
      <c r="J434" s="28">
        <f>SUMPRODUCT(I432:I433,J432:J433)/SUM(I432:I433)</f>
        <v>37936.13147391813</v>
      </c>
      <c r="K434" s="28">
        <f>SUM(K432:K433)</f>
        <v>50</v>
      </c>
      <c r="L434" s="28">
        <f>SUMPRODUCT(K432:K433,L432:L433)/SUM(K432:K433)</f>
        <v>31177.88</v>
      </c>
      <c r="M434" s="28"/>
      <c r="N434" s="28"/>
      <c r="O434" s="28"/>
      <c r="P434" s="28"/>
      <c r="Q434" s="28">
        <f>SUM(Q432:Q433)</f>
        <v>542</v>
      </c>
      <c r="R434" s="93">
        <f>SUMPRODUCT(Q432:Q433,R432:R433)/SUM(Q432:Q433)</f>
        <v>45661.54305671586</v>
      </c>
    </row>
    <row r="435" spans="1:18" ht="12">
      <c r="A435" s="140" t="s">
        <v>368</v>
      </c>
      <c r="B435" s="140" t="s">
        <v>374</v>
      </c>
      <c r="C435" s="141">
        <v>218061</v>
      </c>
      <c r="D435" s="141">
        <v>5</v>
      </c>
      <c r="E435" s="3">
        <v>59</v>
      </c>
      <c r="F435" s="3">
        <v>54750.94827661017</v>
      </c>
      <c r="G435" s="3">
        <v>45</v>
      </c>
      <c r="H435" s="3">
        <v>46695.56299955555</v>
      </c>
      <c r="I435" s="3">
        <v>44</v>
      </c>
      <c r="J435" s="3">
        <v>37845</v>
      </c>
      <c r="K435" s="3">
        <v>13</v>
      </c>
      <c r="L435" s="3">
        <v>27828</v>
      </c>
      <c r="M435" s="3">
        <v>0</v>
      </c>
      <c r="N435" s="3"/>
      <c r="O435" s="3">
        <v>0</v>
      </c>
      <c r="P435" s="3"/>
      <c r="Q435" s="6">
        <f>+E435+G435+I435+K435+M435+O435</f>
        <v>161</v>
      </c>
      <c r="R435" s="107">
        <v>45705.28126273292</v>
      </c>
    </row>
    <row r="436" spans="1:18" ht="12">
      <c r="A436" s="140" t="s">
        <v>368</v>
      </c>
      <c r="B436" s="140" t="s">
        <v>375</v>
      </c>
      <c r="C436" s="141">
        <v>218733</v>
      </c>
      <c r="D436" s="141">
        <v>5</v>
      </c>
      <c r="E436" s="3">
        <v>55</v>
      </c>
      <c r="F436" s="3">
        <v>53251.08147818182</v>
      </c>
      <c r="G436" s="3">
        <v>52</v>
      </c>
      <c r="H436" s="3">
        <v>46798.96197307692</v>
      </c>
      <c r="I436" s="3">
        <v>80</v>
      </c>
      <c r="J436" s="3">
        <v>39827.8747275</v>
      </c>
      <c r="K436" s="3">
        <v>30</v>
      </c>
      <c r="L436" s="3">
        <v>31196.663045333335</v>
      </c>
      <c r="M436" s="3">
        <v>0</v>
      </c>
      <c r="N436" s="3"/>
      <c r="O436" s="3">
        <v>0</v>
      </c>
      <c r="P436" s="3"/>
      <c r="Q436" s="6">
        <f>+E436+G436+I436+K436+M436+O436</f>
        <v>217</v>
      </c>
      <c r="R436" s="107">
        <v>43707.305868479256</v>
      </c>
    </row>
    <row r="437" spans="1:18" ht="12">
      <c r="A437" s="147" t="s">
        <v>577</v>
      </c>
      <c r="B437" s="140"/>
      <c r="C437" s="141"/>
      <c r="D437" s="141"/>
      <c r="E437" s="28">
        <f>SUM(E435:E436)</f>
        <v>114</v>
      </c>
      <c r="F437" s="28">
        <f>SUMPRODUCT(E435:E436,F435:F436)/SUM(E435:E436)</f>
        <v>54027.32833</v>
      </c>
      <c r="G437" s="28">
        <f>SUM(G435:G436)</f>
        <v>97</v>
      </c>
      <c r="H437" s="28">
        <f>SUMPRODUCT(G435:G436,H435:H436)/SUM(G435:G436)</f>
        <v>46750.993377113395</v>
      </c>
      <c r="I437" s="28">
        <f>SUM(I435:I436)</f>
        <v>124</v>
      </c>
      <c r="J437" s="28">
        <f>SUMPRODUCT(I435:I436,J435:J436)/SUM(I435:I436)</f>
        <v>39124.27401774193</v>
      </c>
      <c r="K437" s="28">
        <f>SUM(K435:K436)</f>
        <v>43</v>
      </c>
      <c r="L437" s="28">
        <f>SUMPRODUCT(K435:K436,L435:L436)/SUM(K435:K436)</f>
        <v>30178.230031627907</v>
      </c>
      <c r="M437" s="28"/>
      <c r="N437" s="28"/>
      <c r="O437" s="28"/>
      <c r="P437" s="28"/>
      <c r="Q437" s="28">
        <f>SUM(Q435:Q436)</f>
        <v>378</v>
      </c>
      <c r="R437" s="93">
        <f>SUMPRODUCT(Q435:Q436,R435:R436)/SUM(Q435:Q436)</f>
        <v>44558.295388253966</v>
      </c>
    </row>
    <row r="438" spans="1:18" ht="12">
      <c r="A438" s="140" t="s">
        <v>368</v>
      </c>
      <c r="B438" s="140" t="s">
        <v>376</v>
      </c>
      <c r="C438" s="141">
        <v>218229</v>
      </c>
      <c r="D438" s="141">
        <v>6</v>
      </c>
      <c r="E438" s="3">
        <v>38</v>
      </c>
      <c r="F438" s="3">
        <v>57059.727814736834</v>
      </c>
      <c r="G438" s="3">
        <v>50</v>
      </c>
      <c r="H438" s="3">
        <v>45620.7768856</v>
      </c>
      <c r="I438" s="3">
        <v>63</v>
      </c>
      <c r="J438" s="3">
        <v>38381</v>
      </c>
      <c r="K438" s="3">
        <v>21</v>
      </c>
      <c r="L438" s="3">
        <v>29109.00047619048</v>
      </c>
      <c r="M438" s="3">
        <v>8</v>
      </c>
      <c r="N438" s="3">
        <v>28106.844205</v>
      </c>
      <c r="O438" s="3">
        <v>0</v>
      </c>
      <c r="P438" s="3"/>
      <c r="Q438" s="6">
        <f>+E438+G438+I438+K438+M438+O438</f>
        <v>180</v>
      </c>
      <c r="R438" s="107">
        <v>42796.97369377778</v>
      </c>
    </row>
    <row r="439" spans="1:18" ht="12">
      <c r="A439" s="140" t="s">
        <v>368</v>
      </c>
      <c r="B439" s="140" t="s">
        <v>377</v>
      </c>
      <c r="C439" s="141">
        <v>218645</v>
      </c>
      <c r="D439" s="141">
        <v>6</v>
      </c>
      <c r="E439" s="3">
        <v>40</v>
      </c>
      <c r="F439" s="3">
        <v>53549.6235305</v>
      </c>
      <c r="G439" s="3">
        <v>43</v>
      </c>
      <c r="H439" s="3">
        <v>44433.00993069768</v>
      </c>
      <c r="I439" s="3">
        <v>28</v>
      </c>
      <c r="J439" s="3">
        <v>37000</v>
      </c>
      <c r="K439" s="3">
        <v>10</v>
      </c>
      <c r="L439" s="3">
        <v>29472</v>
      </c>
      <c r="M439" s="3">
        <v>0</v>
      </c>
      <c r="N439" s="3"/>
      <c r="O439" s="3">
        <v>0</v>
      </c>
      <c r="P439" s="3"/>
      <c r="Q439" s="6">
        <f>+E439+G439+I439+K439+M439+O439</f>
        <v>121</v>
      </c>
      <c r="R439" s="107">
        <v>44490.28403504132</v>
      </c>
    </row>
    <row r="440" spans="1:18" ht="12">
      <c r="A440" s="140" t="s">
        <v>368</v>
      </c>
      <c r="B440" s="140" t="s">
        <v>378</v>
      </c>
      <c r="C440" s="141">
        <v>218724</v>
      </c>
      <c r="D440" s="141">
        <v>6</v>
      </c>
      <c r="E440" s="3">
        <v>35</v>
      </c>
      <c r="F440" s="3">
        <v>55898.74886571428</v>
      </c>
      <c r="G440" s="3">
        <v>39</v>
      </c>
      <c r="H440" s="3">
        <v>45504.36010666667</v>
      </c>
      <c r="I440" s="3">
        <v>27</v>
      </c>
      <c r="J440" s="3">
        <v>40954.15052</v>
      </c>
      <c r="K440" s="3">
        <v>19</v>
      </c>
      <c r="L440" s="3">
        <v>34416.07030736843</v>
      </c>
      <c r="M440" s="3">
        <v>0</v>
      </c>
      <c r="N440" s="3"/>
      <c r="O440" s="3">
        <v>0</v>
      </c>
      <c r="P440" s="3"/>
      <c r="Q440" s="6">
        <f>+E440+G440+I440+K440+M440+O440</f>
        <v>120</v>
      </c>
      <c r="R440" s="107">
        <v>45756.613786166665</v>
      </c>
    </row>
    <row r="441" spans="1:18" ht="12">
      <c r="A441" s="140" t="s">
        <v>368</v>
      </c>
      <c r="B441" s="140" t="s">
        <v>379</v>
      </c>
      <c r="C441" s="141">
        <v>218742</v>
      </c>
      <c r="D441" s="141">
        <v>6</v>
      </c>
      <c r="E441" s="3">
        <v>53</v>
      </c>
      <c r="F441" s="3">
        <v>55181.29481962264</v>
      </c>
      <c r="G441" s="3">
        <v>37</v>
      </c>
      <c r="H441" s="3">
        <v>44689.36260972973</v>
      </c>
      <c r="I441" s="3">
        <v>21</v>
      </c>
      <c r="J441" s="3">
        <v>38798</v>
      </c>
      <c r="K441" s="3">
        <v>25</v>
      </c>
      <c r="L441" s="3">
        <v>31582</v>
      </c>
      <c r="M441" s="3">
        <v>1</v>
      </c>
      <c r="N441" s="3">
        <v>21251</v>
      </c>
      <c r="O441" s="3">
        <v>0</v>
      </c>
      <c r="P441" s="3"/>
      <c r="Q441" s="6">
        <f>+E441+G441+I441+K441+M441+O441</f>
        <v>137</v>
      </c>
      <c r="R441" s="107">
        <v>45282.29227737227</v>
      </c>
    </row>
    <row r="442" spans="1:18" ht="12">
      <c r="A442" s="147" t="s">
        <v>577</v>
      </c>
      <c r="B442" s="140"/>
      <c r="C442" s="141"/>
      <c r="D442" s="141"/>
      <c r="E442" s="28">
        <f>SUM(E438:E441)</f>
        <v>166</v>
      </c>
      <c r="F442" s="28">
        <f>SUMPRODUCT(E438:E441,F438:F441)/SUM(E438:E441)</f>
        <v>55369.39418024096</v>
      </c>
      <c r="G442" s="28">
        <f>SUM(G438:G441)</f>
        <v>169</v>
      </c>
      <c r="H442" s="30">
        <f>SUMPRODUCT(G438:G441,H438:H441)/SUM(G438:G441)</f>
        <v>45087.77947940829</v>
      </c>
      <c r="I442" s="28">
        <f>SUM(I438:I441)</f>
        <v>139</v>
      </c>
      <c r="J442" s="28">
        <f>SUMPRODUCT(I438:I441,J438:J441)/SUM(I438:I441)</f>
        <v>38665.6335542446</v>
      </c>
      <c r="K442" s="28">
        <f>SUM(K438:K441)</f>
        <v>75</v>
      </c>
      <c r="L442" s="28">
        <f>SUMPRODUCT(K438:K441,L438:L441)/SUM(K438:K441)</f>
        <v>31326.191277866666</v>
      </c>
      <c r="M442" s="28">
        <f>SUM(M438:M441)</f>
        <v>9</v>
      </c>
      <c r="N442" s="28">
        <f>SUMPRODUCT(M438:M441,N438:N441)/SUM(M438:M441)</f>
        <v>27345.08373777778</v>
      </c>
      <c r="O442" s="28"/>
      <c r="P442" s="28"/>
      <c r="Q442" s="28">
        <f>SUM(Q438:Q441)</f>
        <v>558</v>
      </c>
      <c r="R442" s="93">
        <f>SUMPRODUCT(Q438:Q441,R438:R441)/SUM(Q438:Q441)</f>
        <v>44410.83750799283</v>
      </c>
    </row>
    <row r="443" spans="1:18" ht="12">
      <c r="A443" s="140" t="s">
        <v>368</v>
      </c>
      <c r="B443" s="140" t="s">
        <v>380</v>
      </c>
      <c r="C443" s="141">
        <v>217615</v>
      </c>
      <c r="D443" s="141">
        <v>7</v>
      </c>
      <c r="E443" s="3">
        <v>0</v>
      </c>
      <c r="F443" s="3"/>
      <c r="G443" s="3">
        <v>0</v>
      </c>
      <c r="H443" s="3"/>
      <c r="I443" s="3">
        <v>0</v>
      </c>
      <c r="J443" s="3"/>
      <c r="K443" s="3">
        <v>0</v>
      </c>
      <c r="L443" s="3"/>
      <c r="M443" s="3">
        <v>53</v>
      </c>
      <c r="N443" s="3">
        <v>36508</v>
      </c>
      <c r="O443" s="3">
        <v>0</v>
      </c>
      <c r="P443" s="3"/>
      <c r="Q443" s="6">
        <f aca="true" t="shared" si="13" ref="Q443:Q463">+E443+G443+I443+K443+M443+O443</f>
        <v>53</v>
      </c>
      <c r="R443" s="107">
        <v>36508</v>
      </c>
    </row>
    <row r="444" spans="1:18" ht="12">
      <c r="A444" s="140" t="s">
        <v>368</v>
      </c>
      <c r="B444" s="140" t="s">
        <v>381</v>
      </c>
      <c r="C444" s="141">
        <v>218858</v>
      </c>
      <c r="D444" s="141">
        <v>7</v>
      </c>
      <c r="E444" s="3">
        <v>0</v>
      </c>
      <c r="F444" s="3"/>
      <c r="G444" s="3">
        <v>0</v>
      </c>
      <c r="H444" s="3"/>
      <c r="I444" s="3">
        <v>0</v>
      </c>
      <c r="J444" s="3"/>
      <c r="K444" s="3">
        <v>0</v>
      </c>
      <c r="L444" s="3"/>
      <c r="M444" s="3">
        <v>80</v>
      </c>
      <c r="N444" s="3">
        <v>33792</v>
      </c>
      <c r="O444" s="3">
        <v>0</v>
      </c>
      <c r="P444" s="3"/>
      <c r="Q444" s="6">
        <f t="shared" si="13"/>
        <v>80</v>
      </c>
      <c r="R444" s="107">
        <v>33792</v>
      </c>
    </row>
    <row r="445" spans="1:18" ht="12">
      <c r="A445" s="140" t="s">
        <v>368</v>
      </c>
      <c r="B445" s="140" t="s">
        <v>382</v>
      </c>
      <c r="C445" s="141">
        <v>217837</v>
      </c>
      <c r="D445" s="141">
        <v>7</v>
      </c>
      <c r="E445" s="3">
        <v>0</v>
      </c>
      <c r="F445" s="3"/>
      <c r="G445" s="3">
        <v>0</v>
      </c>
      <c r="H445" s="3"/>
      <c r="I445" s="3">
        <v>0</v>
      </c>
      <c r="J445" s="3"/>
      <c r="K445" s="3">
        <v>25</v>
      </c>
      <c r="L445" s="3">
        <v>31202</v>
      </c>
      <c r="M445" s="3">
        <v>0</v>
      </c>
      <c r="N445" s="3"/>
      <c r="O445" s="3">
        <v>0</v>
      </c>
      <c r="P445" s="3"/>
      <c r="Q445" s="6">
        <f t="shared" si="13"/>
        <v>25</v>
      </c>
      <c r="R445" s="107">
        <v>31202</v>
      </c>
    </row>
    <row r="446" spans="1:18" ht="12">
      <c r="A446" s="140" t="s">
        <v>368</v>
      </c>
      <c r="B446" s="140" t="s">
        <v>383</v>
      </c>
      <c r="C446" s="141">
        <v>217989</v>
      </c>
      <c r="D446" s="141">
        <v>7</v>
      </c>
      <c r="E446" s="3">
        <v>0</v>
      </c>
      <c r="F446" s="3"/>
      <c r="G446" s="3">
        <v>0</v>
      </c>
      <c r="H446" s="3"/>
      <c r="I446" s="3">
        <v>0</v>
      </c>
      <c r="J446" s="3"/>
      <c r="K446" s="3">
        <v>0</v>
      </c>
      <c r="L446" s="3"/>
      <c r="M446" s="3">
        <v>29</v>
      </c>
      <c r="N446" s="3">
        <v>29501</v>
      </c>
      <c r="O446" s="3">
        <v>0</v>
      </c>
      <c r="P446" s="3"/>
      <c r="Q446" s="6">
        <f t="shared" si="13"/>
        <v>29</v>
      </c>
      <c r="R446" s="107">
        <v>29501</v>
      </c>
    </row>
    <row r="447" spans="1:18" ht="12">
      <c r="A447" s="140" t="s">
        <v>368</v>
      </c>
      <c r="B447" s="140" t="s">
        <v>384</v>
      </c>
      <c r="C447" s="141">
        <v>218025</v>
      </c>
      <c r="D447" s="141">
        <v>7</v>
      </c>
      <c r="E447" s="3">
        <v>0</v>
      </c>
      <c r="F447" s="3"/>
      <c r="G447" s="3">
        <v>0</v>
      </c>
      <c r="H447" s="3"/>
      <c r="I447" s="3">
        <v>0</v>
      </c>
      <c r="J447" s="3"/>
      <c r="K447" s="3">
        <v>98</v>
      </c>
      <c r="L447" s="3">
        <v>34855</v>
      </c>
      <c r="M447" s="3">
        <v>0</v>
      </c>
      <c r="N447" s="3"/>
      <c r="O447" s="3">
        <v>0</v>
      </c>
      <c r="P447" s="3"/>
      <c r="Q447" s="6">
        <f t="shared" si="13"/>
        <v>98</v>
      </c>
      <c r="R447" s="107">
        <v>34855</v>
      </c>
    </row>
    <row r="448" spans="1:18" ht="12">
      <c r="A448" s="140" t="s">
        <v>368</v>
      </c>
      <c r="B448" s="140" t="s">
        <v>385</v>
      </c>
      <c r="C448" s="141">
        <v>218113</v>
      </c>
      <c r="D448" s="141">
        <v>7</v>
      </c>
      <c r="E448" s="3">
        <v>0</v>
      </c>
      <c r="F448" s="3"/>
      <c r="G448" s="3">
        <v>0</v>
      </c>
      <c r="H448" s="3"/>
      <c r="I448" s="3">
        <v>0</v>
      </c>
      <c r="J448" s="3"/>
      <c r="K448" s="3">
        <v>240</v>
      </c>
      <c r="L448" s="3">
        <v>33829</v>
      </c>
      <c r="M448" s="3">
        <v>0</v>
      </c>
      <c r="N448" s="3"/>
      <c r="O448" s="3">
        <v>0</v>
      </c>
      <c r="P448" s="3"/>
      <c r="Q448" s="6">
        <f t="shared" si="13"/>
        <v>240</v>
      </c>
      <c r="R448" s="107">
        <v>33829</v>
      </c>
    </row>
    <row r="449" spans="1:18" ht="12">
      <c r="A449" s="140" t="s">
        <v>368</v>
      </c>
      <c r="B449" s="140" t="s">
        <v>386</v>
      </c>
      <c r="C449" s="141">
        <v>218140</v>
      </c>
      <c r="D449" s="141">
        <v>7</v>
      </c>
      <c r="E449" s="3">
        <v>0</v>
      </c>
      <c r="F449" s="3"/>
      <c r="G449" s="3">
        <v>0</v>
      </c>
      <c r="H449" s="3"/>
      <c r="I449" s="3">
        <v>0</v>
      </c>
      <c r="J449" s="3"/>
      <c r="K449" s="3">
        <v>0</v>
      </c>
      <c r="L449" s="3"/>
      <c r="M449" s="3">
        <v>98</v>
      </c>
      <c r="N449" s="3">
        <v>36923</v>
      </c>
      <c r="O449" s="3">
        <v>0</v>
      </c>
      <c r="P449" s="3"/>
      <c r="Q449" s="6">
        <f t="shared" si="13"/>
        <v>98</v>
      </c>
      <c r="R449" s="107">
        <v>36923</v>
      </c>
    </row>
    <row r="450" spans="1:18" ht="12">
      <c r="A450" s="140" t="s">
        <v>368</v>
      </c>
      <c r="B450" s="140" t="s">
        <v>387</v>
      </c>
      <c r="C450" s="141">
        <v>218353</v>
      </c>
      <c r="D450" s="141">
        <v>7</v>
      </c>
      <c r="E450" s="3">
        <v>0</v>
      </c>
      <c r="F450" s="3"/>
      <c r="G450" s="3">
        <v>0</v>
      </c>
      <c r="H450" s="3"/>
      <c r="I450" s="3">
        <v>0</v>
      </c>
      <c r="J450" s="3"/>
      <c r="K450" s="3">
        <v>0</v>
      </c>
      <c r="L450" s="3"/>
      <c r="M450" s="3">
        <v>210</v>
      </c>
      <c r="N450" s="3">
        <v>35737</v>
      </c>
      <c r="O450" s="3">
        <v>0</v>
      </c>
      <c r="P450" s="3"/>
      <c r="Q450" s="6">
        <f t="shared" si="13"/>
        <v>210</v>
      </c>
      <c r="R450" s="107">
        <v>35737</v>
      </c>
    </row>
    <row r="451" spans="1:18" ht="12">
      <c r="A451" s="140" t="s">
        <v>368</v>
      </c>
      <c r="B451" s="140" t="s">
        <v>388</v>
      </c>
      <c r="C451" s="141">
        <v>218487</v>
      </c>
      <c r="D451" s="141">
        <v>7</v>
      </c>
      <c r="E451" s="3">
        <v>0</v>
      </c>
      <c r="F451" s="3"/>
      <c r="G451" s="3">
        <v>0</v>
      </c>
      <c r="H451" s="3"/>
      <c r="I451" s="3">
        <v>0</v>
      </c>
      <c r="J451" s="3"/>
      <c r="K451" s="3">
        <v>75</v>
      </c>
      <c r="L451" s="3">
        <v>30606</v>
      </c>
      <c r="M451" s="3">
        <v>0</v>
      </c>
      <c r="N451" s="3"/>
      <c r="O451" s="3">
        <v>0</v>
      </c>
      <c r="P451" s="3"/>
      <c r="Q451" s="6">
        <f t="shared" si="13"/>
        <v>75</v>
      </c>
      <c r="R451" s="107">
        <v>30606</v>
      </c>
    </row>
    <row r="452" spans="1:18" ht="12">
      <c r="A452" s="140" t="s">
        <v>368</v>
      </c>
      <c r="B452" s="140" t="s">
        <v>389</v>
      </c>
      <c r="C452" s="141">
        <v>218520</v>
      </c>
      <c r="D452" s="141">
        <v>7</v>
      </c>
      <c r="E452" s="3">
        <v>0</v>
      </c>
      <c r="F452" s="3"/>
      <c r="G452" s="3">
        <v>0</v>
      </c>
      <c r="H452" s="3"/>
      <c r="I452" s="3">
        <v>0</v>
      </c>
      <c r="J452" s="3"/>
      <c r="K452" s="3">
        <v>0</v>
      </c>
      <c r="L452" s="3"/>
      <c r="M452" s="3">
        <v>90</v>
      </c>
      <c r="N452" s="3">
        <v>32454</v>
      </c>
      <c r="O452" s="3">
        <v>0</v>
      </c>
      <c r="P452" s="3"/>
      <c r="Q452" s="6">
        <f t="shared" si="13"/>
        <v>90</v>
      </c>
      <c r="R452" s="107">
        <v>32454</v>
      </c>
    </row>
    <row r="453" spans="1:18" ht="12">
      <c r="A453" s="140" t="s">
        <v>368</v>
      </c>
      <c r="B453" s="140" t="s">
        <v>390</v>
      </c>
      <c r="C453" s="141">
        <v>218830</v>
      </c>
      <c r="D453" s="141">
        <v>7</v>
      </c>
      <c r="E453" s="3">
        <v>0</v>
      </c>
      <c r="F453" s="3"/>
      <c r="G453" s="3">
        <v>0</v>
      </c>
      <c r="H453" s="3"/>
      <c r="I453" s="3">
        <v>0</v>
      </c>
      <c r="J453" s="3"/>
      <c r="K453" s="3">
        <v>0</v>
      </c>
      <c r="L453" s="3"/>
      <c r="M453" s="3">
        <v>95</v>
      </c>
      <c r="N453" s="3">
        <v>33127</v>
      </c>
      <c r="O453" s="3">
        <v>0</v>
      </c>
      <c r="P453" s="3"/>
      <c r="Q453" s="6">
        <f t="shared" si="13"/>
        <v>95</v>
      </c>
      <c r="R453" s="107">
        <v>33127</v>
      </c>
    </row>
    <row r="454" spans="1:18" ht="12">
      <c r="A454" s="140" t="s">
        <v>368</v>
      </c>
      <c r="B454" s="140" t="s">
        <v>391</v>
      </c>
      <c r="C454" s="141">
        <v>217712</v>
      </c>
      <c r="D454" s="141">
        <v>7</v>
      </c>
      <c r="E454" s="3">
        <v>0</v>
      </c>
      <c r="F454" s="3"/>
      <c r="G454" s="3">
        <v>0</v>
      </c>
      <c r="H454" s="3"/>
      <c r="I454" s="3">
        <v>0</v>
      </c>
      <c r="J454" s="3"/>
      <c r="K454" s="3">
        <v>35</v>
      </c>
      <c r="L454" s="3">
        <v>32905</v>
      </c>
      <c r="M454" s="3">
        <v>0</v>
      </c>
      <c r="N454" s="3"/>
      <c r="O454" s="3">
        <v>0</v>
      </c>
      <c r="P454" s="3"/>
      <c r="Q454" s="6">
        <f t="shared" si="13"/>
        <v>35</v>
      </c>
      <c r="R454" s="107">
        <v>32905</v>
      </c>
    </row>
    <row r="455" spans="1:18" ht="12">
      <c r="A455" s="140" t="s">
        <v>368</v>
      </c>
      <c r="B455" s="140" t="s">
        <v>392</v>
      </c>
      <c r="C455" s="141">
        <v>218894</v>
      </c>
      <c r="D455" s="141">
        <v>7</v>
      </c>
      <c r="E455" s="3">
        <v>0</v>
      </c>
      <c r="F455" s="3"/>
      <c r="G455" s="3">
        <v>0</v>
      </c>
      <c r="H455" s="3"/>
      <c r="I455" s="3">
        <v>0</v>
      </c>
      <c r="J455" s="3"/>
      <c r="K455" s="3">
        <v>88</v>
      </c>
      <c r="L455" s="3">
        <v>34140</v>
      </c>
      <c r="M455" s="3">
        <v>0</v>
      </c>
      <c r="N455" s="3"/>
      <c r="O455" s="3">
        <v>0</v>
      </c>
      <c r="P455" s="3"/>
      <c r="Q455" s="6">
        <f t="shared" si="13"/>
        <v>88</v>
      </c>
      <c r="R455" s="107">
        <v>34140</v>
      </c>
    </row>
    <row r="456" spans="1:18" ht="12">
      <c r="A456" s="140" t="s">
        <v>368</v>
      </c>
      <c r="B456" s="140" t="s">
        <v>393</v>
      </c>
      <c r="C456" s="141">
        <v>218885</v>
      </c>
      <c r="D456" s="141">
        <v>7</v>
      </c>
      <c r="E456" s="3">
        <v>0</v>
      </c>
      <c r="F456" s="3"/>
      <c r="G456" s="3">
        <v>0</v>
      </c>
      <c r="H456" s="3"/>
      <c r="I456" s="3">
        <v>0</v>
      </c>
      <c r="J456" s="3"/>
      <c r="K456" s="3">
        <v>221</v>
      </c>
      <c r="L456" s="3">
        <v>36904</v>
      </c>
      <c r="M456" s="3">
        <v>0</v>
      </c>
      <c r="N456" s="3"/>
      <c r="O456" s="3">
        <v>0</v>
      </c>
      <c r="P456" s="3"/>
      <c r="Q456" s="6">
        <f t="shared" si="13"/>
        <v>221</v>
      </c>
      <c r="R456" s="107">
        <v>36904</v>
      </c>
    </row>
    <row r="457" spans="1:18" ht="12">
      <c r="A457" s="140" t="s">
        <v>368</v>
      </c>
      <c r="B457" s="140" t="s">
        <v>394</v>
      </c>
      <c r="C457" s="141">
        <v>218654</v>
      </c>
      <c r="D457" s="141">
        <v>7</v>
      </c>
      <c r="E457" s="3">
        <v>7</v>
      </c>
      <c r="F457" s="3">
        <v>48784</v>
      </c>
      <c r="G457" s="3">
        <v>10</v>
      </c>
      <c r="H457" s="3">
        <v>38631.508618</v>
      </c>
      <c r="I457" s="3">
        <v>4</v>
      </c>
      <c r="J457" s="3">
        <v>34326</v>
      </c>
      <c r="K457" s="3">
        <v>3</v>
      </c>
      <c r="L457" s="3">
        <v>35402.368533333334</v>
      </c>
      <c r="M457" s="3">
        <v>0</v>
      </c>
      <c r="N457" s="3"/>
      <c r="O457" s="3">
        <v>0</v>
      </c>
      <c r="P457" s="3"/>
      <c r="Q457" s="6">
        <f t="shared" si="13"/>
        <v>24</v>
      </c>
      <c r="R457" s="107">
        <v>40471.4246575</v>
      </c>
    </row>
    <row r="458" spans="1:18" ht="12">
      <c r="A458" s="140" t="s">
        <v>368</v>
      </c>
      <c r="B458" s="140" t="s">
        <v>395</v>
      </c>
      <c r="C458" s="141">
        <v>218672</v>
      </c>
      <c r="D458" s="141">
        <v>7</v>
      </c>
      <c r="E458" s="3">
        <v>11</v>
      </c>
      <c r="F458" s="3">
        <v>50403.32817090909</v>
      </c>
      <c r="G458" s="3">
        <v>9</v>
      </c>
      <c r="H458" s="3">
        <v>40688.857382222224</v>
      </c>
      <c r="I458" s="3">
        <v>3</v>
      </c>
      <c r="J458" s="3">
        <v>39920.115086666665</v>
      </c>
      <c r="K458" s="3">
        <v>1</v>
      </c>
      <c r="L458" s="3">
        <v>36818.1</v>
      </c>
      <c r="M458" s="3">
        <v>0</v>
      </c>
      <c r="N458" s="3"/>
      <c r="O458" s="3">
        <v>0</v>
      </c>
      <c r="P458" s="3"/>
      <c r="Q458" s="6">
        <f t="shared" si="13"/>
        <v>24</v>
      </c>
      <c r="R458" s="107">
        <v>44883.94881583333</v>
      </c>
    </row>
    <row r="459" spans="1:18" ht="12">
      <c r="A459" s="140" t="s">
        <v>368</v>
      </c>
      <c r="B459" s="140" t="s">
        <v>396</v>
      </c>
      <c r="C459" s="141">
        <v>218681</v>
      </c>
      <c r="D459" s="141">
        <v>7</v>
      </c>
      <c r="E459" s="3">
        <v>6</v>
      </c>
      <c r="F459" s="3">
        <v>49859</v>
      </c>
      <c r="G459" s="3">
        <v>5</v>
      </c>
      <c r="H459" s="3">
        <v>39765.054156</v>
      </c>
      <c r="I459" s="3">
        <v>8</v>
      </c>
      <c r="J459" s="3">
        <v>33063.11705</v>
      </c>
      <c r="K459" s="3">
        <v>4</v>
      </c>
      <c r="L459" s="3">
        <v>29262.25416</v>
      </c>
      <c r="M459" s="3">
        <v>1</v>
      </c>
      <c r="N459" s="3">
        <v>31816.56566</v>
      </c>
      <c r="O459" s="3">
        <v>0</v>
      </c>
      <c r="P459" s="3"/>
      <c r="Q459" s="6">
        <f t="shared" si="13"/>
        <v>24</v>
      </c>
      <c r="R459" s="107">
        <v>37972.907895000004</v>
      </c>
    </row>
    <row r="460" spans="1:18" ht="12">
      <c r="A460" s="140" t="s">
        <v>368</v>
      </c>
      <c r="B460" s="140" t="s">
        <v>397</v>
      </c>
      <c r="C460" s="141">
        <v>218690</v>
      </c>
      <c r="D460" s="141">
        <v>7</v>
      </c>
      <c r="E460" s="3">
        <v>20</v>
      </c>
      <c r="F460" s="3">
        <v>49967.912754000004</v>
      </c>
      <c r="G460" s="3">
        <v>10</v>
      </c>
      <c r="H460" s="3">
        <v>41309.661936000004</v>
      </c>
      <c r="I460" s="3">
        <v>6</v>
      </c>
      <c r="J460" s="3">
        <v>39179</v>
      </c>
      <c r="K460" s="3">
        <v>4</v>
      </c>
      <c r="L460" s="3">
        <v>26750</v>
      </c>
      <c r="M460" s="3">
        <v>0</v>
      </c>
      <c r="N460" s="3"/>
      <c r="O460" s="3">
        <v>0</v>
      </c>
      <c r="P460" s="3"/>
      <c r="Q460" s="6">
        <f t="shared" si="13"/>
        <v>40</v>
      </c>
      <c r="R460" s="107">
        <v>43863.221861</v>
      </c>
    </row>
    <row r="461" spans="1:18" ht="12">
      <c r="A461" s="140" t="s">
        <v>368</v>
      </c>
      <c r="B461" s="140" t="s">
        <v>398</v>
      </c>
      <c r="C461" s="141">
        <v>218706</v>
      </c>
      <c r="D461" s="141">
        <v>7</v>
      </c>
      <c r="E461" s="3">
        <v>5</v>
      </c>
      <c r="F461" s="3">
        <v>50145</v>
      </c>
      <c r="G461" s="3">
        <v>1</v>
      </c>
      <c r="H461" s="3">
        <v>46200</v>
      </c>
      <c r="I461" s="3">
        <v>1</v>
      </c>
      <c r="J461" s="3">
        <v>32800</v>
      </c>
      <c r="K461" s="3">
        <v>2</v>
      </c>
      <c r="L461" s="3">
        <v>28152.75562</v>
      </c>
      <c r="M461" s="3">
        <v>0</v>
      </c>
      <c r="N461" s="3"/>
      <c r="O461" s="3">
        <v>0</v>
      </c>
      <c r="P461" s="3"/>
      <c r="Q461" s="6">
        <f t="shared" si="13"/>
        <v>9</v>
      </c>
      <c r="R461" s="107">
        <v>42892.27902666667</v>
      </c>
    </row>
    <row r="462" spans="1:18" ht="12">
      <c r="A462" s="140" t="s">
        <v>368</v>
      </c>
      <c r="B462" s="140" t="s">
        <v>399</v>
      </c>
      <c r="C462" s="141">
        <v>218955</v>
      </c>
      <c r="D462" s="141">
        <v>7</v>
      </c>
      <c r="E462" s="3">
        <v>0</v>
      </c>
      <c r="F462" s="3"/>
      <c r="G462" s="3">
        <v>0</v>
      </c>
      <c r="H462" s="3"/>
      <c r="I462" s="3">
        <v>0</v>
      </c>
      <c r="J462" s="3"/>
      <c r="K462" s="3">
        <v>12</v>
      </c>
      <c r="L462" s="3">
        <v>27973</v>
      </c>
      <c r="M462" s="3">
        <v>0</v>
      </c>
      <c r="N462" s="3"/>
      <c r="O462" s="3">
        <v>0</v>
      </c>
      <c r="P462" s="3"/>
      <c r="Q462" s="6">
        <f t="shared" si="13"/>
        <v>12</v>
      </c>
      <c r="R462" s="107">
        <v>27973</v>
      </c>
    </row>
    <row r="463" spans="1:18" ht="12">
      <c r="A463" s="140" t="s">
        <v>368</v>
      </c>
      <c r="B463" s="140" t="s">
        <v>400</v>
      </c>
      <c r="C463" s="141">
        <v>218991</v>
      </c>
      <c r="D463" s="141">
        <v>7</v>
      </c>
      <c r="E463" s="3">
        <v>0</v>
      </c>
      <c r="F463" s="3"/>
      <c r="G463" s="3">
        <v>0</v>
      </c>
      <c r="H463" s="3"/>
      <c r="I463" s="3">
        <v>0</v>
      </c>
      <c r="J463" s="3"/>
      <c r="K463" s="3">
        <v>92</v>
      </c>
      <c r="L463" s="3">
        <v>35171</v>
      </c>
      <c r="M463" s="3">
        <v>0</v>
      </c>
      <c r="N463" s="3"/>
      <c r="O463" s="3">
        <v>0</v>
      </c>
      <c r="P463" s="28"/>
      <c r="Q463" s="6">
        <f t="shared" si="13"/>
        <v>92</v>
      </c>
      <c r="R463" s="107">
        <v>35171</v>
      </c>
    </row>
    <row r="464" spans="1:18" ht="12">
      <c r="A464" s="147" t="s">
        <v>577</v>
      </c>
      <c r="B464" s="140"/>
      <c r="C464" s="141"/>
      <c r="D464" s="141"/>
      <c r="E464" s="28">
        <f>SUM(E443:E463)</f>
        <v>49</v>
      </c>
      <c r="F464" s="28">
        <f>SUMPRODUCT(E443:E463,F443:F463)/SUM(E443:E463)</f>
        <v>49901.26255020408</v>
      </c>
      <c r="G464" s="28">
        <f>SUM(G443:G463)</f>
        <v>35</v>
      </c>
      <c r="H464" s="28">
        <f>SUMPRODUCT(G443:G463,H443:H463)/SUM(G443:G463)</f>
        <v>40303.90550742857</v>
      </c>
      <c r="I464" s="28">
        <f>SUM(I443:I463)</f>
        <v>22</v>
      </c>
      <c r="J464" s="28">
        <f>SUMPRODUCT(I443:I463,J443:J463)/SUM(I443:I463)</f>
        <v>35883.78553</v>
      </c>
      <c r="K464" s="28">
        <f>SUM(K443:K463)</f>
        <v>900</v>
      </c>
      <c r="L464" s="28">
        <f>SUMPRODUCT(K443:K463,L443:L463)/SUM(K443:K463)</f>
        <v>34352.01859275556</v>
      </c>
      <c r="M464" s="28">
        <f>SUM(M443:M463)</f>
        <v>656</v>
      </c>
      <c r="N464" s="28">
        <f>SUMPRODUCT(M443:M463,N443:N463)/SUM(M443:M463)</f>
        <v>34629.23561838415</v>
      </c>
      <c r="O464" s="28"/>
      <c r="P464" s="28"/>
      <c r="Q464" s="28">
        <f>SUM(Q443:Q463)</f>
        <v>1662</v>
      </c>
      <c r="R464" s="93">
        <f>SUMPRODUCT(Q443:Q463,R443:R463)/SUM(Q443:Q463)</f>
        <v>35065.48564291216</v>
      </c>
    </row>
    <row r="465" spans="1:18" ht="12">
      <c r="A465" s="140" t="s">
        <v>401</v>
      </c>
      <c r="B465" s="140" t="s">
        <v>402</v>
      </c>
      <c r="C465" s="141">
        <v>221759</v>
      </c>
      <c r="D465" s="141">
        <v>1</v>
      </c>
      <c r="E465" s="3">
        <v>521</v>
      </c>
      <c r="F465" s="3">
        <v>70884.40439401152</v>
      </c>
      <c r="G465" s="3">
        <v>304</v>
      </c>
      <c r="H465" s="3">
        <v>53678.49406092105</v>
      </c>
      <c r="I465" s="3">
        <v>164</v>
      </c>
      <c r="J465" s="3">
        <v>43264.53476390244</v>
      </c>
      <c r="K465" s="3">
        <v>52</v>
      </c>
      <c r="L465" s="3">
        <v>29768.97628076923</v>
      </c>
      <c r="M465" s="3">
        <v>8</v>
      </c>
      <c r="N465" s="3">
        <v>37339.434205</v>
      </c>
      <c r="O465" s="218"/>
      <c r="P465" s="218"/>
      <c r="Q465" s="6">
        <f>+E465+G465+I465+K465+M465+O465</f>
        <v>1049</v>
      </c>
      <c r="R465" s="100">
        <v>59286.10374196377</v>
      </c>
    </row>
    <row r="466" spans="1:18" ht="12">
      <c r="A466" s="140"/>
      <c r="B466" s="140"/>
      <c r="C466" s="141"/>
      <c r="D466" s="141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107"/>
    </row>
    <row r="467" spans="1:18" ht="12">
      <c r="A467" s="140" t="s">
        <v>401</v>
      </c>
      <c r="B467" s="140" t="s">
        <v>403</v>
      </c>
      <c r="C467" s="141">
        <v>220862</v>
      </c>
      <c r="D467" s="141">
        <v>2</v>
      </c>
      <c r="E467" s="3">
        <v>258</v>
      </c>
      <c r="F467" s="3">
        <v>55669.515384496124</v>
      </c>
      <c r="G467" s="3">
        <v>207</v>
      </c>
      <c r="H467" s="3">
        <v>44985.56535169082</v>
      </c>
      <c r="I467" s="3">
        <v>197</v>
      </c>
      <c r="J467" s="3">
        <v>37987.9745822335</v>
      </c>
      <c r="K467" s="3">
        <v>73</v>
      </c>
      <c r="L467" s="3">
        <v>26275.45074931507</v>
      </c>
      <c r="M467" s="3">
        <v>2</v>
      </c>
      <c r="N467" s="3">
        <v>21055</v>
      </c>
      <c r="O467" s="3"/>
      <c r="P467" s="3"/>
      <c r="Q467" s="6">
        <f>+E467+G467+I467+K467+M467+O467</f>
        <v>737</v>
      </c>
      <c r="R467" s="107">
        <v>44937.0364917232</v>
      </c>
    </row>
    <row r="468" spans="1:18" ht="12">
      <c r="A468" s="140"/>
      <c r="B468" s="140"/>
      <c r="C468" s="141"/>
      <c r="D468" s="141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107"/>
    </row>
    <row r="469" spans="1:18" ht="12">
      <c r="A469" s="140" t="s">
        <v>401</v>
      </c>
      <c r="B469" s="140" t="s">
        <v>404</v>
      </c>
      <c r="C469" s="141">
        <v>220075</v>
      </c>
      <c r="D469" s="141">
        <v>3</v>
      </c>
      <c r="E469" s="3">
        <v>131</v>
      </c>
      <c r="F469" s="3">
        <v>70712.37630015268</v>
      </c>
      <c r="G469" s="3">
        <v>134</v>
      </c>
      <c r="H469" s="3">
        <v>47374.024644776124</v>
      </c>
      <c r="I469" s="3">
        <v>154</v>
      </c>
      <c r="J469" s="3">
        <v>38491.284002077926</v>
      </c>
      <c r="K469" s="3">
        <v>63</v>
      </c>
      <c r="L469" s="3">
        <v>30017.7808</v>
      </c>
      <c r="M469" s="3">
        <v>0</v>
      </c>
      <c r="N469" s="3"/>
      <c r="O469" s="3">
        <v>0</v>
      </c>
      <c r="P469" s="3"/>
      <c r="Q469" s="6">
        <f>+E469+G469+I469+K469+M469+O469</f>
        <v>482</v>
      </c>
      <c r="R469" s="107">
        <v>48610.411876431535</v>
      </c>
    </row>
    <row r="470" spans="1:18" ht="12">
      <c r="A470" s="140" t="s">
        <v>401</v>
      </c>
      <c r="B470" s="140" t="s">
        <v>405</v>
      </c>
      <c r="C470" s="141">
        <v>220978</v>
      </c>
      <c r="D470" s="141">
        <v>3</v>
      </c>
      <c r="E470" s="3">
        <v>192</v>
      </c>
      <c r="F470" s="3">
        <v>60320</v>
      </c>
      <c r="G470" s="3">
        <v>194</v>
      </c>
      <c r="H470" s="3">
        <v>45612.212174432985</v>
      </c>
      <c r="I470" s="3">
        <v>201</v>
      </c>
      <c r="J470" s="3">
        <v>38561.684864278606</v>
      </c>
      <c r="K470" s="3">
        <v>71</v>
      </c>
      <c r="L470" s="3">
        <v>27585.101850140847</v>
      </c>
      <c r="M470" s="3">
        <v>0</v>
      </c>
      <c r="N470" s="3"/>
      <c r="O470" s="3">
        <v>0</v>
      </c>
      <c r="P470" s="3"/>
      <c r="Q470" s="6">
        <f>+E470+G470+I470+K470+M470+O470</f>
        <v>658</v>
      </c>
      <c r="R470" s="107">
        <v>45804.93928711246</v>
      </c>
    </row>
    <row r="471" spans="1:18" ht="12">
      <c r="A471" s="140" t="s">
        <v>401</v>
      </c>
      <c r="B471" s="140" t="s">
        <v>406</v>
      </c>
      <c r="C471" s="141">
        <v>221838</v>
      </c>
      <c r="D471" s="141">
        <v>3</v>
      </c>
      <c r="E471" s="3">
        <v>120</v>
      </c>
      <c r="F471" s="3">
        <v>58343.223278000005</v>
      </c>
      <c r="G471" s="3">
        <v>71</v>
      </c>
      <c r="H471" s="3">
        <v>48782.762460563375</v>
      </c>
      <c r="I471" s="3">
        <v>105</v>
      </c>
      <c r="J471" s="3">
        <v>36596.78752</v>
      </c>
      <c r="K471" s="3">
        <v>26</v>
      </c>
      <c r="L471" s="3">
        <v>30336.86325076923</v>
      </c>
      <c r="M471" s="3">
        <v>1</v>
      </c>
      <c r="N471" s="3">
        <v>56661</v>
      </c>
      <c r="O471" s="3">
        <v>0</v>
      </c>
      <c r="P471" s="3"/>
      <c r="Q471" s="6">
        <f>+E471+G471+I471+K471+M471+O471</f>
        <v>323</v>
      </c>
      <c r="R471" s="107">
        <v>46912.833009845206</v>
      </c>
    </row>
    <row r="472" spans="1:18" ht="12">
      <c r="A472" s="147" t="s">
        <v>577</v>
      </c>
      <c r="B472" s="140"/>
      <c r="C472" s="141"/>
      <c r="D472" s="141"/>
      <c r="E472" s="28">
        <f>SUM(E469:E471)</f>
        <v>443</v>
      </c>
      <c r="F472" s="28">
        <f>SUMPRODUCT(E469:E471,F469:F471)/SUM(E469:E471)</f>
        <v>62857.67062907449</v>
      </c>
      <c r="G472" s="28">
        <f>SUM(G469:G471)</f>
        <v>399</v>
      </c>
      <c r="H472" s="28">
        <f>SUMPRODUCT(G469:G471,H469:H471)/SUM(G469:G471)</f>
        <v>46768.08170160401</v>
      </c>
      <c r="I472" s="28">
        <f>SUM(I469:I471)</f>
        <v>460</v>
      </c>
      <c r="J472" s="28">
        <f>SUMPRODUCT(I469:I471,J469:J471)/SUM(I469:I471)</f>
        <v>38089.606703565216</v>
      </c>
      <c r="K472" s="28">
        <f>SUM(K469:K471)</f>
        <v>160</v>
      </c>
      <c r="L472" s="28">
        <f>SUMPRODUCT(K469:K471,L469:L471)/SUM(K469:K471)</f>
        <v>28990.130414250005</v>
      </c>
      <c r="M472" s="28">
        <f>SUM(M469:M471)</f>
        <v>1</v>
      </c>
      <c r="N472" s="28">
        <f>SUMPRODUCT(M469:M471,N469:N471)/SUM(M469:M471)</f>
        <v>56661</v>
      </c>
      <c r="O472" s="28"/>
      <c r="P472" s="28"/>
      <c r="Q472" s="28">
        <f>SUM(Q469:Q471)</f>
        <v>1463</v>
      </c>
      <c r="R472" s="93">
        <f>SUMPRODUCT(Q469:Q471,R469:R471)/SUM(Q469:Q471)</f>
        <v>46973.830237552975</v>
      </c>
    </row>
    <row r="473" spans="1:18" ht="12">
      <c r="A473" s="140" t="s">
        <v>401</v>
      </c>
      <c r="B473" s="140" t="s">
        <v>407</v>
      </c>
      <c r="C473" s="141">
        <v>219602</v>
      </c>
      <c r="D473" s="141">
        <v>4</v>
      </c>
      <c r="E473" s="3">
        <v>99</v>
      </c>
      <c r="F473" s="3">
        <v>54456.815291313134</v>
      </c>
      <c r="G473" s="3">
        <v>86</v>
      </c>
      <c r="H473" s="3">
        <v>40931.1475227907</v>
      </c>
      <c r="I473" s="3">
        <v>75</v>
      </c>
      <c r="J473" s="3">
        <v>35443</v>
      </c>
      <c r="K473" s="3">
        <v>7</v>
      </c>
      <c r="L473" s="3">
        <v>31886</v>
      </c>
      <c r="M473" s="3">
        <v>0</v>
      </c>
      <c r="N473" s="3"/>
      <c r="O473" s="3">
        <v>0</v>
      </c>
      <c r="P473" s="3"/>
      <c r="Q473" s="6">
        <f>+E473+G473+I473+K473+M473+O473</f>
        <v>267</v>
      </c>
      <c r="R473" s="107">
        <v>44167.52959101124</v>
      </c>
    </row>
    <row r="474" spans="1:18" ht="12">
      <c r="A474" s="140" t="s">
        <v>401</v>
      </c>
      <c r="B474" s="140" t="s">
        <v>408</v>
      </c>
      <c r="C474" s="141">
        <v>221847</v>
      </c>
      <c r="D474" s="141">
        <v>4</v>
      </c>
      <c r="E474" s="3">
        <v>155</v>
      </c>
      <c r="F474" s="3">
        <v>60643</v>
      </c>
      <c r="G474" s="3">
        <v>108</v>
      </c>
      <c r="H474" s="3">
        <v>45381.99713166667</v>
      </c>
      <c r="I474" s="3">
        <v>77</v>
      </c>
      <c r="J474" s="3">
        <v>39140.56822597402</v>
      </c>
      <c r="K474" s="3">
        <v>23</v>
      </c>
      <c r="L474" s="3">
        <v>28946</v>
      </c>
      <c r="M474" s="3">
        <v>0</v>
      </c>
      <c r="N474" s="3"/>
      <c r="O474" s="3">
        <v>0</v>
      </c>
      <c r="P474" s="3"/>
      <c r="Q474" s="6">
        <f>+E474+G474+I474+K474+M474+O474</f>
        <v>363</v>
      </c>
      <c r="R474" s="107">
        <v>49533.06458297521</v>
      </c>
    </row>
    <row r="475" spans="1:18" ht="12">
      <c r="A475" s="140" t="s">
        <v>401</v>
      </c>
      <c r="B475" s="140" t="s">
        <v>409</v>
      </c>
      <c r="C475" s="141">
        <v>221740</v>
      </c>
      <c r="D475" s="141">
        <v>4</v>
      </c>
      <c r="E475" s="3">
        <v>116</v>
      </c>
      <c r="F475" s="3">
        <v>56550.93654758621</v>
      </c>
      <c r="G475" s="3">
        <v>66</v>
      </c>
      <c r="H475" s="3">
        <v>46247.16960030303</v>
      </c>
      <c r="I475" s="3">
        <v>87</v>
      </c>
      <c r="J475" s="3">
        <v>39337.20924137931</v>
      </c>
      <c r="K475" s="3">
        <v>16</v>
      </c>
      <c r="L475" s="3">
        <v>28584.89315</v>
      </c>
      <c r="M475" s="3">
        <v>0</v>
      </c>
      <c r="N475" s="3"/>
      <c r="O475" s="3">
        <v>0</v>
      </c>
      <c r="P475" s="3"/>
      <c r="Q475" s="6">
        <f>+E475+G475+I475+K475+M475+O475</f>
        <v>285</v>
      </c>
      <c r="R475" s="107">
        <v>47340.060798385966</v>
      </c>
    </row>
    <row r="476" spans="1:18" ht="12">
      <c r="A476" s="147" t="s">
        <v>577</v>
      </c>
      <c r="B476" s="140"/>
      <c r="C476" s="141"/>
      <c r="D476" s="141"/>
      <c r="E476" s="28">
        <f>SUM(E473:E475)</f>
        <v>370</v>
      </c>
      <c r="F476" s="28">
        <f>SUMPRODUCT(E473:E475,F473:F475)/SUM(E473:E475)</f>
        <v>57704.86041448649</v>
      </c>
      <c r="G476" s="28">
        <f>SUM(G473:G475)</f>
        <v>260</v>
      </c>
      <c r="H476" s="28">
        <f>SUMPRODUCT(G473:G475,H473:H475)/SUM(G473:G475)</f>
        <v>44129.41373384616</v>
      </c>
      <c r="I476" s="28">
        <f>SUM(I473:I475)</f>
        <v>239</v>
      </c>
      <c r="J476" s="28">
        <f>SUMPRODUCT(I473:I475,J473:J475)/SUM(I473:I475)</f>
        <v>38051.82408953975</v>
      </c>
      <c r="K476" s="28">
        <f>SUM(K473:K475)</f>
        <v>46</v>
      </c>
      <c r="L476" s="28">
        <f>SUMPRODUCT(K473:K475,L473:L475)/SUM(K473:K475)</f>
        <v>29267.78892173913</v>
      </c>
      <c r="M476" s="28"/>
      <c r="N476" s="28"/>
      <c r="O476" s="28"/>
      <c r="P476" s="28"/>
      <c r="Q476" s="28">
        <f>SUM(Q473:Q475)</f>
        <v>915</v>
      </c>
      <c r="R476" s="93">
        <f>SUMPRODUCT(Q473:Q475,R473:R475)/SUM(Q473:Q475)</f>
        <v>47284.31712782514</v>
      </c>
    </row>
    <row r="477" spans="1:18" ht="12">
      <c r="A477" s="140" t="s">
        <v>401</v>
      </c>
      <c r="B477" s="140" t="s">
        <v>410</v>
      </c>
      <c r="C477" s="141">
        <v>221768</v>
      </c>
      <c r="D477" s="141">
        <v>5</v>
      </c>
      <c r="E477" s="3">
        <v>102</v>
      </c>
      <c r="F477" s="3">
        <v>54646.24268882353</v>
      </c>
      <c r="G477" s="3">
        <v>49</v>
      </c>
      <c r="H477" s="3">
        <v>42143.12380857143</v>
      </c>
      <c r="I477" s="3">
        <v>53</v>
      </c>
      <c r="J477" s="3">
        <v>36067.63374188679</v>
      </c>
      <c r="K477" s="3">
        <v>24</v>
      </c>
      <c r="L477" s="3">
        <v>30954.554468333332</v>
      </c>
      <c r="M477" s="3">
        <v>0</v>
      </c>
      <c r="N477" s="3"/>
      <c r="O477" s="3">
        <v>0</v>
      </c>
      <c r="P477" s="3"/>
      <c r="Q477" s="6">
        <f>+E477+G477+I477+K477+M477+O477</f>
        <v>228</v>
      </c>
      <c r="R477" s="107">
        <v>45146.59524754386</v>
      </c>
    </row>
    <row r="478" spans="1:18" ht="12">
      <c r="A478" s="140"/>
      <c r="B478" s="140"/>
      <c r="C478" s="141"/>
      <c r="D478" s="141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107"/>
    </row>
    <row r="479" spans="1:18" ht="12">
      <c r="A479" s="140" t="s">
        <v>401</v>
      </c>
      <c r="B479" s="140" t="s">
        <v>411</v>
      </c>
      <c r="C479" s="141">
        <v>219824</v>
      </c>
      <c r="D479" s="141">
        <v>7</v>
      </c>
      <c r="E479" s="3">
        <v>17</v>
      </c>
      <c r="F479" s="3">
        <v>49437.91792705882</v>
      </c>
      <c r="G479" s="3">
        <v>76</v>
      </c>
      <c r="H479" s="3">
        <v>40157.01904078948</v>
      </c>
      <c r="I479" s="3">
        <v>40</v>
      </c>
      <c r="J479" s="3">
        <v>34037.027734999996</v>
      </c>
      <c r="K479" s="3">
        <v>55</v>
      </c>
      <c r="L479" s="3">
        <v>23507.52846509091</v>
      </c>
      <c r="M479" s="3"/>
      <c r="N479" s="3"/>
      <c r="O479" s="3"/>
      <c r="P479" s="3"/>
      <c r="Q479" s="6">
        <f aca="true" t="shared" si="14" ref="Q479:Q492">+E479+G479+I479+K479+M479+O479</f>
        <v>188</v>
      </c>
      <c r="R479" s="107">
        <v>34823.26184489362</v>
      </c>
    </row>
    <row r="480" spans="1:18" ht="12">
      <c r="A480" s="140" t="s">
        <v>401</v>
      </c>
      <c r="B480" s="140" t="s">
        <v>412</v>
      </c>
      <c r="C480" s="141">
        <v>219879</v>
      </c>
      <c r="D480" s="141">
        <v>7</v>
      </c>
      <c r="E480" s="3">
        <v>9</v>
      </c>
      <c r="F480" s="3">
        <v>48528.387813333335</v>
      </c>
      <c r="G480" s="3">
        <v>35</v>
      </c>
      <c r="H480" s="3">
        <v>40323</v>
      </c>
      <c r="I480" s="3">
        <v>20</v>
      </c>
      <c r="J480" s="3">
        <v>33820</v>
      </c>
      <c r="K480" s="3">
        <v>15</v>
      </c>
      <c r="L480" s="3">
        <v>29330</v>
      </c>
      <c r="M480" s="3"/>
      <c r="N480" s="3"/>
      <c r="O480" s="3"/>
      <c r="P480" s="3"/>
      <c r="Q480" s="6">
        <f t="shared" si="14"/>
        <v>79</v>
      </c>
      <c r="R480" s="107">
        <v>37524.18342177215</v>
      </c>
    </row>
    <row r="481" spans="1:18" ht="12">
      <c r="A481" s="140" t="s">
        <v>401</v>
      </c>
      <c r="B481" s="140" t="s">
        <v>413</v>
      </c>
      <c r="C481" s="141">
        <v>219888</v>
      </c>
      <c r="D481" s="141">
        <v>7</v>
      </c>
      <c r="E481" s="3">
        <v>8</v>
      </c>
      <c r="F481" s="3">
        <v>48105.5317</v>
      </c>
      <c r="G481" s="3">
        <v>23</v>
      </c>
      <c r="H481" s="3">
        <v>39246.33053913043</v>
      </c>
      <c r="I481" s="3">
        <v>32</v>
      </c>
      <c r="J481" s="3">
        <v>33982.5807375</v>
      </c>
      <c r="K481" s="3">
        <v>39</v>
      </c>
      <c r="L481" s="3">
        <v>29648.831574358977</v>
      </c>
      <c r="M481" s="3"/>
      <c r="N481" s="3"/>
      <c r="O481" s="3"/>
      <c r="P481" s="3"/>
      <c r="Q481" s="6">
        <f t="shared" si="14"/>
        <v>102</v>
      </c>
      <c r="R481" s="107">
        <v>34620.16540196079</v>
      </c>
    </row>
    <row r="482" spans="1:18" ht="12">
      <c r="A482" s="140" t="s">
        <v>401</v>
      </c>
      <c r="B482" s="140" t="s">
        <v>414</v>
      </c>
      <c r="C482" s="141">
        <v>220057</v>
      </c>
      <c r="D482" s="141">
        <v>7</v>
      </c>
      <c r="E482" s="3">
        <v>11</v>
      </c>
      <c r="F482" s="3">
        <v>47350.79246727273</v>
      </c>
      <c r="G482" s="3">
        <v>24</v>
      </c>
      <c r="H482" s="3">
        <v>39524.89458</v>
      </c>
      <c r="I482" s="3">
        <v>7</v>
      </c>
      <c r="J482" s="3">
        <v>36296.05003714286</v>
      </c>
      <c r="K482" s="3">
        <v>7</v>
      </c>
      <c r="L482" s="3">
        <v>29269.393605714286</v>
      </c>
      <c r="M482" s="3"/>
      <c r="N482" s="3"/>
      <c r="O482" s="3"/>
      <c r="P482" s="3"/>
      <c r="Q482" s="6">
        <f t="shared" si="14"/>
        <v>49</v>
      </c>
      <c r="R482" s="107">
        <v>39355.39372571429</v>
      </c>
    </row>
    <row r="483" spans="1:18" ht="12">
      <c r="A483" s="140" t="s">
        <v>401</v>
      </c>
      <c r="B483" s="140" t="s">
        <v>415</v>
      </c>
      <c r="C483" s="141">
        <v>220400</v>
      </c>
      <c r="D483" s="141">
        <v>7</v>
      </c>
      <c r="E483" s="3">
        <v>7</v>
      </c>
      <c r="F483" s="3">
        <v>41591</v>
      </c>
      <c r="G483" s="3">
        <v>56</v>
      </c>
      <c r="H483" s="3">
        <v>37783.110891428565</v>
      </c>
      <c r="I483" s="3">
        <v>21</v>
      </c>
      <c r="J483" s="3">
        <v>33320.00661904762</v>
      </c>
      <c r="K483" s="3">
        <v>17</v>
      </c>
      <c r="L483" s="3">
        <v>29727.71698235294</v>
      </c>
      <c r="M483" s="3"/>
      <c r="N483" s="3"/>
      <c r="O483" s="3"/>
      <c r="P483" s="3"/>
      <c r="Q483" s="6">
        <f t="shared" si="14"/>
        <v>101</v>
      </c>
      <c r="R483" s="107">
        <v>35763.193441782176</v>
      </c>
    </row>
    <row r="484" spans="1:18" ht="12">
      <c r="A484" s="140" t="s">
        <v>401</v>
      </c>
      <c r="B484" s="140" t="s">
        <v>416</v>
      </c>
      <c r="C484" s="141">
        <v>221096</v>
      </c>
      <c r="D484" s="141">
        <v>7</v>
      </c>
      <c r="E484" s="3">
        <v>7</v>
      </c>
      <c r="F484" s="3">
        <v>50136</v>
      </c>
      <c r="G484" s="3">
        <v>20</v>
      </c>
      <c r="H484" s="3">
        <v>41882</v>
      </c>
      <c r="I484" s="3">
        <v>31</v>
      </c>
      <c r="J484" s="3">
        <v>20353.493517419352</v>
      </c>
      <c r="K484" s="3">
        <v>24</v>
      </c>
      <c r="L484" s="3">
        <v>31485.171005</v>
      </c>
      <c r="M484" s="3"/>
      <c r="N484" s="3"/>
      <c r="O484" s="3"/>
      <c r="P484" s="3"/>
      <c r="Q484" s="6">
        <f t="shared" si="14"/>
        <v>82</v>
      </c>
      <c r="R484" s="107">
        <v>31404.809794634148</v>
      </c>
    </row>
    <row r="485" spans="1:18" ht="12">
      <c r="A485" s="140" t="s">
        <v>401</v>
      </c>
      <c r="B485" s="140" t="s">
        <v>417</v>
      </c>
      <c r="C485" s="141">
        <v>221184</v>
      </c>
      <c r="D485" s="141">
        <v>7</v>
      </c>
      <c r="E485" s="3">
        <v>9</v>
      </c>
      <c r="F485" s="3">
        <v>43382</v>
      </c>
      <c r="G485" s="3">
        <v>49</v>
      </c>
      <c r="H485" s="3">
        <v>38814.67933469388</v>
      </c>
      <c r="I485" s="3">
        <v>22</v>
      </c>
      <c r="J485" s="3">
        <v>32417.89581909091</v>
      </c>
      <c r="K485" s="3">
        <v>46</v>
      </c>
      <c r="L485" s="3">
        <v>31323.418092608696</v>
      </c>
      <c r="M485" s="3"/>
      <c r="N485" s="3"/>
      <c r="O485" s="3"/>
      <c r="P485" s="3"/>
      <c r="Q485" s="6">
        <f t="shared" si="14"/>
        <v>126</v>
      </c>
      <c r="R485" s="107">
        <v>35289.112918095234</v>
      </c>
    </row>
    <row r="486" spans="1:18" ht="12">
      <c r="A486" s="140" t="s">
        <v>401</v>
      </c>
      <c r="B486" s="140" t="s">
        <v>418</v>
      </c>
      <c r="C486" s="141">
        <v>221908</v>
      </c>
      <c r="D486" s="141">
        <v>7</v>
      </c>
      <c r="E486" s="3">
        <v>1</v>
      </c>
      <c r="F486" s="3">
        <v>36221</v>
      </c>
      <c r="G486" s="3">
        <v>27</v>
      </c>
      <c r="H486" s="3">
        <v>36448.969468888885</v>
      </c>
      <c r="I486" s="3">
        <v>25</v>
      </c>
      <c r="J486" s="3">
        <v>29972.912070399998</v>
      </c>
      <c r="K486" s="3">
        <v>29</v>
      </c>
      <c r="L486" s="3">
        <v>26892.462008275863</v>
      </c>
      <c r="M486" s="3"/>
      <c r="N486" s="3"/>
      <c r="O486" s="3"/>
      <c r="P486" s="3"/>
      <c r="Q486" s="6">
        <f t="shared" si="14"/>
        <v>82</v>
      </c>
      <c r="R486" s="107">
        <v>31092.041166585364</v>
      </c>
    </row>
    <row r="487" spans="1:18" ht="12">
      <c r="A487" s="140" t="s">
        <v>401</v>
      </c>
      <c r="B487" s="140" t="s">
        <v>419</v>
      </c>
      <c r="C487" s="141">
        <v>221642</v>
      </c>
      <c r="D487" s="141">
        <v>7</v>
      </c>
      <c r="E487" s="3">
        <v>16</v>
      </c>
      <c r="F487" s="3">
        <v>48164</v>
      </c>
      <c r="G487" s="3">
        <v>79</v>
      </c>
      <c r="H487" s="3">
        <v>38915</v>
      </c>
      <c r="I487" s="3">
        <v>47</v>
      </c>
      <c r="J487" s="3">
        <v>33331</v>
      </c>
      <c r="K487" s="3">
        <v>18</v>
      </c>
      <c r="L487" s="3">
        <v>27209</v>
      </c>
      <c r="M487" s="3"/>
      <c r="N487" s="3"/>
      <c r="O487" s="3"/>
      <c r="P487" s="3"/>
      <c r="Q487" s="6">
        <f t="shared" si="14"/>
        <v>160</v>
      </c>
      <c r="R487" s="107">
        <v>36882.675</v>
      </c>
    </row>
    <row r="488" spans="1:18" ht="12">
      <c r="A488" s="140" t="s">
        <v>401</v>
      </c>
      <c r="B488" s="140" t="s">
        <v>420</v>
      </c>
      <c r="C488" s="141">
        <v>221397</v>
      </c>
      <c r="D488" s="141">
        <v>7</v>
      </c>
      <c r="E488" s="3">
        <v>18</v>
      </c>
      <c r="F488" s="3">
        <v>47819.443880000006</v>
      </c>
      <c r="G488" s="3">
        <v>82</v>
      </c>
      <c r="H488" s="3">
        <v>39786.7294402439</v>
      </c>
      <c r="I488" s="3">
        <v>25</v>
      </c>
      <c r="J488" s="3">
        <v>34010.3146152</v>
      </c>
      <c r="K488" s="3">
        <v>10</v>
      </c>
      <c r="L488" s="3">
        <v>33648.802742</v>
      </c>
      <c r="M488" s="3"/>
      <c r="N488" s="3"/>
      <c r="O488" s="3"/>
      <c r="P488" s="3"/>
      <c r="Q488" s="6">
        <f t="shared" si="14"/>
        <v>135</v>
      </c>
      <c r="R488" s="107">
        <v>39333.39034622222</v>
      </c>
    </row>
    <row r="489" spans="1:18" ht="12">
      <c r="A489" s="140" t="s">
        <v>401</v>
      </c>
      <c r="B489" s="140" t="s">
        <v>421</v>
      </c>
      <c r="C489" s="141">
        <v>221485</v>
      </c>
      <c r="D489" s="141">
        <v>7</v>
      </c>
      <c r="E489" s="3">
        <v>15</v>
      </c>
      <c r="F489" s="3">
        <v>42941</v>
      </c>
      <c r="G489" s="3">
        <v>64</v>
      </c>
      <c r="H489" s="3">
        <v>39024.54855</v>
      </c>
      <c r="I489" s="3">
        <v>16</v>
      </c>
      <c r="J489" s="3">
        <v>31839.115025</v>
      </c>
      <c r="K489" s="3">
        <v>20</v>
      </c>
      <c r="L489" s="3">
        <v>29345.409610000002</v>
      </c>
      <c r="M489" s="3"/>
      <c r="N489" s="3"/>
      <c r="O489" s="3"/>
      <c r="P489" s="3"/>
      <c r="Q489" s="6">
        <f t="shared" si="14"/>
        <v>115</v>
      </c>
      <c r="R489" s="107">
        <v>36852.34904173913</v>
      </c>
    </row>
    <row r="490" spans="1:18" ht="12">
      <c r="A490" s="140" t="s">
        <v>401</v>
      </c>
      <c r="B490" s="140" t="s">
        <v>422</v>
      </c>
      <c r="C490" s="141">
        <v>221652</v>
      </c>
      <c r="D490" s="141">
        <v>7</v>
      </c>
      <c r="E490" s="3">
        <v>23</v>
      </c>
      <c r="F490" s="3">
        <v>48785.72539652173</v>
      </c>
      <c r="G490" s="3">
        <v>67</v>
      </c>
      <c r="H490" s="3">
        <v>39149.71566626866</v>
      </c>
      <c r="I490" s="3">
        <v>35</v>
      </c>
      <c r="J490" s="3">
        <v>32988.795212</v>
      </c>
      <c r="K490" s="3">
        <v>38</v>
      </c>
      <c r="L490" s="3">
        <v>29354.664671052633</v>
      </c>
      <c r="M490" s="3"/>
      <c r="N490" s="3"/>
      <c r="O490" s="3"/>
      <c r="P490" s="3"/>
      <c r="Q490" s="6">
        <f t="shared" si="14"/>
        <v>163</v>
      </c>
      <c r="R490" s="107">
        <v>36902.99216981595</v>
      </c>
    </row>
    <row r="491" spans="1:18" ht="12">
      <c r="A491" s="140" t="s">
        <v>401</v>
      </c>
      <c r="B491" s="140" t="s">
        <v>423</v>
      </c>
      <c r="C491" s="141">
        <v>222053</v>
      </c>
      <c r="D491" s="141">
        <v>7</v>
      </c>
      <c r="E491" s="3">
        <v>12</v>
      </c>
      <c r="F491" s="3">
        <v>49933.336359999994</v>
      </c>
      <c r="G491" s="3">
        <v>54</v>
      </c>
      <c r="H491" s="3">
        <v>41473.28667666666</v>
      </c>
      <c r="I491" s="3">
        <v>30</v>
      </c>
      <c r="J491" s="3">
        <v>32362.607243333336</v>
      </c>
      <c r="K491" s="3">
        <v>31</v>
      </c>
      <c r="L491" s="3">
        <v>28848.918446451615</v>
      </c>
      <c r="M491" s="3"/>
      <c r="N491" s="3"/>
      <c r="O491" s="3"/>
      <c r="P491" s="3"/>
      <c r="Q491" s="6">
        <f t="shared" si="14"/>
        <v>127</v>
      </c>
      <c r="R491" s="107">
        <v>37038.9937480315</v>
      </c>
    </row>
    <row r="492" spans="1:18" ht="12">
      <c r="A492" s="140" t="s">
        <v>401</v>
      </c>
      <c r="B492" s="140" t="s">
        <v>424</v>
      </c>
      <c r="C492" s="141">
        <v>222062</v>
      </c>
      <c r="D492" s="141">
        <v>7</v>
      </c>
      <c r="E492" s="3">
        <v>21</v>
      </c>
      <c r="F492" s="3">
        <v>48661.10277333333</v>
      </c>
      <c r="G492" s="3">
        <v>70</v>
      </c>
      <c r="H492" s="3">
        <v>40221.24867371428</v>
      </c>
      <c r="I492" s="3">
        <v>28</v>
      </c>
      <c r="J492" s="3">
        <v>30068.643745</v>
      </c>
      <c r="K492" s="3">
        <v>7</v>
      </c>
      <c r="L492" s="3">
        <v>23970.459757142857</v>
      </c>
      <c r="M492" s="3"/>
      <c r="N492" s="3"/>
      <c r="O492" s="3"/>
      <c r="P492" s="3"/>
      <c r="Q492" s="6">
        <f t="shared" si="14"/>
        <v>126</v>
      </c>
      <c r="R492" s="107">
        <v>38468.934988571425</v>
      </c>
    </row>
    <row r="493" spans="1:18" ht="12">
      <c r="A493" s="147" t="s">
        <v>577</v>
      </c>
      <c r="B493" s="140"/>
      <c r="C493" s="141"/>
      <c r="D493" s="141"/>
      <c r="E493" s="28">
        <f>SUM(E479:E492)</f>
        <v>174</v>
      </c>
      <c r="F493" s="28">
        <f>SUMPRODUCT(E479:E492,F479:F492)/SUM(E479:E492)</f>
        <v>47530.43065712643</v>
      </c>
      <c r="G493" s="28">
        <f>SUM(G479:G492)</f>
        <v>726</v>
      </c>
      <c r="H493" s="28">
        <f>SUMPRODUCT(G479:G492,H479:H492)/SUM(G479:G492)</f>
        <v>39485.51095184573</v>
      </c>
      <c r="I493" s="28">
        <f>SUM(I479:I492)</f>
        <v>379</v>
      </c>
      <c r="J493" s="28">
        <f>SUMPRODUCT(I479:I492,J479:J492)/SUM(I479:I492)</f>
        <v>31837.04425182058</v>
      </c>
      <c r="K493" s="28">
        <f>SUM(K479:K492)</f>
        <v>356</v>
      </c>
      <c r="L493" s="28">
        <f>SUMPRODUCT(K479:K492,L479:L492)/SUM(K479:K492)</f>
        <v>28557.79028876405</v>
      </c>
      <c r="M493" s="28"/>
      <c r="N493" s="28"/>
      <c r="O493" s="28"/>
      <c r="P493" s="28"/>
      <c r="Q493" s="28">
        <f>SUM(Q479:Q492)</f>
        <v>1635</v>
      </c>
      <c r="R493" s="93">
        <f>SUMPRODUCT(Q479:Q492,R479:R492)/SUM(Q479:Q492)</f>
        <v>36189.35107010398</v>
      </c>
    </row>
    <row r="494" spans="1:18" ht="12">
      <c r="A494" s="140" t="s">
        <v>401</v>
      </c>
      <c r="B494" s="140" t="s">
        <v>425</v>
      </c>
      <c r="C494" s="141">
        <v>219596</v>
      </c>
      <c r="D494" s="141">
        <v>8</v>
      </c>
      <c r="E494" s="3">
        <v>0</v>
      </c>
      <c r="F494" s="3"/>
      <c r="G494" s="3">
        <v>0</v>
      </c>
      <c r="H494" s="3"/>
      <c r="I494" s="3">
        <v>0</v>
      </c>
      <c r="J494" s="3"/>
      <c r="K494" s="3">
        <v>0</v>
      </c>
      <c r="L494" s="3"/>
      <c r="M494" s="3">
        <v>0</v>
      </c>
      <c r="N494" s="3"/>
      <c r="O494" s="3">
        <v>12</v>
      </c>
      <c r="P494" s="3">
        <v>29502.934437777774</v>
      </c>
      <c r="Q494" s="6">
        <f aca="true" t="shared" si="15" ref="Q494:Q520">+E494+G494+I494+K494+M494+O494</f>
        <v>12</v>
      </c>
      <c r="R494" s="107">
        <v>29502.934437777774</v>
      </c>
    </row>
    <row r="495" spans="1:18" ht="12">
      <c r="A495" s="140" t="s">
        <v>401</v>
      </c>
      <c r="B495" s="140" t="s">
        <v>426</v>
      </c>
      <c r="C495" s="141">
        <v>219824</v>
      </c>
      <c r="D495" s="141">
        <v>8</v>
      </c>
      <c r="E495" s="3">
        <v>0</v>
      </c>
      <c r="F495" s="3"/>
      <c r="G495" s="3">
        <v>0</v>
      </c>
      <c r="H495" s="3"/>
      <c r="I495" s="3">
        <v>0</v>
      </c>
      <c r="J495" s="3"/>
      <c r="K495" s="3">
        <v>0</v>
      </c>
      <c r="L495" s="3"/>
      <c r="M495" s="3">
        <v>0</v>
      </c>
      <c r="N495" s="3"/>
      <c r="O495" s="3">
        <v>30</v>
      </c>
      <c r="P495" s="3">
        <v>34299.923777777774</v>
      </c>
      <c r="Q495" s="6">
        <f t="shared" si="15"/>
        <v>30</v>
      </c>
      <c r="R495" s="107">
        <v>34299.923777777774</v>
      </c>
    </row>
    <row r="496" spans="1:18" ht="12">
      <c r="A496" s="140" t="s">
        <v>401</v>
      </c>
      <c r="B496" s="140" t="s">
        <v>427</v>
      </c>
      <c r="C496" s="141">
        <v>219921</v>
      </c>
      <c r="D496" s="141">
        <v>8</v>
      </c>
      <c r="E496" s="3">
        <v>0</v>
      </c>
      <c r="F496" s="3"/>
      <c r="G496" s="3">
        <v>0</v>
      </c>
      <c r="H496" s="3"/>
      <c r="I496" s="3">
        <v>0</v>
      </c>
      <c r="J496" s="3"/>
      <c r="K496" s="3">
        <v>0</v>
      </c>
      <c r="L496" s="3"/>
      <c r="M496" s="3">
        <v>0</v>
      </c>
      <c r="N496" s="3"/>
      <c r="O496" s="3">
        <v>9</v>
      </c>
      <c r="P496" s="3">
        <v>30433.932368888887</v>
      </c>
      <c r="Q496" s="6">
        <f t="shared" si="15"/>
        <v>9</v>
      </c>
      <c r="R496" s="107">
        <v>30433.932368888887</v>
      </c>
    </row>
    <row r="497" spans="1:18" ht="12">
      <c r="A497" s="140" t="s">
        <v>401</v>
      </c>
      <c r="B497" s="140" t="s">
        <v>428</v>
      </c>
      <c r="C497" s="141">
        <v>221591</v>
      </c>
      <c r="D497" s="141">
        <v>8</v>
      </c>
      <c r="E497" s="3">
        <v>0</v>
      </c>
      <c r="F497" s="3"/>
      <c r="G497" s="3">
        <v>0</v>
      </c>
      <c r="H497" s="3"/>
      <c r="I497" s="3">
        <v>0</v>
      </c>
      <c r="J497" s="3"/>
      <c r="K497" s="3">
        <v>0</v>
      </c>
      <c r="L497" s="3"/>
      <c r="M497" s="3">
        <v>0</v>
      </c>
      <c r="N497" s="3"/>
      <c r="O497" s="3">
        <v>19</v>
      </c>
      <c r="P497" s="3">
        <v>29541.934351111107</v>
      </c>
      <c r="Q497" s="6">
        <f t="shared" si="15"/>
        <v>19</v>
      </c>
      <c r="R497" s="107">
        <v>29541.934351111107</v>
      </c>
    </row>
    <row r="498" spans="1:18" ht="12">
      <c r="A498" s="140" t="s">
        <v>401</v>
      </c>
      <c r="B498" s="140" t="s">
        <v>429</v>
      </c>
      <c r="C498" s="141">
        <v>221430</v>
      </c>
      <c r="D498" s="141">
        <v>8</v>
      </c>
      <c r="E498" s="3">
        <v>0</v>
      </c>
      <c r="F498" s="3"/>
      <c r="G498" s="3">
        <v>0</v>
      </c>
      <c r="H498" s="3"/>
      <c r="I498" s="3">
        <v>0</v>
      </c>
      <c r="J498" s="3"/>
      <c r="K498" s="3">
        <v>0</v>
      </c>
      <c r="L498" s="3"/>
      <c r="M498" s="3">
        <v>0</v>
      </c>
      <c r="N498" s="3"/>
      <c r="O498" s="3">
        <v>12</v>
      </c>
      <c r="P498" s="3">
        <v>31372.93028222222</v>
      </c>
      <c r="Q498" s="6">
        <f t="shared" si="15"/>
        <v>12</v>
      </c>
      <c r="R498" s="107">
        <v>31372.93028222222</v>
      </c>
    </row>
    <row r="499" spans="1:18" ht="12">
      <c r="A499" s="140" t="s">
        <v>401</v>
      </c>
      <c r="B499" s="140" t="s">
        <v>430</v>
      </c>
      <c r="C499" s="141">
        <v>219994</v>
      </c>
      <c r="D499" s="141">
        <v>8</v>
      </c>
      <c r="E499" s="3">
        <v>0</v>
      </c>
      <c r="F499" s="3"/>
      <c r="G499" s="3">
        <v>0</v>
      </c>
      <c r="H499" s="3"/>
      <c r="I499" s="3">
        <v>0</v>
      </c>
      <c r="J499" s="3"/>
      <c r="K499" s="3">
        <v>0</v>
      </c>
      <c r="L499" s="3"/>
      <c r="M499" s="3">
        <v>0</v>
      </c>
      <c r="N499" s="3"/>
      <c r="O499" s="3">
        <v>20</v>
      </c>
      <c r="P499" s="3">
        <v>29973.933391111106</v>
      </c>
      <c r="Q499" s="6">
        <f t="shared" si="15"/>
        <v>20</v>
      </c>
      <c r="R499" s="107">
        <v>29973.933391111106</v>
      </c>
    </row>
    <row r="500" spans="1:18" ht="12">
      <c r="A500" s="140" t="s">
        <v>401</v>
      </c>
      <c r="B500" s="140" t="s">
        <v>431</v>
      </c>
      <c r="C500" s="141">
        <v>220127</v>
      </c>
      <c r="D500" s="141">
        <v>8</v>
      </c>
      <c r="E500" s="3">
        <v>0</v>
      </c>
      <c r="F500" s="3"/>
      <c r="G500" s="3">
        <v>0</v>
      </c>
      <c r="H500" s="3"/>
      <c r="I500" s="3">
        <v>0</v>
      </c>
      <c r="J500" s="3"/>
      <c r="K500" s="3">
        <v>0</v>
      </c>
      <c r="L500" s="3"/>
      <c r="M500" s="3">
        <v>0</v>
      </c>
      <c r="N500" s="3"/>
      <c r="O500" s="3">
        <v>11</v>
      </c>
      <c r="P500" s="3">
        <v>31750.92944222222</v>
      </c>
      <c r="Q500" s="6">
        <f t="shared" si="15"/>
        <v>11</v>
      </c>
      <c r="R500" s="107">
        <v>31750.92944222222</v>
      </c>
    </row>
    <row r="501" spans="1:18" ht="12">
      <c r="A501" s="140" t="s">
        <v>401</v>
      </c>
      <c r="B501" s="140" t="s">
        <v>432</v>
      </c>
      <c r="C501" s="141">
        <v>220251</v>
      </c>
      <c r="D501" s="141">
        <v>8</v>
      </c>
      <c r="E501" s="3">
        <v>0</v>
      </c>
      <c r="F501" s="3"/>
      <c r="G501" s="3">
        <v>0</v>
      </c>
      <c r="H501" s="3"/>
      <c r="I501" s="3">
        <v>0</v>
      </c>
      <c r="J501" s="3"/>
      <c r="K501" s="3">
        <v>0</v>
      </c>
      <c r="L501" s="3"/>
      <c r="M501" s="3">
        <v>0</v>
      </c>
      <c r="N501" s="3"/>
      <c r="O501" s="3">
        <v>12</v>
      </c>
      <c r="P501" s="3">
        <v>30284.9327</v>
      </c>
      <c r="Q501" s="6">
        <f t="shared" si="15"/>
        <v>12</v>
      </c>
      <c r="R501" s="107">
        <v>30284.9327</v>
      </c>
    </row>
    <row r="502" spans="1:18" ht="12">
      <c r="A502" s="140" t="s">
        <v>401</v>
      </c>
      <c r="B502" s="140" t="s">
        <v>433</v>
      </c>
      <c r="C502" s="141">
        <v>220279</v>
      </c>
      <c r="D502" s="141">
        <v>8</v>
      </c>
      <c r="E502" s="3">
        <v>0</v>
      </c>
      <c r="F502" s="3"/>
      <c r="G502" s="3">
        <v>0</v>
      </c>
      <c r="H502" s="3"/>
      <c r="I502" s="3">
        <v>0</v>
      </c>
      <c r="J502" s="3"/>
      <c r="K502" s="3">
        <v>0</v>
      </c>
      <c r="L502" s="3"/>
      <c r="M502" s="3">
        <v>0</v>
      </c>
      <c r="N502" s="3"/>
      <c r="O502" s="3">
        <v>9</v>
      </c>
      <c r="P502" s="3">
        <v>28727.93616</v>
      </c>
      <c r="Q502" s="6">
        <f t="shared" si="15"/>
        <v>9</v>
      </c>
      <c r="R502" s="107">
        <v>28727.93616</v>
      </c>
    </row>
    <row r="503" spans="1:18" ht="12">
      <c r="A503" s="140" t="s">
        <v>401</v>
      </c>
      <c r="B503" s="140" t="s">
        <v>434</v>
      </c>
      <c r="C503" s="141">
        <v>220321</v>
      </c>
      <c r="D503" s="141">
        <v>8</v>
      </c>
      <c r="E503" s="3">
        <v>0</v>
      </c>
      <c r="F503" s="3"/>
      <c r="G503" s="3">
        <v>0</v>
      </c>
      <c r="H503" s="3"/>
      <c r="I503" s="3">
        <v>0</v>
      </c>
      <c r="J503" s="3"/>
      <c r="K503" s="3">
        <v>0</v>
      </c>
      <c r="L503" s="3"/>
      <c r="M503" s="3">
        <v>0</v>
      </c>
      <c r="N503" s="3"/>
      <c r="O503" s="3">
        <v>9</v>
      </c>
      <c r="P503" s="3">
        <v>32451.927884444445</v>
      </c>
      <c r="Q503" s="6">
        <f t="shared" si="15"/>
        <v>9</v>
      </c>
      <c r="R503" s="107">
        <v>32451.927884444445</v>
      </c>
    </row>
    <row r="504" spans="1:18" ht="12">
      <c r="A504" s="140" t="s">
        <v>401</v>
      </c>
      <c r="B504" s="140" t="s">
        <v>435</v>
      </c>
      <c r="C504" s="141">
        <v>220394</v>
      </c>
      <c r="D504" s="141">
        <v>8</v>
      </c>
      <c r="E504" s="3">
        <v>0</v>
      </c>
      <c r="F504" s="3"/>
      <c r="G504" s="3">
        <v>0</v>
      </c>
      <c r="H504" s="3"/>
      <c r="I504" s="3">
        <v>0</v>
      </c>
      <c r="J504" s="3"/>
      <c r="K504" s="3">
        <v>0</v>
      </c>
      <c r="L504" s="3"/>
      <c r="M504" s="3">
        <v>0</v>
      </c>
      <c r="N504" s="3"/>
      <c r="O504" s="3">
        <v>11</v>
      </c>
      <c r="P504" s="3">
        <v>32308.92820222222</v>
      </c>
      <c r="Q504" s="6">
        <f t="shared" si="15"/>
        <v>11</v>
      </c>
      <c r="R504" s="107">
        <v>32308.92820222222</v>
      </c>
    </row>
    <row r="505" spans="1:18" ht="12">
      <c r="A505" s="140" t="s">
        <v>401</v>
      </c>
      <c r="B505" s="140" t="s">
        <v>436</v>
      </c>
      <c r="C505" s="141">
        <v>221616</v>
      </c>
      <c r="D505" s="141">
        <v>8</v>
      </c>
      <c r="E505" s="3">
        <v>0</v>
      </c>
      <c r="F505" s="3"/>
      <c r="G505" s="3">
        <v>0</v>
      </c>
      <c r="H505" s="3"/>
      <c r="I505" s="3">
        <v>0</v>
      </c>
      <c r="J505" s="3"/>
      <c r="K505" s="3">
        <v>0</v>
      </c>
      <c r="L505" s="3"/>
      <c r="M505" s="3">
        <v>0</v>
      </c>
      <c r="N505" s="3"/>
      <c r="O505" s="3">
        <v>25</v>
      </c>
      <c r="P505" s="3">
        <v>29830.93370888889</v>
      </c>
      <c r="Q505" s="6">
        <f t="shared" si="15"/>
        <v>25</v>
      </c>
      <c r="R505" s="107">
        <v>29830.93370888889</v>
      </c>
    </row>
    <row r="506" spans="1:18" ht="12">
      <c r="A506" s="140" t="s">
        <v>401</v>
      </c>
      <c r="B506" s="140" t="s">
        <v>437</v>
      </c>
      <c r="C506" s="141">
        <v>221625</v>
      </c>
      <c r="D506" s="141">
        <v>8</v>
      </c>
      <c r="E506" s="3">
        <v>0</v>
      </c>
      <c r="F506" s="3"/>
      <c r="G506" s="3">
        <v>0</v>
      </c>
      <c r="H506" s="3"/>
      <c r="I506" s="3">
        <v>0</v>
      </c>
      <c r="J506" s="3"/>
      <c r="K506" s="3">
        <v>0</v>
      </c>
      <c r="L506" s="3"/>
      <c r="M506" s="3">
        <v>0</v>
      </c>
      <c r="N506" s="3"/>
      <c r="O506" s="3">
        <v>26</v>
      </c>
      <c r="P506" s="3">
        <v>30496.932228888887</v>
      </c>
      <c r="Q506" s="6">
        <f t="shared" si="15"/>
        <v>26</v>
      </c>
      <c r="R506" s="107">
        <v>30496.932228888887</v>
      </c>
    </row>
    <row r="507" spans="1:18" ht="12">
      <c r="A507" s="140" t="s">
        <v>401</v>
      </c>
      <c r="B507" s="140" t="s">
        <v>438</v>
      </c>
      <c r="C507" s="141">
        <v>220640</v>
      </c>
      <c r="D507" s="141">
        <v>8</v>
      </c>
      <c r="E507" s="3">
        <v>0</v>
      </c>
      <c r="F507" s="3"/>
      <c r="G507" s="3">
        <v>0</v>
      </c>
      <c r="H507" s="3"/>
      <c r="I507" s="3">
        <v>0</v>
      </c>
      <c r="J507" s="3"/>
      <c r="K507" s="3">
        <v>0</v>
      </c>
      <c r="L507" s="3"/>
      <c r="M507" s="3">
        <v>0</v>
      </c>
      <c r="N507" s="3"/>
      <c r="O507" s="3">
        <v>16</v>
      </c>
      <c r="P507" s="3">
        <v>30245.932786666664</v>
      </c>
      <c r="Q507" s="6">
        <f t="shared" si="15"/>
        <v>16</v>
      </c>
      <c r="R507" s="107">
        <v>30245.932786666664</v>
      </c>
    </row>
    <row r="508" spans="1:18" ht="12">
      <c r="A508" s="140" t="s">
        <v>401</v>
      </c>
      <c r="B508" s="140" t="s">
        <v>439</v>
      </c>
      <c r="C508" s="141">
        <v>220756</v>
      </c>
      <c r="D508" s="141">
        <v>8</v>
      </c>
      <c r="E508" s="3">
        <v>0</v>
      </c>
      <c r="F508" s="3"/>
      <c r="G508" s="3">
        <v>0</v>
      </c>
      <c r="H508" s="3"/>
      <c r="I508" s="3">
        <v>0</v>
      </c>
      <c r="J508" s="3"/>
      <c r="K508" s="3">
        <v>0</v>
      </c>
      <c r="L508" s="3"/>
      <c r="M508" s="3">
        <v>0</v>
      </c>
      <c r="N508" s="3"/>
      <c r="O508" s="3">
        <v>8</v>
      </c>
      <c r="P508" s="3">
        <v>28830.935931111107</v>
      </c>
      <c r="Q508" s="6">
        <f t="shared" si="15"/>
        <v>8</v>
      </c>
      <c r="R508" s="107">
        <v>28830.935931111107</v>
      </c>
    </row>
    <row r="509" spans="1:18" ht="12">
      <c r="A509" s="140" t="s">
        <v>401</v>
      </c>
      <c r="B509" s="140" t="s">
        <v>440</v>
      </c>
      <c r="C509" s="141">
        <v>221607</v>
      </c>
      <c r="D509" s="141">
        <v>8</v>
      </c>
      <c r="E509" s="3">
        <v>0</v>
      </c>
      <c r="F509" s="3"/>
      <c r="G509" s="3">
        <v>0</v>
      </c>
      <c r="H509" s="3"/>
      <c r="I509" s="3">
        <v>0</v>
      </c>
      <c r="J509" s="3"/>
      <c r="K509" s="3">
        <v>0</v>
      </c>
      <c r="L509" s="3"/>
      <c r="M509" s="3">
        <v>0</v>
      </c>
      <c r="N509" s="3"/>
      <c r="O509" s="3">
        <v>10</v>
      </c>
      <c r="P509" s="3">
        <v>30739.93168888889</v>
      </c>
      <c r="Q509" s="6">
        <f t="shared" si="15"/>
        <v>10</v>
      </c>
      <c r="R509" s="107">
        <v>30739.93168888889</v>
      </c>
    </row>
    <row r="510" spans="1:18" ht="12">
      <c r="A510" s="140" t="s">
        <v>401</v>
      </c>
      <c r="B510" s="140" t="s">
        <v>441</v>
      </c>
      <c r="C510" s="141">
        <v>220853</v>
      </c>
      <c r="D510" s="141">
        <v>8</v>
      </c>
      <c r="E510" s="3">
        <v>0</v>
      </c>
      <c r="F510" s="3"/>
      <c r="G510" s="3">
        <v>0</v>
      </c>
      <c r="H510" s="3"/>
      <c r="I510" s="3">
        <v>0</v>
      </c>
      <c r="J510" s="3"/>
      <c r="K510" s="3">
        <v>0</v>
      </c>
      <c r="L510" s="3"/>
      <c r="M510" s="3">
        <v>0</v>
      </c>
      <c r="N510" s="3"/>
      <c r="O510" s="3">
        <v>34</v>
      </c>
      <c r="P510" s="3">
        <v>32116.928628888883</v>
      </c>
      <c r="Q510" s="6">
        <f t="shared" si="15"/>
        <v>34</v>
      </c>
      <c r="R510" s="107">
        <v>32116.928628888883</v>
      </c>
    </row>
    <row r="511" spans="1:18" ht="12">
      <c r="A511" s="140" t="s">
        <v>401</v>
      </c>
      <c r="B511" s="140" t="s">
        <v>442</v>
      </c>
      <c r="C511" s="141">
        <v>221050</v>
      </c>
      <c r="D511" s="141">
        <v>8</v>
      </c>
      <c r="E511" s="3">
        <v>0</v>
      </c>
      <c r="F511" s="3"/>
      <c r="G511" s="3">
        <v>0</v>
      </c>
      <c r="H511" s="3"/>
      <c r="I511" s="3">
        <v>0</v>
      </c>
      <c r="J511" s="3"/>
      <c r="K511" s="3">
        <v>0</v>
      </c>
      <c r="L511" s="3"/>
      <c r="M511" s="3">
        <v>0</v>
      </c>
      <c r="N511" s="3"/>
      <c r="O511" s="3">
        <v>31</v>
      </c>
      <c r="P511" s="3">
        <v>29465.93452</v>
      </c>
      <c r="Q511" s="6">
        <f t="shared" si="15"/>
        <v>31</v>
      </c>
      <c r="R511" s="107">
        <v>29465.93452</v>
      </c>
    </row>
    <row r="512" spans="1:18" ht="12">
      <c r="A512" s="140" t="s">
        <v>401</v>
      </c>
      <c r="B512" s="140" t="s">
        <v>443</v>
      </c>
      <c r="C512" s="141">
        <v>221102</v>
      </c>
      <c r="D512" s="141">
        <v>8</v>
      </c>
      <c r="E512" s="3">
        <v>0</v>
      </c>
      <c r="F512" s="3"/>
      <c r="G512" s="3">
        <v>0</v>
      </c>
      <c r="H512" s="3"/>
      <c r="I512" s="3">
        <v>0</v>
      </c>
      <c r="J512" s="3"/>
      <c r="K512" s="3">
        <v>0</v>
      </c>
      <c r="L512" s="3"/>
      <c r="M512" s="3">
        <v>0</v>
      </c>
      <c r="N512" s="3"/>
      <c r="O512" s="3">
        <v>17</v>
      </c>
      <c r="P512" s="3">
        <v>35394.92134444445</v>
      </c>
      <c r="Q512" s="6">
        <f t="shared" si="15"/>
        <v>17</v>
      </c>
      <c r="R512" s="107">
        <v>35394.92134444445</v>
      </c>
    </row>
    <row r="513" spans="1:18" ht="12">
      <c r="A513" s="140" t="s">
        <v>401</v>
      </c>
      <c r="B513" s="140" t="s">
        <v>444</v>
      </c>
      <c r="C513" s="141">
        <v>248925</v>
      </c>
      <c r="D513" s="141">
        <v>8</v>
      </c>
      <c r="E513" s="3">
        <v>0</v>
      </c>
      <c r="F513" s="3"/>
      <c r="G513" s="3">
        <v>0</v>
      </c>
      <c r="H513" s="3"/>
      <c r="I513" s="3">
        <v>0</v>
      </c>
      <c r="J513" s="3"/>
      <c r="K513" s="3">
        <v>0</v>
      </c>
      <c r="L513" s="3"/>
      <c r="M513" s="3">
        <v>0</v>
      </c>
      <c r="N513" s="3"/>
      <c r="O513" s="3">
        <v>24</v>
      </c>
      <c r="P513" s="3">
        <v>29414.934633333334</v>
      </c>
      <c r="Q513" s="6">
        <f t="shared" si="15"/>
        <v>24</v>
      </c>
      <c r="R513" s="107">
        <v>29414.934633333334</v>
      </c>
    </row>
    <row r="514" spans="1:18" ht="12">
      <c r="A514" s="140" t="s">
        <v>401</v>
      </c>
      <c r="B514" s="140" t="s">
        <v>445</v>
      </c>
      <c r="C514" s="141">
        <v>221236</v>
      </c>
      <c r="D514" s="141">
        <v>8</v>
      </c>
      <c r="E514" s="3">
        <v>0</v>
      </c>
      <c r="F514" s="3"/>
      <c r="G514" s="3">
        <v>0</v>
      </c>
      <c r="H514" s="3"/>
      <c r="I514" s="3">
        <v>0</v>
      </c>
      <c r="J514" s="3"/>
      <c r="K514" s="3">
        <v>0</v>
      </c>
      <c r="L514" s="3"/>
      <c r="M514" s="3">
        <v>0</v>
      </c>
      <c r="N514" s="3"/>
      <c r="O514" s="3">
        <v>11</v>
      </c>
      <c r="P514" s="3">
        <v>28683.93625777778</v>
      </c>
      <c r="Q514" s="6">
        <f t="shared" si="15"/>
        <v>11</v>
      </c>
      <c r="R514" s="107">
        <v>28683.93625777778</v>
      </c>
    </row>
    <row r="515" spans="1:18" ht="12">
      <c r="A515" s="140" t="s">
        <v>401</v>
      </c>
      <c r="B515" s="140" t="s">
        <v>446</v>
      </c>
      <c r="C515" s="141">
        <v>221582</v>
      </c>
      <c r="D515" s="141">
        <v>8</v>
      </c>
      <c r="E515" s="3">
        <v>0</v>
      </c>
      <c r="F515" s="3"/>
      <c r="G515" s="3">
        <v>0</v>
      </c>
      <c r="H515" s="3"/>
      <c r="I515" s="3">
        <v>0</v>
      </c>
      <c r="J515" s="3"/>
      <c r="K515" s="3">
        <v>0</v>
      </c>
      <c r="L515" s="3"/>
      <c r="M515" s="3">
        <v>0</v>
      </c>
      <c r="N515" s="3"/>
      <c r="O515" s="3">
        <v>10</v>
      </c>
      <c r="P515" s="3">
        <v>27372.939171111106</v>
      </c>
      <c r="Q515" s="6">
        <f t="shared" si="15"/>
        <v>10</v>
      </c>
      <c r="R515" s="107">
        <v>27372.939171111106</v>
      </c>
    </row>
    <row r="516" spans="1:18" ht="12">
      <c r="A516" s="140" t="s">
        <v>401</v>
      </c>
      <c r="B516" s="140" t="s">
        <v>447</v>
      </c>
      <c r="C516" s="141">
        <v>221281</v>
      </c>
      <c r="D516" s="141">
        <v>8</v>
      </c>
      <c r="E516" s="3">
        <v>0</v>
      </c>
      <c r="F516" s="3"/>
      <c r="G516" s="3">
        <v>0</v>
      </c>
      <c r="H516" s="3"/>
      <c r="I516" s="3">
        <v>0</v>
      </c>
      <c r="J516" s="3"/>
      <c r="K516" s="3">
        <v>0</v>
      </c>
      <c r="L516" s="3"/>
      <c r="M516" s="3">
        <v>0</v>
      </c>
      <c r="N516" s="3"/>
      <c r="O516" s="3">
        <v>14</v>
      </c>
      <c r="P516" s="3">
        <v>29199.935111111106</v>
      </c>
      <c r="Q516" s="6">
        <f t="shared" si="15"/>
        <v>14</v>
      </c>
      <c r="R516" s="107">
        <v>29199.935111111106</v>
      </c>
    </row>
    <row r="517" spans="1:18" ht="12">
      <c r="A517" s="140" t="s">
        <v>401</v>
      </c>
      <c r="B517" s="140" t="s">
        <v>448</v>
      </c>
      <c r="C517" s="141">
        <v>221333</v>
      </c>
      <c r="D517" s="141">
        <v>8</v>
      </c>
      <c r="E517" s="3">
        <v>0</v>
      </c>
      <c r="F517" s="3"/>
      <c r="G517" s="3">
        <v>0</v>
      </c>
      <c r="H517" s="3"/>
      <c r="I517" s="3">
        <v>0</v>
      </c>
      <c r="J517" s="3"/>
      <c r="K517" s="3">
        <v>0</v>
      </c>
      <c r="L517" s="3"/>
      <c r="M517" s="3">
        <v>0</v>
      </c>
      <c r="N517" s="3"/>
      <c r="O517" s="3">
        <v>9</v>
      </c>
      <c r="P517" s="3">
        <v>31044.931011111108</v>
      </c>
      <c r="Q517" s="6">
        <f t="shared" si="15"/>
        <v>9</v>
      </c>
      <c r="R517" s="107">
        <v>31044.931011111108</v>
      </c>
    </row>
    <row r="518" spans="1:18" ht="12">
      <c r="A518" s="140" t="s">
        <v>401</v>
      </c>
      <c r="B518" s="140" t="s">
        <v>449</v>
      </c>
      <c r="C518" s="141">
        <v>221388</v>
      </c>
      <c r="D518" s="141">
        <v>8</v>
      </c>
      <c r="E518" s="3">
        <v>0</v>
      </c>
      <c r="F518" s="3"/>
      <c r="G518" s="3">
        <v>0</v>
      </c>
      <c r="H518" s="3"/>
      <c r="I518" s="3">
        <v>0</v>
      </c>
      <c r="J518" s="3"/>
      <c r="K518" s="3">
        <v>0</v>
      </c>
      <c r="L518" s="3"/>
      <c r="M518" s="3">
        <v>0</v>
      </c>
      <c r="N518" s="3"/>
      <c r="O518" s="3">
        <v>9</v>
      </c>
      <c r="P518" s="3">
        <v>29000.935553333333</v>
      </c>
      <c r="Q518" s="6">
        <f t="shared" si="15"/>
        <v>9</v>
      </c>
      <c r="R518" s="107">
        <v>29000.935553333333</v>
      </c>
    </row>
    <row r="519" spans="1:18" ht="12">
      <c r="A519" s="140" t="s">
        <v>401</v>
      </c>
      <c r="B519" s="140" t="s">
        <v>450</v>
      </c>
      <c r="C519" s="141">
        <v>221494</v>
      </c>
      <c r="D519" s="141">
        <v>8</v>
      </c>
      <c r="E519" s="3">
        <v>0</v>
      </c>
      <c r="F519" s="3"/>
      <c r="G519" s="3">
        <v>0</v>
      </c>
      <c r="H519" s="3"/>
      <c r="I519" s="3">
        <v>0</v>
      </c>
      <c r="J519" s="3"/>
      <c r="K519" s="3">
        <v>0</v>
      </c>
      <c r="L519" s="3"/>
      <c r="M519" s="3">
        <v>0</v>
      </c>
      <c r="N519" s="3"/>
      <c r="O519" s="3">
        <v>16</v>
      </c>
      <c r="P519" s="3">
        <v>29139.935244444445</v>
      </c>
      <c r="Q519" s="6">
        <f t="shared" si="15"/>
        <v>16</v>
      </c>
      <c r="R519" s="107">
        <v>29139.935244444445</v>
      </c>
    </row>
    <row r="520" spans="1:18" ht="12">
      <c r="A520" s="140" t="s">
        <v>401</v>
      </c>
      <c r="B520" s="140" t="s">
        <v>451</v>
      </c>
      <c r="C520" s="141">
        <v>221634</v>
      </c>
      <c r="D520" s="141">
        <v>8</v>
      </c>
      <c r="E520" s="3">
        <v>0</v>
      </c>
      <c r="F520" s="3"/>
      <c r="G520" s="3">
        <v>0</v>
      </c>
      <c r="H520" s="3"/>
      <c r="I520" s="3">
        <v>0</v>
      </c>
      <c r="J520" s="3"/>
      <c r="K520" s="3">
        <v>0</v>
      </c>
      <c r="L520" s="3"/>
      <c r="M520" s="3">
        <v>0</v>
      </c>
      <c r="N520" s="3"/>
      <c r="O520" s="3">
        <v>6</v>
      </c>
      <c r="P520" s="3">
        <v>29591.934240000002</v>
      </c>
      <c r="Q520" s="6">
        <f t="shared" si="15"/>
        <v>6</v>
      </c>
      <c r="R520" s="107">
        <v>29591.934240000002</v>
      </c>
    </row>
    <row r="521" spans="1:18" ht="12">
      <c r="A521" s="147" t="s">
        <v>577</v>
      </c>
      <c r="B521" s="140"/>
      <c r="C521" s="141"/>
      <c r="D521" s="141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>
        <f>SUM(O494:O520)</f>
        <v>420</v>
      </c>
      <c r="P521" s="28">
        <f>SUMPRODUCT(O494:O520,P494:P520)/SUM(O494:O520)</f>
        <v>30640.25571991534</v>
      </c>
      <c r="Q521" s="28">
        <f>SUM(Q494:Q520)</f>
        <v>420</v>
      </c>
      <c r="R521" s="93">
        <f>SUMPRODUCT(Q494:Q520,R494:R520)/SUM(Q494:Q520)</f>
        <v>30640.25571991534</v>
      </c>
    </row>
    <row r="522" spans="1:18" s="104" customFormat="1" ht="12">
      <c r="A522" s="140" t="s">
        <v>452</v>
      </c>
      <c r="B522" s="159" t="s">
        <v>453</v>
      </c>
      <c r="C522" s="160">
        <v>228723</v>
      </c>
      <c r="D522" s="160">
        <v>1</v>
      </c>
      <c r="E522" s="101">
        <v>735</v>
      </c>
      <c r="F522" s="101">
        <v>81046.30699058503</v>
      </c>
      <c r="G522" s="101">
        <v>419</v>
      </c>
      <c r="H522" s="101">
        <v>57034.35692410502</v>
      </c>
      <c r="I522" s="101">
        <v>287</v>
      </c>
      <c r="J522" s="101">
        <v>49601.13884599303</v>
      </c>
      <c r="K522" s="101"/>
      <c r="L522" s="101"/>
      <c r="M522" s="101">
        <v>210</v>
      </c>
      <c r="N522" s="101">
        <v>32600.804411428573</v>
      </c>
      <c r="O522" s="101"/>
      <c r="P522" s="101"/>
      <c r="Q522" s="6">
        <f>+E522+G522+I522+K522+M522+O522</f>
        <v>1651</v>
      </c>
      <c r="R522" s="107">
        <v>63324.12293427015</v>
      </c>
    </row>
    <row r="523" spans="1:18" s="104" customFormat="1" ht="12">
      <c r="A523" s="140" t="s">
        <v>452</v>
      </c>
      <c r="B523" s="159" t="s">
        <v>727</v>
      </c>
      <c r="C523" s="160">
        <v>229115</v>
      </c>
      <c r="D523" s="160">
        <v>1</v>
      </c>
      <c r="E523" s="101">
        <v>261</v>
      </c>
      <c r="F523" s="101">
        <v>74654.9985394636</v>
      </c>
      <c r="G523" s="101">
        <v>248</v>
      </c>
      <c r="H523" s="101">
        <v>52600.902448387096</v>
      </c>
      <c r="I523" s="101">
        <v>265</v>
      </c>
      <c r="J523" s="101">
        <v>41494.88977207547</v>
      </c>
      <c r="K523" s="101">
        <v>23</v>
      </c>
      <c r="L523" s="101">
        <v>25334.64258695652</v>
      </c>
      <c r="M523" s="101">
        <v>30</v>
      </c>
      <c r="N523" s="101">
        <v>32955.204704</v>
      </c>
      <c r="O523" s="101"/>
      <c r="P523" s="101"/>
      <c r="Q523" s="6">
        <f>+E523+G523+I523+K523+M523+O523</f>
        <v>827</v>
      </c>
      <c r="R523" s="107">
        <v>54531.411289262396</v>
      </c>
    </row>
    <row r="524" spans="1:18" s="104" customFormat="1" ht="12">
      <c r="A524" s="140" t="s">
        <v>452</v>
      </c>
      <c r="B524" s="159" t="s">
        <v>454</v>
      </c>
      <c r="C524" s="160">
        <v>225511</v>
      </c>
      <c r="D524" s="160">
        <v>1</v>
      </c>
      <c r="E524" s="101">
        <v>327</v>
      </c>
      <c r="F524" s="101">
        <v>79949.26985394496</v>
      </c>
      <c r="G524" s="101">
        <v>301</v>
      </c>
      <c r="H524" s="101">
        <v>55169.30926458472</v>
      </c>
      <c r="I524" s="101">
        <v>145</v>
      </c>
      <c r="J524" s="101">
        <v>50689.91530593104</v>
      </c>
      <c r="K524" s="101">
        <v>7</v>
      </c>
      <c r="L524" s="101">
        <v>37183.136594285716</v>
      </c>
      <c r="M524" s="101">
        <v>15</v>
      </c>
      <c r="N524" s="101">
        <v>29275.285896</v>
      </c>
      <c r="O524" s="101"/>
      <c r="P524" s="101"/>
      <c r="Q524" s="6">
        <f>+E524+G524+I524+K524+M524+O524</f>
        <v>795</v>
      </c>
      <c r="R524" s="107">
        <v>63897.88967904403</v>
      </c>
    </row>
    <row r="525" spans="1:18" s="104" customFormat="1" ht="12">
      <c r="A525" s="140" t="s">
        <v>452</v>
      </c>
      <c r="B525" s="159" t="s">
        <v>455</v>
      </c>
      <c r="C525" s="160">
        <v>227216</v>
      </c>
      <c r="D525" s="160">
        <v>1</v>
      </c>
      <c r="E525" s="101">
        <v>243</v>
      </c>
      <c r="F525" s="101">
        <v>67617</v>
      </c>
      <c r="G525" s="101">
        <v>226</v>
      </c>
      <c r="H525" s="101">
        <v>50295</v>
      </c>
      <c r="I525" s="101">
        <v>183</v>
      </c>
      <c r="J525" s="101">
        <v>43136</v>
      </c>
      <c r="K525" s="101">
        <v>3</v>
      </c>
      <c r="L525" s="101">
        <v>32943</v>
      </c>
      <c r="M525" s="101">
        <v>74</v>
      </c>
      <c r="N525" s="101">
        <v>33197</v>
      </c>
      <c r="O525" s="101"/>
      <c r="P525" s="101"/>
      <c r="Q525" s="6">
        <f>+E525+G525+I525+K525+M525+O525</f>
        <v>729</v>
      </c>
      <c r="R525" s="107">
        <v>52464.87791495199</v>
      </c>
    </row>
    <row r="526" spans="1:18" s="104" customFormat="1" ht="12">
      <c r="A526" s="140" t="s">
        <v>452</v>
      </c>
      <c r="B526" s="159" t="s">
        <v>456</v>
      </c>
      <c r="C526" s="160">
        <v>228778</v>
      </c>
      <c r="D526" s="160">
        <v>1</v>
      </c>
      <c r="E526" s="101">
        <v>945</v>
      </c>
      <c r="F526" s="101">
        <v>84420</v>
      </c>
      <c r="G526" s="101">
        <v>433</v>
      </c>
      <c r="H526" s="101">
        <v>54635</v>
      </c>
      <c r="I526" s="101">
        <v>333</v>
      </c>
      <c r="J526" s="101">
        <v>50638</v>
      </c>
      <c r="K526" s="101">
        <v>16</v>
      </c>
      <c r="L526" s="101">
        <v>40206</v>
      </c>
      <c r="M526" s="101">
        <v>407</v>
      </c>
      <c r="N526" s="101">
        <v>41280</v>
      </c>
      <c r="O526" s="101"/>
      <c r="P526" s="105"/>
      <c r="Q526" s="6">
        <f>+E526+G526+I526+K526+M526+O526</f>
        <v>2134</v>
      </c>
      <c r="R526" s="107">
        <v>64545.71930646673</v>
      </c>
    </row>
    <row r="527" spans="1:18" s="104" customFormat="1" ht="12">
      <c r="A527" s="147" t="s">
        <v>577</v>
      </c>
      <c r="B527" s="140"/>
      <c r="C527" s="141"/>
      <c r="D527" s="141"/>
      <c r="E527" s="105">
        <f>SUM(E522:E526)</f>
        <v>2511</v>
      </c>
      <c r="F527" s="105">
        <f>SUMPRODUCT(E522:E526,F522:F526)/SUM(E522:E526)</f>
        <v>80209.17264003186</v>
      </c>
      <c r="G527" s="105">
        <f>SUM(G522:G526)</f>
        <v>1627</v>
      </c>
      <c r="H527" s="105">
        <f>SUMPRODUCT(G522:G526,H522:H526)/SUM(G522:G526)</f>
        <v>54438.84846161033</v>
      </c>
      <c r="I527" s="105">
        <f>SUM(I522:I526)</f>
        <v>1213</v>
      </c>
      <c r="J527" s="105">
        <f>SUMPRODUCT(I522:I526,J522:J526)/SUM(I522:I526)</f>
        <v>47269.622718680956</v>
      </c>
      <c r="K527" s="105">
        <f>SUM(K522:K526)</f>
        <v>49</v>
      </c>
      <c r="L527" s="105">
        <f>SUMPRODUCT(K522:K526,L522:L526)/SUM(K522:K526)</f>
        <v>32349.055829795918</v>
      </c>
      <c r="M527" s="105">
        <f>SUM(M522:M526)</f>
        <v>736</v>
      </c>
      <c r="N527" s="105">
        <f>SUMPRODUCT(M522:M526,N522:N526)/SUM(M522:M526)</f>
        <v>37406.91896190217</v>
      </c>
      <c r="O527" s="105"/>
      <c r="P527" s="105"/>
      <c r="Q527" s="105">
        <f>SUM(Q522:Q526)</f>
        <v>6136</v>
      </c>
      <c r="R527" s="93">
        <f>SUMPRODUCT(Q522:Q526,R522:R526)/SUM(Q522:Q526)</f>
        <v>61348.09116615711</v>
      </c>
    </row>
    <row r="528" spans="1:18" s="104" customFormat="1" ht="12">
      <c r="A528" s="140" t="s">
        <v>452</v>
      </c>
      <c r="B528" s="159" t="s">
        <v>457</v>
      </c>
      <c r="C528" s="160">
        <v>229179</v>
      </c>
      <c r="D528" s="160">
        <v>2</v>
      </c>
      <c r="E528" s="101">
        <v>97</v>
      </c>
      <c r="F528" s="101">
        <v>59531</v>
      </c>
      <c r="G528" s="101">
        <v>99</v>
      </c>
      <c r="H528" s="101">
        <v>47238</v>
      </c>
      <c r="I528" s="101">
        <v>136</v>
      </c>
      <c r="J528" s="101">
        <v>39133</v>
      </c>
      <c r="K528" s="101">
        <v>31</v>
      </c>
      <c r="L528" s="101">
        <v>33455</v>
      </c>
      <c r="M528" s="101">
        <v>29</v>
      </c>
      <c r="N528" s="101">
        <v>37352</v>
      </c>
      <c r="O528" s="101"/>
      <c r="P528" s="101"/>
      <c r="Q528" s="6">
        <f>+E528+G528+I528+K528+M528+O528</f>
        <v>392</v>
      </c>
      <c r="R528" s="107">
        <v>45646.607142857145</v>
      </c>
    </row>
    <row r="529" spans="1:18" s="104" customFormat="1" ht="12">
      <c r="A529" s="140" t="s">
        <v>452</v>
      </c>
      <c r="B529" s="159" t="s">
        <v>458</v>
      </c>
      <c r="C529" s="160">
        <v>228769</v>
      </c>
      <c r="D529" s="160">
        <v>2</v>
      </c>
      <c r="E529" s="101">
        <v>207</v>
      </c>
      <c r="F529" s="101">
        <v>66945</v>
      </c>
      <c r="G529" s="101">
        <v>189</v>
      </c>
      <c r="H529" s="101">
        <v>49733</v>
      </c>
      <c r="I529" s="101">
        <v>159</v>
      </c>
      <c r="J529" s="101">
        <v>43204</v>
      </c>
      <c r="K529" s="101">
        <v>1</v>
      </c>
      <c r="L529" s="101">
        <v>35051</v>
      </c>
      <c r="M529" s="101">
        <v>109</v>
      </c>
      <c r="N529" s="101">
        <v>28179</v>
      </c>
      <c r="O529" s="101"/>
      <c r="P529" s="101"/>
      <c r="Q529" s="6">
        <f>+E529+G529+I529+K529+M529+O529</f>
        <v>665</v>
      </c>
      <c r="R529" s="107">
        <v>49974.661654135336</v>
      </c>
    </row>
    <row r="530" spans="1:18" s="104" customFormat="1" ht="12">
      <c r="A530" s="140" t="s">
        <v>452</v>
      </c>
      <c r="B530" s="159" t="s">
        <v>459</v>
      </c>
      <c r="C530" s="160">
        <v>228787</v>
      </c>
      <c r="D530" s="160">
        <v>2</v>
      </c>
      <c r="E530" s="101">
        <v>114</v>
      </c>
      <c r="F530" s="101">
        <v>79472</v>
      </c>
      <c r="G530" s="101">
        <v>76</v>
      </c>
      <c r="H530" s="101">
        <v>56841</v>
      </c>
      <c r="I530" s="101">
        <v>54</v>
      </c>
      <c r="J530" s="101">
        <v>57719</v>
      </c>
      <c r="K530" s="101"/>
      <c r="L530" s="101"/>
      <c r="M530" s="101"/>
      <c r="N530" s="101"/>
      <c r="O530" s="101"/>
      <c r="P530" s="101"/>
      <c r="Q530" s="6">
        <f>+E530+G530+I530+K530+M530+O530</f>
        <v>244</v>
      </c>
      <c r="R530" s="107">
        <v>67608.81147540984</v>
      </c>
    </row>
    <row r="531" spans="1:18" s="104" customFormat="1" ht="12">
      <c r="A531" s="147" t="s">
        <v>577</v>
      </c>
      <c r="B531" s="140"/>
      <c r="C531" s="141"/>
      <c r="D531" s="141"/>
      <c r="E531" s="105">
        <f>SUM(E528:E530)</f>
        <v>418</v>
      </c>
      <c r="F531" s="105">
        <f>SUMPRODUCT(E528:E530,F528:F530)/SUM(E528:E530)</f>
        <v>68640.98086124402</v>
      </c>
      <c r="G531" s="105">
        <f>SUM(G528:G530)</f>
        <v>364</v>
      </c>
      <c r="H531" s="105">
        <f>SUMPRODUCT(G528:G530,H528:H530)/SUM(G528:G530)</f>
        <v>50538.50274725275</v>
      </c>
      <c r="I531" s="105">
        <f>SUM(I528:I530)</f>
        <v>349</v>
      </c>
      <c r="J531" s="105">
        <f>SUMPRODUCT(I528:I530,J528:J530)/SUM(I528:I530)</f>
        <v>43863.467048710605</v>
      </c>
      <c r="K531" s="105">
        <f>SUM(K528:K530)</f>
        <v>32</v>
      </c>
      <c r="L531" s="105">
        <f>SUMPRODUCT(K528:K530,L528:L530)/SUM(K528:K530)</f>
        <v>33504.875</v>
      </c>
      <c r="M531" s="105">
        <f>SUM(M528:M530)</f>
        <v>138</v>
      </c>
      <c r="N531" s="105">
        <f>SUMPRODUCT(M528:M530,N528:N530)/SUM(M528:M530)</f>
        <v>30106.659420289856</v>
      </c>
      <c r="O531" s="105"/>
      <c r="P531" s="105"/>
      <c r="Q531" s="105">
        <f>SUM(Q528:Q530)</f>
        <v>1301</v>
      </c>
      <c r="R531" s="93">
        <f>SUMPRODUCT(Q528:Q530,R528:R530)/SUM(Q528:Q530)</f>
        <v>51977.84012298232</v>
      </c>
    </row>
    <row r="532" spans="1:18" s="104" customFormat="1" ht="12">
      <c r="A532" s="140" t="s">
        <v>452</v>
      </c>
      <c r="B532" s="140" t="s">
        <v>460</v>
      </c>
      <c r="C532" s="141">
        <v>226091</v>
      </c>
      <c r="D532" s="141">
        <v>3</v>
      </c>
      <c r="E532" s="101">
        <v>93</v>
      </c>
      <c r="F532" s="101">
        <v>52254.27352365591</v>
      </c>
      <c r="G532" s="101">
        <v>58</v>
      </c>
      <c r="H532" s="101">
        <v>42838.00242482759</v>
      </c>
      <c r="I532" s="101">
        <v>82</v>
      </c>
      <c r="J532" s="101">
        <v>36664.068919024394</v>
      </c>
      <c r="K532" s="101">
        <v>86</v>
      </c>
      <c r="L532" s="101">
        <v>36799.685353953486</v>
      </c>
      <c r="M532" s="101">
        <v>23</v>
      </c>
      <c r="N532" s="101">
        <v>22545.578937391307</v>
      </c>
      <c r="O532" s="101"/>
      <c r="P532" s="101"/>
      <c r="Q532" s="6">
        <f aca="true" t="shared" si="16" ref="Q532:Q547">+E532+G532+I532+K532+M532+O532</f>
        <v>342</v>
      </c>
      <c r="R532" s="107">
        <v>41035.165162865494</v>
      </c>
    </row>
    <row r="533" spans="1:18" s="104" customFormat="1" ht="12">
      <c r="A533" s="140" t="s">
        <v>452</v>
      </c>
      <c r="B533" s="140" t="s">
        <v>728</v>
      </c>
      <c r="C533" s="141">
        <v>227526</v>
      </c>
      <c r="D533" s="141">
        <v>3</v>
      </c>
      <c r="E533" s="101">
        <v>39</v>
      </c>
      <c r="F533" s="101">
        <v>52969.11424</v>
      </c>
      <c r="G533" s="101">
        <v>62</v>
      </c>
      <c r="H533" s="101">
        <v>45743.338358709676</v>
      </c>
      <c r="I533" s="101">
        <v>40</v>
      </c>
      <c r="J533" s="101">
        <v>41301.613545</v>
      </c>
      <c r="K533" s="101">
        <v>16</v>
      </c>
      <c r="L533" s="101">
        <v>34025.821655</v>
      </c>
      <c r="M533" s="101">
        <v>79</v>
      </c>
      <c r="N533" s="101">
        <v>35918</v>
      </c>
      <c r="O533" s="101"/>
      <c r="P533" s="101"/>
      <c r="Q533" s="6">
        <f t="shared" si="16"/>
        <v>236</v>
      </c>
      <c r="R533" s="107">
        <v>42101.19543169491</v>
      </c>
    </row>
    <row r="534" spans="1:18" s="104" customFormat="1" ht="12">
      <c r="A534" s="140" t="s">
        <v>452</v>
      </c>
      <c r="B534" s="140" t="s">
        <v>729</v>
      </c>
      <c r="C534" s="141">
        <v>227881</v>
      </c>
      <c r="D534" s="141">
        <v>3</v>
      </c>
      <c r="E534" s="101">
        <v>129</v>
      </c>
      <c r="F534" s="101">
        <v>57603.8833475969</v>
      </c>
      <c r="G534" s="101">
        <v>98</v>
      </c>
      <c r="H534" s="101">
        <v>46547.42154285715</v>
      </c>
      <c r="I534" s="101">
        <v>105</v>
      </c>
      <c r="J534" s="101">
        <v>39247.81958761905</v>
      </c>
      <c r="K534" s="101">
        <v>4</v>
      </c>
      <c r="L534" s="101">
        <v>28794.24612</v>
      </c>
      <c r="M534" s="101">
        <v>33</v>
      </c>
      <c r="N534" s="101">
        <v>32605</v>
      </c>
      <c r="O534" s="101"/>
      <c r="P534" s="101"/>
      <c r="Q534" s="6">
        <f t="shared" si="16"/>
        <v>369</v>
      </c>
      <c r="R534" s="107">
        <v>46896.23659680216</v>
      </c>
    </row>
    <row r="535" spans="1:18" s="104" customFormat="1" ht="12">
      <c r="A535" s="140" t="s">
        <v>452</v>
      </c>
      <c r="B535" s="140" t="s">
        <v>730</v>
      </c>
      <c r="C535" s="141">
        <v>228459</v>
      </c>
      <c r="D535" s="141">
        <v>3</v>
      </c>
      <c r="E535" s="101">
        <v>210</v>
      </c>
      <c r="F535" s="101">
        <v>57103.783776</v>
      </c>
      <c r="G535" s="101">
        <v>177</v>
      </c>
      <c r="H535" s="101">
        <v>47089.87696372881</v>
      </c>
      <c r="I535" s="101">
        <v>125</v>
      </c>
      <c r="J535" s="101">
        <v>38400</v>
      </c>
      <c r="K535" s="101">
        <v>27</v>
      </c>
      <c r="L535" s="101">
        <v>30422</v>
      </c>
      <c r="M535" s="101">
        <v>77</v>
      </c>
      <c r="N535" s="101">
        <v>32496</v>
      </c>
      <c r="O535" s="101"/>
      <c r="P535" s="101"/>
      <c r="Q535" s="6">
        <f t="shared" si="16"/>
        <v>616</v>
      </c>
      <c r="R535" s="107">
        <v>46185.53379146104</v>
      </c>
    </row>
    <row r="536" spans="1:18" s="104" customFormat="1" ht="12">
      <c r="A536" s="140" t="s">
        <v>452</v>
      </c>
      <c r="B536" s="140" t="s">
        <v>461</v>
      </c>
      <c r="C536" s="141">
        <v>228431</v>
      </c>
      <c r="D536" s="141">
        <v>3</v>
      </c>
      <c r="E536" s="101">
        <v>131</v>
      </c>
      <c r="F536" s="101">
        <v>55267.312131908395</v>
      </c>
      <c r="G536" s="101">
        <v>83</v>
      </c>
      <c r="H536" s="101">
        <v>44373.96637686747</v>
      </c>
      <c r="I536" s="101">
        <v>125</v>
      </c>
      <c r="J536" s="101">
        <v>37498</v>
      </c>
      <c r="K536" s="101">
        <v>33</v>
      </c>
      <c r="L536" s="101">
        <v>33306</v>
      </c>
      <c r="M536" s="101">
        <v>34</v>
      </c>
      <c r="N536" s="101">
        <v>28185</v>
      </c>
      <c r="O536" s="101"/>
      <c r="P536" s="101"/>
      <c r="Q536" s="6">
        <f t="shared" si="16"/>
        <v>406</v>
      </c>
      <c r="R536" s="107">
        <v>43516.49039054187</v>
      </c>
    </row>
    <row r="537" spans="1:18" s="104" customFormat="1" ht="12">
      <c r="A537" s="140" t="s">
        <v>452</v>
      </c>
      <c r="B537" s="140" t="s">
        <v>731</v>
      </c>
      <c r="C537" s="141">
        <v>228501</v>
      </c>
      <c r="D537" s="141">
        <v>3</v>
      </c>
      <c r="E537" s="101">
        <v>34</v>
      </c>
      <c r="F537" s="101">
        <v>54954.27628882352</v>
      </c>
      <c r="G537" s="101">
        <v>30</v>
      </c>
      <c r="H537" s="101">
        <v>44768.096236</v>
      </c>
      <c r="I537" s="101">
        <v>26</v>
      </c>
      <c r="J537" s="101">
        <v>35184</v>
      </c>
      <c r="K537" s="101">
        <v>3</v>
      </c>
      <c r="L537" s="101">
        <v>32958</v>
      </c>
      <c r="M537" s="101">
        <v>25</v>
      </c>
      <c r="N537" s="101">
        <v>30008.5497792</v>
      </c>
      <c r="O537" s="101"/>
      <c r="P537" s="101"/>
      <c r="Q537" s="6">
        <f t="shared" si="16"/>
        <v>118</v>
      </c>
      <c r="R537" s="107">
        <v>42164.06801169491</v>
      </c>
    </row>
    <row r="538" spans="1:18" s="104" customFormat="1" ht="12">
      <c r="A538" s="140" t="s">
        <v>452</v>
      </c>
      <c r="B538" s="140" t="s">
        <v>732</v>
      </c>
      <c r="C538" s="141">
        <v>224554</v>
      </c>
      <c r="D538" s="141">
        <v>3</v>
      </c>
      <c r="E538" s="101">
        <v>84</v>
      </c>
      <c r="F538" s="101">
        <v>55604.363874999995</v>
      </c>
      <c r="G538" s="101">
        <v>49</v>
      </c>
      <c r="H538" s="101">
        <v>44171.25188326531</v>
      </c>
      <c r="I538" s="101">
        <v>77</v>
      </c>
      <c r="J538" s="101">
        <v>39064.60513272727</v>
      </c>
      <c r="K538" s="101">
        <v>39</v>
      </c>
      <c r="L538" s="101">
        <v>36119.16573333333</v>
      </c>
      <c r="M538" s="101"/>
      <c r="N538" s="101"/>
      <c r="O538" s="101"/>
      <c r="P538" s="101"/>
      <c r="Q538" s="6">
        <f t="shared" si="16"/>
        <v>249</v>
      </c>
      <c r="R538" s="107">
        <v>45187.871351807225</v>
      </c>
    </row>
    <row r="539" spans="1:18" s="104" customFormat="1" ht="12">
      <c r="A539" s="140" t="s">
        <v>452</v>
      </c>
      <c r="B539" s="140" t="s">
        <v>462</v>
      </c>
      <c r="C539" s="141">
        <v>224147</v>
      </c>
      <c r="D539" s="141">
        <v>3</v>
      </c>
      <c r="E539" s="101">
        <v>65</v>
      </c>
      <c r="F539" s="101">
        <v>55160.11271876923</v>
      </c>
      <c r="G539" s="101">
        <v>73</v>
      </c>
      <c r="H539" s="101">
        <v>46812</v>
      </c>
      <c r="I539" s="101">
        <v>48</v>
      </c>
      <c r="J539" s="101">
        <v>40535</v>
      </c>
      <c r="K539" s="101"/>
      <c r="L539" s="101"/>
      <c r="M539" s="101">
        <v>1</v>
      </c>
      <c r="N539" s="101">
        <v>38176</v>
      </c>
      <c r="O539" s="101"/>
      <c r="P539" s="101"/>
      <c r="Q539" s="6">
        <f t="shared" si="16"/>
        <v>187</v>
      </c>
      <c r="R539" s="107">
        <v>48056.360035935824</v>
      </c>
    </row>
    <row r="540" spans="1:18" s="104" customFormat="1" ht="12">
      <c r="A540" s="140" t="s">
        <v>452</v>
      </c>
      <c r="B540" s="140" t="s">
        <v>463</v>
      </c>
      <c r="C540" s="141">
        <v>228705</v>
      </c>
      <c r="D540" s="141">
        <v>3</v>
      </c>
      <c r="E540" s="101">
        <v>70</v>
      </c>
      <c r="F540" s="101">
        <v>51554.90469057143</v>
      </c>
      <c r="G540" s="101">
        <v>59</v>
      </c>
      <c r="H540" s="101">
        <v>43804.0230820339</v>
      </c>
      <c r="I540" s="101">
        <v>52</v>
      </c>
      <c r="J540" s="101">
        <v>36205.444102307694</v>
      </c>
      <c r="K540" s="101">
        <v>1</v>
      </c>
      <c r="L540" s="101">
        <v>23999</v>
      </c>
      <c r="M540" s="101">
        <v>20</v>
      </c>
      <c r="N540" s="101">
        <v>23726.105616</v>
      </c>
      <c r="O540" s="101"/>
      <c r="P540" s="101"/>
      <c r="Q540" s="6">
        <f t="shared" si="16"/>
        <v>202</v>
      </c>
      <c r="R540" s="107">
        <v>42447.945028811875</v>
      </c>
    </row>
    <row r="541" spans="1:18" s="104" customFormat="1" ht="12">
      <c r="A541" s="140" t="s">
        <v>452</v>
      </c>
      <c r="B541" s="140" t="s">
        <v>733</v>
      </c>
      <c r="C541" s="141">
        <v>229063</v>
      </c>
      <c r="D541" s="141">
        <v>3</v>
      </c>
      <c r="E541" s="101">
        <v>70</v>
      </c>
      <c r="F541" s="101">
        <v>65167</v>
      </c>
      <c r="G541" s="101">
        <v>85</v>
      </c>
      <c r="H541" s="101">
        <v>51506</v>
      </c>
      <c r="I541" s="101">
        <v>72</v>
      </c>
      <c r="J541" s="101">
        <v>38768</v>
      </c>
      <c r="K541" s="101">
        <v>36</v>
      </c>
      <c r="L541" s="101">
        <v>34464</v>
      </c>
      <c r="M541" s="101">
        <v>3</v>
      </c>
      <c r="N541" s="101">
        <v>42247</v>
      </c>
      <c r="O541" s="101"/>
      <c r="P541" s="101"/>
      <c r="Q541" s="6">
        <f t="shared" si="16"/>
        <v>266</v>
      </c>
      <c r="R541" s="107">
        <v>49242.259398496244</v>
      </c>
    </row>
    <row r="542" spans="1:18" s="104" customFormat="1" ht="12">
      <c r="A542" s="140" t="s">
        <v>452</v>
      </c>
      <c r="B542" s="140" t="s">
        <v>734</v>
      </c>
      <c r="C542" s="141">
        <v>225414</v>
      </c>
      <c r="D542" s="141">
        <v>3</v>
      </c>
      <c r="E542" s="101">
        <v>52</v>
      </c>
      <c r="F542" s="101">
        <v>55021.69173461538</v>
      </c>
      <c r="G542" s="101">
        <v>67</v>
      </c>
      <c r="H542" s="101">
        <v>46078</v>
      </c>
      <c r="I542" s="101">
        <v>33</v>
      </c>
      <c r="J542" s="101">
        <v>48698</v>
      </c>
      <c r="K542" s="101">
        <v>1</v>
      </c>
      <c r="L542" s="101">
        <v>34000</v>
      </c>
      <c r="M542" s="101">
        <v>21</v>
      </c>
      <c r="N542" s="101">
        <v>31880.46838952381</v>
      </c>
      <c r="O542" s="101"/>
      <c r="P542" s="101"/>
      <c r="Q542" s="6">
        <f t="shared" si="16"/>
        <v>174</v>
      </c>
      <c r="R542" s="107">
        <v>47464.814979195406</v>
      </c>
    </row>
    <row r="543" spans="1:18" s="104" customFormat="1" ht="12">
      <c r="A543" s="140" t="s">
        <v>452</v>
      </c>
      <c r="B543" s="140" t="s">
        <v>464</v>
      </c>
      <c r="C543" s="141">
        <v>228796</v>
      </c>
      <c r="D543" s="141">
        <v>3</v>
      </c>
      <c r="E543" s="101">
        <v>130</v>
      </c>
      <c r="F543" s="101">
        <v>60666</v>
      </c>
      <c r="G543" s="101">
        <v>144</v>
      </c>
      <c r="H543" s="101">
        <v>46754</v>
      </c>
      <c r="I543" s="101">
        <v>135</v>
      </c>
      <c r="J543" s="101">
        <v>42822</v>
      </c>
      <c r="K543" s="101">
        <v>2</v>
      </c>
      <c r="L543" s="101">
        <v>33000</v>
      </c>
      <c r="M543" s="101">
        <v>70</v>
      </c>
      <c r="N543" s="101">
        <v>29928</v>
      </c>
      <c r="O543" s="101"/>
      <c r="P543" s="101"/>
      <c r="Q543" s="6">
        <f t="shared" si="16"/>
        <v>481</v>
      </c>
      <c r="R543" s="107">
        <v>46904.5446985447</v>
      </c>
    </row>
    <row r="544" spans="1:18" s="104" customFormat="1" ht="12">
      <c r="A544" s="140" t="s">
        <v>452</v>
      </c>
      <c r="B544" s="140" t="s">
        <v>735</v>
      </c>
      <c r="C544" s="141">
        <v>227368</v>
      </c>
      <c r="D544" s="141">
        <v>3</v>
      </c>
      <c r="E544" s="101">
        <v>95</v>
      </c>
      <c r="F544" s="101">
        <v>63183</v>
      </c>
      <c r="G544" s="101">
        <v>147</v>
      </c>
      <c r="H544" s="101">
        <v>50831</v>
      </c>
      <c r="I544" s="101">
        <v>107</v>
      </c>
      <c r="J544" s="101">
        <v>42840</v>
      </c>
      <c r="K544" s="101"/>
      <c r="L544" s="101"/>
      <c r="M544" s="101">
        <v>26</v>
      </c>
      <c r="N544" s="101">
        <v>27215</v>
      </c>
      <c r="O544" s="101"/>
      <c r="P544" s="101"/>
      <c r="Q544" s="6">
        <f t="shared" si="16"/>
        <v>375</v>
      </c>
      <c r="R544" s="107">
        <v>50042.69866666666</v>
      </c>
    </row>
    <row r="545" spans="1:18" s="104" customFormat="1" ht="12">
      <c r="A545" s="140" t="s">
        <v>452</v>
      </c>
      <c r="B545" s="140" t="s">
        <v>465</v>
      </c>
      <c r="C545" s="141">
        <v>229027</v>
      </c>
      <c r="D545" s="141">
        <v>3</v>
      </c>
      <c r="E545" s="101">
        <v>42</v>
      </c>
      <c r="F545" s="101">
        <v>56267</v>
      </c>
      <c r="G545" s="101">
        <v>40</v>
      </c>
      <c r="H545" s="101">
        <v>46135</v>
      </c>
      <c r="I545" s="101">
        <v>39</v>
      </c>
      <c r="J545" s="101">
        <v>41646</v>
      </c>
      <c r="K545" s="101">
        <v>33</v>
      </c>
      <c r="L545" s="101">
        <v>34090</v>
      </c>
      <c r="M545" s="101">
        <v>5</v>
      </c>
      <c r="N545" s="101">
        <v>35700</v>
      </c>
      <c r="O545" s="101"/>
      <c r="P545" s="101"/>
      <c r="Q545" s="6">
        <f t="shared" si="16"/>
        <v>159</v>
      </c>
      <c r="R545" s="107">
        <v>44882.25157232704</v>
      </c>
    </row>
    <row r="546" spans="1:18" s="104" customFormat="1" ht="12">
      <c r="A546" s="140" t="s">
        <v>452</v>
      </c>
      <c r="B546" s="140" t="s">
        <v>466</v>
      </c>
      <c r="C546" s="141">
        <v>228802</v>
      </c>
      <c r="D546" s="141">
        <v>3</v>
      </c>
      <c r="E546" s="101">
        <v>72</v>
      </c>
      <c r="F546" s="101">
        <v>63449</v>
      </c>
      <c r="G546" s="101">
        <v>93</v>
      </c>
      <c r="H546" s="101">
        <v>50182</v>
      </c>
      <c r="I546" s="101">
        <v>134</v>
      </c>
      <c r="J546" s="101">
        <v>43453</v>
      </c>
      <c r="K546" s="101"/>
      <c r="L546" s="101"/>
      <c r="M546" s="101">
        <v>101</v>
      </c>
      <c r="N546" s="101">
        <v>34635</v>
      </c>
      <c r="O546" s="101"/>
      <c r="P546" s="101"/>
      <c r="Q546" s="6">
        <f t="shared" si="16"/>
        <v>400</v>
      </c>
      <c r="R546" s="107">
        <v>46390.2275</v>
      </c>
    </row>
    <row r="547" spans="1:18" s="104" customFormat="1" ht="12">
      <c r="A547" s="140" t="s">
        <v>452</v>
      </c>
      <c r="B547" s="140" t="s">
        <v>467</v>
      </c>
      <c r="C547" s="141">
        <v>229814</v>
      </c>
      <c r="D547" s="141">
        <v>3</v>
      </c>
      <c r="E547" s="101">
        <v>54</v>
      </c>
      <c r="F547" s="101">
        <v>50991.08315111111</v>
      </c>
      <c r="G547" s="101">
        <v>31</v>
      </c>
      <c r="H547" s="101">
        <v>44537.59193548388</v>
      </c>
      <c r="I547" s="101">
        <v>54</v>
      </c>
      <c r="J547" s="101">
        <v>36958.782451851854</v>
      </c>
      <c r="K547" s="101">
        <v>63</v>
      </c>
      <c r="L547" s="101">
        <v>30593.733821904763</v>
      </c>
      <c r="M547" s="101"/>
      <c r="N547" s="101"/>
      <c r="O547" s="101"/>
      <c r="P547" s="101"/>
      <c r="Q547" s="6">
        <f t="shared" si="16"/>
        <v>202</v>
      </c>
      <c r="R547" s="107">
        <v>39887.93724425743</v>
      </c>
    </row>
    <row r="548" spans="1:18" ht="12">
      <c r="A548" s="147" t="s">
        <v>577</v>
      </c>
      <c r="B548" s="140"/>
      <c r="C548" s="141"/>
      <c r="D548" s="141"/>
      <c r="E548" s="28">
        <f>SUM(E532:E547)</f>
        <v>1370</v>
      </c>
      <c r="F548" s="28">
        <f>SUMPRODUCT(E532:E547,F532:F547)/SUM(E532:E547)</f>
        <v>57166.76087728468</v>
      </c>
      <c r="G548" s="28">
        <f>SUM(G532:G547)</f>
        <v>1296</v>
      </c>
      <c r="H548" s="28">
        <f>SUMPRODUCT(G532:G547,H532:H547)/SUM(G532:G547)</f>
        <v>47046.60015674383</v>
      </c>
      <c r="I548" s="28">
        <f>SUM(I532:I547)</f>
        <v>1254</v>
      </c>
      <c r="J548" s="28">
        <f>SUMPRODUCT(I532:I547,J532:J547)/SUM(I532:I547)</f>
        <v>40050.8462446571</v>
      </c>
      <c r="K548" s="28">
        <f>SUM(K532:K547)</f>
        <v>344</v>
      </c>
      <c r="L548" s="28">
        <f>SUMPRODUCT(K532:K547,L532:L547)/SUM(K532:K547)</f>
        <v>33922.83362145349</v>
      </c>
      <c r="M548" s="28">
        <f>SUM(M532:M547)</f>
        <v>518</v>
      </c>
      <c r="N548" s="28">
        <f>SUMPRODUCT(M532:M547,N532:N547)/SUM(M532:M547)</f>
        <v>31719.77800876448</v>
      </c>
      <c r="O548" s="28"/>
      <c r="P548" s="28"/>
      <c r="Q548" s="28">
        <f>SUM(Q532:Q547)</f>
        <v>4782</v>
      </c>
      <c r="R548" s="93">
        <f>SUMPRODUCT(Q532:Q547,R532:R547)/SUM(Q532:Q547)</f>
        <v>45507.09267464241</v>
      </c>
    </row>
    <row r="549" spans="1:18" s="104" customFormat="1" ht="12">
      <c r="A549" s="140" t="s">
        <v>452</v>
      </c>
      <c r="B549" s="140" t="s">
        <v>468</v>
      </c>
      <c r="C549" s="141">
        <v>222831</v>
      </c>
      <c r="D549" s="141">
        <v>4</v>
      </c>
      <c r="E549" s="101">
        <v>67</v>
      </c>
      <c r="F549" s="101">
        <v>54945.071788955225</v>
      </c>
      <c r="G549" s="101">
        <v>29</v>
      </c>
      <c r="H549" s="101">
        <v>46281</v>
      </c>
      <c r="I549" s="101">
        <v>52</v>
      </c>
      <c r="J549" s="101">
        <v>40819</v>
      </c>
      <c r="K549" s="101">
        <v>31</v>
      </c>
      <c r="L549" s="101">
        <v>30794</v>
      </c>
      <c r="M549" s="101">
        <v>38</v>
      </c>
      <c r="N549" s="101">
        <v>29866</v>
      </c>
      <c r="O549" s="101"/>
      <c r="P549" s="101"/>
      <c r="Q549" s="6">
        <f>+E549+G549+I549+K549+M549+O549</f>
        <v>217</v>
      </c>
      <c r="R549" s="107">
        <v>42560.27101317973</v>
      </c>
    </row>
    <row r="550" spans="1:18" s="104" customFormat="1" ht="12">
      <c r="A550" s="140" t="s">
        <v>452</v>
      </c>
      <c r="B550" s="140" t="s">
        <v>736</v>
      </c>
      <c r="C550" s="141">
        <v>226833</v>
      </c>
      <c r="D550" s="141">
        <v>4</v>
      </c>
      <c r="E550" s="101">
        <v>50</v>
      </c>
      <c r="F550" s="101">
        <v>53873.240674</v>
      </c>
      <c r="G550" s="101">
        <v>56</v>
      </c>
      <c r="H550" s="101">
        <v>47845.76768714286</v>
      </c>
      <c r="I550" s="101">
        <v>55</v>
      </c>
      <c r="J550" s="101">
        <v>41501</v>
      </c>
      <c r="K550" s="101">
        <v>31</v>
      </c>
      <c r="L550" s="101">
        <v>29789.395962580646</v>
      </c>
      <c r="M550" s="101"/>
      <c r="N550" s="101"/>
      <c r="O550" s="101"/>
      <c r="P550" s="101"/>
      <c r="Q550" s="6">
        <f>+E550+G550+I550+K550+M550+O550</f>
        <v>192</v>
      </c>
      <c r="R550" s="107">
        <v>44682.5588490625</v>
      </c>
    </row>
    <row r="551" spans="1:18" s="104" customFormat="1" ht="12">
      <c r="A551" s="140" t="s">
        <v>452</v>
      </c>
      <c r="B551" s="140" t="s">
        <v>737</v>
      </c>
      <c r="C551" s="141">
        <v>228529</v>
      </c>
      <c r="D551" s="141">
        <v>4</v>
      </c>
      <c r="E551" s="101">
        <v>42</v>
      </c>
      <c r="F551" s="101">
        <v>53729.74176571429</v>
      </c>
      <c r="G551" s="101">
        <v>52</v>
      </c>
      <c r="H551" s="101">
        <v>46154.40297230769</v>
      </c>
      <c r="I551" s="101">
        <v>66</v>
      </c>
      <c r="J551" s="101">
        <v>38386.55115151515</v>
      </c>
      <c r="K551" s="101">
        <v>65</v>
      </c>
      <c r="L551" s="101">
        <v>33007.204944923076</v>
      </c>
      <c r="M551" s="101">
        <v>9</v>
      </c>
      <c r="N551" s="101">
        <v>21169</v>
      </c>
      <c r="O551" s="101"/>
      <c r="P551" s="101"/>
      <c r="Q551" s="6">
        <f>+E551+G551+I551+K551+M551+O551</f>
        <v>234</v>
      </c>
      <c r="R551" s="107">
        <v>40710.170111709405</v>
      </c>
    </row>
    <row r="552" spans="1:18" s="104" customFormat="1" ht="12">
      <c r="A552" s="140" t="s">
        <v>452</v>
      </c>
      <c r="B552" s="140" t="s">
        <v>469</v>
      </c>
      <c r="C552" s="141">
        <v>226152</v>
      </c>
      <c r="D552" s="141">
        <v>4</v>
      </c>
      <c r="E552" s="101">
        <v>17</v>
      </c>
      <c r="F552" s="101">
        <v>59695.942901176466</v>
      </c>
      <c r="G552" s="101">
        <v>26</v>
      </c>
      <c r="H552" s="101">
        <v>51442.90608076923</v>
      </c>
      <c r="I552" s="101">
        <v>54</v>
      </c>
      <c r="J552" s="101">
        <v>41661</v>
      </c>
      <c r="K552" s="101">
        <v>9</v>
      </c>
      <c r="L552" s="101">
        <v>33519</v>
      </c>
      <c r="M552" s="101"/>
      <c r="N552" s="101"/>
      <c r="O552" s="101"/>
      <c r="P552" s="101"/>
      <c r="Q552" s="6">
        <f>+E552+G552+I552+K552+M552+O552</f>
        <v>106</v>
      </c>
      <c r="R552" s="107">
        <v>46261.430069999995</v>
      </c>
    </row>
    <row r="553" spans="1:18" s="104" customFormat="1" ht="12">
      <c r="A553" s="140" t="s">
        <v>452</v>
      </c>
      <c r="B553" s="140" t="s">
        <v>470</v>
      </c>
      <c r="C553" s="141">
        <v>229018</v>
      </c>
      <c r="D553" s="141">
        <v>4</v>
      </c>
      <c r="E553" s="101">
        <v>11</v>
      </c>
      <c r="F553" s="101">
        <v>53978</v>
      </c>
      <c r="G553" s="101">
        <v>23</v>
      </c>
      <c r="H553" s="101">
        <v>45970</v>
      </c>
      <c r="I553" s="101">
        <v>24</v>
      </c>
      <c r="J553" s="101">
        <v>39365</v>
      </c>
      <c r="K553" s="101">
        <v>3</v>
      </c>
      <c r="L553" s="101">
        <v>35933</v>
      </c>
      <c r="M553" s="101">
        <v>16</v>
      </c>
      <c r="N553" s="101">
        <v>34840</v>
      </c>
      <c r="O553" s="101"/>
      <c r="P553" s="101"/>
      <c r="Q553" s="6">
        <f>+E553+G553+I553+K553+M553+O553</f>
        <v>77</v>
      </c>
      <c r="R553" s="107">
        <v>42351.51948051948</v>
      </c>
    </row>
    <row r="554" spans="1:18" ht="12">
      <c r="A554" s="147" t="s">
        <v>577</v>
      </c>
      <c r="B554" s="140"/>
      <c r="C554" s="141"/>
      <c r="D554" s="141"/>
      <c r="E554" s="28">
        <f>SUM(E549:E553)</f>
        <v>187</v>
      </c>
      <c r="F554" s="28">
        <f>SUMPRODUCT(E549:E553,F549:F553)/SUM(E549:E553)</f>
        <v>54760.53490395722</v>
      </c>
      <c r="G554" s="28">
        <f>SUM(G549:G553)</f>
        <v>186</v>
      </c>
      <c r="H554" s="28">
        <f>SUMPRODUCT(G549:G553,H549:H553)/SUM(G549:G553)</f>
        <v>47399.81990935484</v>
      </c>
      <c r="I554" s="28">
        <f>SUM(I549:I553)</f>
        <v>251</v>
      </c>
      <c r="J554" s="28">
        <f>SUMPRODUCT(I549:I553,J549:J553)/SUM(I549:I553)</f>
        <v>40370.953689243026</v>
      </c>
      <c r="K554" s="28">
        <f>SUM(K549:K553)</f>
        <v>139</v>
      </c>
      <c r="L554" s="28">
        <f>SUMPRODUCT(K549:K553,L549:L553)/SUM(K549:K553)</f>
        <v>31892.25608820144</v>
      </c>
      <c r="M554" s="28">
        <f>SUM(M549:M553)</f>
        <v>63</v>
      </c>
      <c r="N554" s="28">
        <f>SUMPRODUCT(M549:M553,N549:N553)/SUM(M549:M553)</f>
        <v>29886.809523809523</v>
      </c>
      <c r="O554" s="28"/>
      <c r="P554" s="28"/>
      <c r="Q554" s="28">
        <f>SUM(Q549:Q553)</f>
        <v>826</v>
      </c>
      <c r="R554" s="93">
        <f>SUMPRODUCT(Q549:Q553,R549:R553)/SUM(Q549:Q553)</f>
        <v>42984.973973898304</v>
      </c>
    </row>
    <row r="555" spans="1:18" s="104" customFormat="1" ht="12">
      <c r="A555" s="140" t="s">
        <v>452</v>
      </c>
      <c r="B555" s="140" t="s">
        <v>471</v>
      </c>
      <c r="C555" s="141">
        <v>227924</v>
      </c>
      <c r="D555" s="141">
        <v>5</v>
      </c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6">
        <f aca="true" t="shared" si="17" ref="Q555:Q618">+E555+G555+I555+K555+M555+O555</f>
        <v>0</v>
      </c>
      <c r="R555" s="107"/>
    </row>
    <row r="556" spans="1:19" s="104" customFormat="1" ht="12">
      <c r="A556" s="140" t="s">
        <v>452</v>
      </c>
      <c r="B556" s="140" t="s">
        <v>738</v>
      </c>
      <c r="C556" s="141">
        <v>224545</v>
      </c>
      <c r="D556" s="141">
        <v>5</v>
      </c>
      <c r="E556" s="101">
        <v>21</v>
      </c>
      <c r="F556" s="101">
        <v>55932</v>
      </c>
      <c r="G556" s="101">
        <v>1</v>
      </c>
      <c r="H556" s="101">
        <v>45495</v>
      </c>
      <c r="I556" s="101">
        <v>10</v>
      </c>
      <c r="J556" s="101">
        <v>42587</v>
      </c>
      <c r="K556" s="101"/>
      <c r="L556" s="101"/>
      <c r="M556" s="101"/>
      <c r="N556" s="101"/>
      <c r="O556" s="101"/>
      <c r="P556" s="101"/>
      <c r="Q556" s="6">
        <f t="shared" si="17"/>
        <v>32</v>
      </c>
      <c r="R556" s="107">
        <v>51435.53125</v>
      </c>
      <c r="S556" s="164"/>
    </row>
    <row r="557" spans="1:19" s="104" customFormat="1" ht="12">
      <c r="A557" s="140" t="s">
        <v>452</v>
      </c>
      <c r="B557" s="140" t="s">
        <v>472</v>
      </c>
      <c r="C557" s="141">
        <v>225502</v>
      </c>
      <c r="D557" s="141">
        <v>5</v>
      </c>
      <c r="E557" s="101">
        <v>10</v>
      </c>
      <c r="F557" s="101">
        <v>58474</v>
      </c>
      <c r="G557" s="101">
        <v>10</v>
      </c>
      <c r="H557" s="101">
        <v>52751.126504</v>
      </c>
      <c r="I557" s="101">
        <v>17</v>
      </c>
      <c r="J557" s="101">
        <v>41312</v>
      </c>
      <c r="K557" s="101"/>
      <c r="L557" s="101"/>
      <c r="M557" s="101"/>
      <c r="N557" s="101"/>
      <c r="O557" s="101"/>
      <c r="P557" s="101"/>
      <c r="Q557" s="6">
        <f t="shared" si="17"/>
        <v>37</v>
      </c>
      <c r="R557" s="107">
        <v>49042.03419027027</v>
      </c>
      <c r="S557" s="164"/>
    </row>
    <row r="558" spans="1:19" s="104" customFormat="1" ht="12">
      <c r="A558" s="140" t="s">
        <v>452</v>
      </c>
      <c r="B558" s="140" t="s">
        <v>739</v>
      </c>
      <c r="C558" s="141">
        <v>227377</v>
      </c>
      <c r="D558" s="141">
        <v>5</v>
      </c>
      <c r="E558" s="101">
        <v>24</v>
      </c>
      <c r="F558" s="101">
        <v>53015</v>
      </c>
      <c r="G558" s="101">
        <v>60</v>
      </c>
      <c r="H558" s="101">
        <v>44775.480774</v>
      </c>
      <c r="I558" s="101">
        <v>76</v>
      </c>
      <c r="J558" s="101">
        <v>41241.55044578947</v>
      </c>
      <c r="K558" s="101">
        <v>18</v>
      </c>
      <c r="L558" s="101">
        <v>35469.068146666665</v>
      </c>
      <c r="M558" s="101">
        <v>49</v>
      </c>
      <c r="N558" s="101">
        <v>34431.10738285714</v>
      </c>
      <c r="O558" s="101"/>
      <c r="P558" s="101"/>
      <c r="Q558" s="6">
        <f t="shared" si="17"/>
        <v>227</v>
      </c>
      <c r="R558" s="107">
        <v>41492.57343048458</v>
      </c>
      <c r="S558" s="164"/>
    </row>
    <row r="559" spans="1:18" ht="12">
      <c r="A559" s="147" t="s">
        <v>577</v>
      </c>
      <c r="B559" s="140"/>
      <c r="C559" s="141"/>
      <c r="D559" s="141"/>
      <c r="E559" s="28">
        <f>SUM(E555:E558)</f>
        <v>55</v>
      </c>
      <c r="F559" s="162">
        <f>SUMPRODUCT(E555:E558,F555:F558)/SUM(E555:E558)</f>
        <v>55121.30909090909</v>
      </c>
      <c r="G559" s="28">
        <f>SUM(G555:G558)</f>
        <v>71</v>
      </c>
      <c r="H559" s="163">
        <f>SUMPRODUCT(G555:G558,H555:H558)/SUM(G555:G558)</f>
        <v>45908.945232112674</v>
      </c>
      <c r="I559" s="28">
        <f>SUM(I555:I558)</f>
        <v>103</v>
      </c>
      <c r="J559" s="162">
        <f>SUMPRODUCT(I555:I558,J555:J558)/SUM(I555:I558)</f>
        <v>41383.80421242718</v>
      </c>
      <c r="K559" s="28">
        <f>SUM(K555:K558)</f>
        <v>18</v>
      </c>
      <c r="L559" s="163">
        <f>SUMPRODUCT(K555:K558,L555:L558)/SUM(K555:K558)</f>
        <v>35469.068146666665</v>
      </c>
      <c r="M559" s="28">
        <f>SUM(M555:M558)</f>
        <v>49</v>
      </c>
      <c r="N559" s="163">
        <f>SUMPRODUCT(M555:M558,N555:N558)/SUM(M555:M558)</f>
        <v>34431.10738285714</v>
      </c>
      <c r="O559" s="28"/>
      <c r="P559" s="28"/>
      <c r="Q559" s="28">
        <f>SUM(Q555:Q558)</f>
        <v>296</v>
      </c>
      <c r="R559" s="163">
        <f>SUMPRODUCT(Q555:Q558,R555:R558)/SUM(Q555:Q558)</f>
        <v>43511.170384324316</v>
      </c>
    </row>
    <row r="560" spans="1:18" s="104" customFormat="1" ht="12">
      <c r="A560" s="140" t="s">
        <v>452</v>
      </c>
      <c r="B560" s="140" t="s">
        <v>473</v>
      </c>
      <c r="C560" s="141">
        <v>228714</v>
      </c>
      <c r="D560" s="141">
        <v>6</v>
      </c>
      <c r="E560" s="101">
        <v>14</v>
      </c>
      <c r="F560" s="101">
        <v>58891.91306428571</v>
      </c>
      <c r="G560" s="101">
        <v>13</v>
      </c>
      <c r="H560" s="101">
        <v>45880.08392</v>
      </c>
      <c r="I560" s="101">
        <v>5</v>
      </c>
      <c r="J560" s="101">
        <v>45039.869576000005</v>
      </c>
      <c r="K560" s="101"/>
      <c r="L560" s="101"/>
      <c r="M560" s="101">
        <v>26</v>
      </c>
      <c r="N560" s="101">
        <v>33987.07902769231</v>
      </c>
      <c r="O560" s="101"/>
      <c r="P560" s="101"/>
      <c r="Q560" s="6">
        <f t="shared" si="17"/>
        <v>58</v>
      </c>
      <c r="R560" s="107">
        <v>43617.09097344827</v>
      </c>
    </row>
    <row r="561" spans="1:18" s="104" customFormat="1" ht="12">
      <c r="A561" s="140" t="s">
        <v>452</v>
      </c>
      <c r="B561" s="140" t="s">
        <v>474</v>
      </c>
      <c r="C561" s="141">
        <v>225432</v>
      </c>
      <c r="D561" s="141">
        <v>6</v>
      </c>
      <c r="E561" s="101">
        <v>21</v>
      </c>
      <c r="F561" s="101">
        <v>55716.98338666667</v>
      </c>
      <c r="G561" s="101">
        <v>59</v>
      </c>
      <c r="H561" s="101">
        <v>46630.79250338983</v>
      </c>
      <c r="I561" s="101">
        <v>58</v>
      </c>
      <c r="J561" s="101">
        <v>38643</v>
      </c>
      <c r="K561" s="101">
        <v>6</v>
      </c>
      <c r="L561" s="101">
        <v>34736</v>
      </c>
      <c r="M561" s="101">
        <v>37</v>
      </c>
      <c r="N561" s="101">
        <v>31232</v>
      </c>
      <c r="O561" s="101"/>
      <c r="P561" s="101"/>
      <c r="Q561" s="6">
        <f t="shared" si="17"/>
        <v>181</v>
      </c>
      <c r="R561" s="107">
        <v>41583.245352596685</v>
      </c>
    </row>
    <row r="562" spans="1:18" ht="12">
      <c r="A562" s="147" t="s">
        <v>577</v>
      </c>
      <c r="B562" s="140"/>
      <c r="C562" s="141"/>
      <c r="D562" s="141"/>
      <c r="E562" s="28">
        <f>SUM(E560:E561)</f>
        <v>35</v>
      </c>
      <c r="F562" s="28">
        <f>SUMPRODUCT(E560:E561,F560:F561)/SUM(E560:E561)</f>
        <v>56986.95525771429</v>
      </c>
      <c r="G562" s="28">
        <f>SUM(G560:G561)</f>
        <v>72</v>
      </c>
      <c r="H562" s="28">
        <f>SUMPRODUCT(G560:G561,H560:H561)/SUM(G560:G561)</f>
        <v>46495.24789805555</v>
      </c>
      <c r="I562" s="28">
        <f>SUM(I560:I561)</f>
        <v>63</v>
      </c>
      <c r="J562" s="28">
        <f>SUMPRODUCT(I560:I561,J560:J561)/SUM(I560:I561)</f>
        <v>39150.68806158731</v>
      </c>
      <c r="K562" s="28">
        <f>SUM(K560:K561)</f>
        <v>6</v>
      </c>
      <c r="L562" s="28">
        <f>SUMPRODUCT(K560:K561,L560:L561)/SUM(K560:K561)</f>
        <v>34736</v>
      </c>
      <c r="M562" s="28">
        <f>SUM(M560:M561)</f>
        <v>63</v>
      </c>
      <c r="N562" s="28">
        <f>SUMPRODUCT(M560:M561,N560:N561)/SUM(M560:M561)</f>
        <v>32369.0167415873</v>
      </c>
      <c r="O562" s="28"/>
      <c r="P562" s="28"/>
      <c r="Q562" s="28">
        <f>SUM(Q560:Q561)</f>
        <v>239</v>
      </c>
      <c r="R562" s="93">
        <f>SUMPRODUCT(Q560:Q561,R560:R561)/SUM(Q560:Q561)</f>
        <v>42076.8145827615</v>
      </c>
    </row>
    <row r="563" spans="1:18" s="104" customFormat="1" ht="12">
      <c r="A563" s="140" t="s">
        <v>452</v>
      </c>
      <c r="B563" s="140" t="s">
        <v>740</v>
      </c>
      <c r="C563" s="141">
        <v>222567</v>
      </c>
      <c r="D563" s="141">
        <v>7</v>
      </c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>
        <v>85</v>
      </c>
      <c r="P563" s="101">
        <v>39106</v>
      </c>
      <c r="Q563" s="6">
        <f t="shared" si="17"/>
        <v>85</v>
      </c>
      <c r="R563" s="107">
        <v>39106</v>
      </c>
    </row>
    <row r="564" spans="1:18" s="104" customFormat="1" ht="12">
      <c r="A564" s="140" t="s">
        <v>452</v>
      </c>
      <c r="B564" s="140" t="s">
        <v>741</v>
      </c>
      <c r="C564" s="141">
        <v>222576</v>
      </c>
      <c r="D564" s="141">
        <v>7</v>
      </c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>
        <v>137</v>
      </c>
      <c r="P564" s="101">
        <v>39672</v>
      </c>
      <c r="Q564" s="6">
        <f t="shared" si="17"/>
        <v>137</v>
      </c>
      <c r="R564" s="107">
        <v>39672</v>
      </c>
    </row>
    <row r="565" spans="1:18" s="104" customFormat="1" ht="12">
      <c r="A565" s="140" t="s">
        <v>452</v>
      </c>
      <c r="B565" s="140" t="s">
        <v>742</v>
      </c>
      <c r="C565" s="141">
        <v>222822</v>
      </c>
      <c r="D565" s="141">
        <v>7</v>
      </c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>
        <v>93</v>
      </c>
      <c r="P565" s="101">
        <v>41172</v>
      </c>
      <c r="Q565" s="6">
        <f t="shared" si="17"/>
        <v>93</v>
      </c>
      <c r="R565" s="107">
        <v>41172</v>
      </c>
    </row>
    <row r="566" spans="1:18" s="104" customFormat="1" ht="12">
      <c r="A566" s="140" t="s">
        <v>452</v>
      </c>
      <c r="B566" s="140" t="s">
        <v>743</v>
      </c>
      <c r="C566" s="141">
        <v>222992</v>
      </c>
      <c r="D566" s="141">
        <v>7</v>
      </c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>
        <v>287</v>
      </c>
      <c r="P566" s="101">
        <v>42194</v>
      </c>
      <c r="Q566" s="6">
        <f t="shared" si="17"/>
        <v>287</v>
      </c>
      <c r="R566" s="107">
        <v>42194</v>
      </c>
    </row>
    <row r="567" spans="1:18" s="104" customFormat="1" ht="12">
      <c r="A567" s="140" t="s">
        <v>452</v>
      </c>
      <c r="B567" s="140" t="s">
        <v>744</v>
      </c>
      <c r="C567" s="141">
        <v>223320</v>
      </c>
      <c r="D567" s="141">
        <v>7</v>
      </c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>
        <v>89</v>
      </c>
      <c r="P567" s="101">
        <v>33889</v>
      </c>
      <c r="Q567" s="6">
        <f t="shared" si="17"/>
        <v>89</v>
      </c>
      <c r="R567" s="107">
        <v>33889</v>
      </c>
    </row>
    <row r="568" spans="1:18" s="104" customFormat="1" ht="12">
      <c r="A568" s="140" t="s">
        <v>452</v>
      </c>
      <c r="B568" s="140" t="s">
        <v>745</v>
      </c>
      <c r="C568" s="141">
        <v>223427</v>
      </c>
      <c r="D568" s="141">
        <v>7</v>
      </c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>
        <v>177</v>
      </c>
      <c r="P568" s="101">
        <v>35276</v>
      </c>
      <c r="Q568" s="6">
        <f t="shared" si="17"/>
        <v>177</v>
      </c>
      <c r="R568" s="107">
        <v>35276</v>
      </c>
    </row>
    <row r="569" spans="1:18" s="104" customFormat="1" ht="12">
      <c r="A569" s="140" t="s">
        <v>452</v>
      </c>
      <c r="B569" s="140" t="s">
        <v>746</v>
      </c>
      <c r="C569" s="141">
        <v>223506</v>
      </c>
      <c r="D569" s="141">
        <v>7</v>
      </c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>
        <v>62</v>
      </c>
      <c r="P569" s="101">
        <v>38894</v>
      </c>
      <c r="Q569" s="6">
        <f t="shared" si="17"/>
        <v>62</v>
      </c>
      <c r="R569" s="107">
        <v>38894</v>
      </c>
    </row>
    <row r="570" spans="1:18" s="104" customFormat="1" ht="12">
      <c r="A570" s="140" t="s">
        <v>452</v>
      </c>
      <c r="B570" s="140" t="s">
        <v>476</v>
      </c>
      <c r="C570" s="141">
        <v>223524</v>
      </c>
      <c r="D570" s="141">
        <v>7</v>
      </c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6">
        <f t="shared" si="17"/>
        <v>0</v>
      </c>
      <c r="R570" s="107"/>
    </row>
    <row r="571" spans="1:18" s="104" customFormat="1" ht="12">
      <c r="A571" s="140" t="s">
        <v>452</v>
      </c>
      <c r="B571" s="140" t="s">
        <v>477</v>
      </c>
      <c r="C571" s="141">
        <v>223773</v>
      </c>
      <c r="D571" s="141">
        <v>7</v>
      </c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6">
        <f t="shared" si="17"/>
        <v>0</v>
      </c>
      <c r="R571" s="107"/>
    </row>
    <row r="572" spans="1:18" s="104" customFormat="1" ht="12">
      <c r="A572" s="140" t="s">
        <v>452</v>
      </c>
      <c r="B572" s="140" t="s">
        <v>747</v>
      </c>
      <c r="C572" s="141">
        <v>223816</v>
      </c>
      <c r="D572" s="141">
        <v>7</v>
      </c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>
        <v>141</v>
      </c>
      <c r="P572" s="101">
        <v>38503</v>
      </c>
      <c r="Q572" s="6">
        <f t="shared" si="17"/>
        <v>141</v>
      </c>
      <c r="R572" s="107">
        <v>38503</v>
      </c>
    </row>
    <row r="573" spans="1:18" s="104" customFormat="1" ht="12">
      <c r="A573" s="140" t="s">
        <v>452</v>
      </c>
      <c r="B573" s="140" t="s">
        <v>748</v>
      </c>
      <c r="C573" s="141">
        <v>223898</v>
      </c>
      <c r="D573" s="141">
        <v>7</v>
      </c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>
        <v>63</v>
      </c>
      <c r="P573" s="101">
        <v>31925</v>
      </c>
      <c r="Q573" s="6">
        <f t="shared" si="17"/>
        <v>63</v>
      </c>
      <c r="R573" s="107">
        <v>31925</v>
      </c>
    </row>
    <row r="574" spans="1:18" s="104" customFormat="1" ht="12">
      <c r="A574" s="140" t="s">
        <v>452</v>
      </c>
      <c r="B574" s="140" t="s">
        <v>749</v>
      </c>
      <c r="C574" s="141">
        <v>223922</v>
      </c>
      <c r="D574" s="141">
        <v>7</v>
      </c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>
        <v>23</v>
      </c>
      <c r="P574" s="101">
        <v>34134</v>
      </c>
      <c r="Q574" s="6">
        <f t="shared" si="17"/>
        <v>23</v>
      </c>
      <c r="R574" s="107">
        <v>34134</v>
      </c>
    </row>
    <row r="575" spans="1:18" s="104" customFormat="1" ht="12">
      <c r="A575" s="140" t="s">
        <v>452</v>
      </c>
      <c r="B575" s="140" t="s">
        <v>478</v>
      </c>
      <c r="C575" s="141">
        <v>226408</v>
      </c>
      <c r="D575" s="141">
        <v>7</v>
      </c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>
        <v>81</v>
      </c>
      <c r="P575" s="101">
        <v>36871</v>
      </c>
      <c r="Q575" s="6">
        <f t="shared" si="17"/>
        <v>81</v>
      </c>
      <c r="R575" s="107">
        <v>36871</v>
      </c>
    </row>
    <row r="576" spans="1:18" s="104" customFormat="1" ht="12">
      <c r="A576" s="140" t="s">
        <v>452</v>
      </c>
      <c r="B576" s="140" t="s">
        <v>479</v>
      </c>
      <c r="C576" s="141">
        <v>247834</v>
      </c>
      <c r="D576" s="141">
        <v>7</v>
      </c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>
        <v>143</v>
      </c>
      <c r="P576" s="101">
        <v>38665</v>
      </c>
      <c r="Q576" s="6">
        <f t="shared" si="17"/>
        <v>143</v>
      </c>
      <c r="R576" s="107">
        <v>38665</v>
      </c>
    </row>
    <row r="577" spans="1:18" s="104" customFormat="1" ht="12">
      <c r="A577" s="140" t="s">
        <v>452</v>
      </c>
      <c r="B577" s="140" t="s">
        <v>750</v>
      </c>
      <c r="C577" s="141">
        <v>224350</v>
      </c>
      <c r="D577" s="141">
        <v>7</v>
      </c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>
        <v>270</v>
      </c>
      <c r="P577" s="101">
        <v>41927</v>
      </c>
      <c r="Q577" s="6">
        <f t="shared" si="17"/>
        <v>270</v>
      </c>
      <c r="R577" s="107">
        <v>41927</v>
      </c>
    </row>
    <row r="578" spans="1:18" s="104" customFormat="1" ht="12">
      <c r="A578" s="140" t="s">
        <v>452</v>
      </c>
      <c r="B578" s="140" t="s">
        <v>481</v>
      </c>
      <c r="C578" s="141">
        <v>224572</v>
      </c>
      <c r="D578" s="141">
        <v>7</v>
      </c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6">
        <f t="shared" si="17"/>
        <v>0</v>
      </c>
      <c r="R578" s="107"/>
    </row>
    <row r="579" spans="1:18" s="104" customFormat="1" ht="12">
      <c r="A579" s="140" t="s">
        <v>452</v>
      </c>
      <c r="B579" s="140" t="s">
        <v>482</v>
      </c>
      <c r="C579" s="141">
        <v>224615</v>
      </c>
      <c r="D579" s="141">
        <v>7</v>
      </c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6">
        <f t="shared" si="17"/>
        <v>0</v>
      </c>
      <c r="R579" s="107"/>
    </row>
    <row r="580" spans="1:18" s="104" customFormat="1" ht="12">
      <c r="A580" s="140" t="s">
        <v>452</v>
      </c>
      <c r="B580" s="140" t="s">
        <v>751</v>
      </c>
      <c r="C580" s="141">
        <v>224642</v>
      </c>
      <c r="D580" s="141">
        <v>7</v>
      </c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>
        <v>271</v>
      </c>
      <c r="P580" s="101">
        <v>41213</v>
      </c>
      <c r="Q580" s="6">
        <f t="shared" si="17"/>
        <v>271</v>
      </c>
      <c r="R580" s="107">
        <v>41213</v>
      </c>
    </row>
    <row r="581" spans="1:18" s="104" customFormat="1" ht="12">
      <c r="A581" s="140" t="s">
        <v>452</v>
      </c>
      <c r="B581" s="140" t="s">
        <v>752</v>
      </c>
      <c r="C581" s="141">
        <v>224891</v>
      </c>
      <c r="D581" s="141">
        <v>7</v>
      </c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>
        <v>25</v>
      </c>
      <c r="P581" s="101">
        <v>30584</v>
      </c>
      <c r="Q581" s="6">
        <f t="shared" si="17"/>
        <v>25</v>
      </c>
      <c r="R581" s="107">
        <v>30584</v>
      </c>
    </row>
    <row r="582" spans="1:18" s="104" customFormat="1" ht="12">
      <c r="A582" s="140" t="s">
        <v>452</v>
      </c>
      <c r="B582" s="140" t="s">
        <v>753</v>
      </c>
      <c r="C582" s="141">
        <v>224961</v>
      </c>
      <c r="D582" s="141">
        <v>7</v>
      </c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>
        <v>43</v>
      </c>
      <c r="P582" s="101">
        <v>40038</v>
      </c>
      <c r="Q582" s="6">
        <f t="shared" si="17"/>
        <v>43</v>
      </c>
      <c r="R582" s="107">
        <v>40038</v>
      </c>
    </row>
    <row r="583" spans="1:18" s="104" customFormat="1" ht="12">
      <c r="A583" s="140" t="s">
        <v>452</v>
      </c>
      <c r="B583" s="140" t="s">
        <v>754</v>
      </c>
      <c r="C583" s="141">
        <v>225070</v>
      </c>
      <c r="D583" s="141">
        <v>7</v>
      </c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>
        <v>74</v>
      </c>
      <c r="P583" s="101">
        <v>39718</v>
      </c>
      <c r="Q583" s="6">
        <f t="shared" si="17"/>
        <v>74</v>
      </c>
      <c r="R583" s="107">
        <v>39718</v>
      </c>
    </row>
    <row r="584" spans="1:18" s="104" customFormat="1" ht="12">
      <c r="A584" s="140" t="s">
        <v>452</v>
      </c>
      <c r="B584" s="140" t="s">
        <v>483</v>
      </c>
      <c r="C584" s="141">
        <v>225371</v>
      </c>
      <c r="D584" s="141">
        <v>7</v>
      </c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>
        <v>69</v>
      </c>
      <c r="P584" s="101">
        <v>32931</v>
      </c>
      <c r="Q584" s="6">
        <f t="shared" si="17"/>
        <v>69</v>
      </c>
      <c r="R584" s="107">
        <v>32931</v>
      </c>
    </row>
    <row r="585" spans="1:18" s="104" customFormat="1" ht="12">
      <c r="A585" s="140" t="s">
        <v>452</v>
      </c>
      <c r="B585" s="140" t="s">
        <v>484</v>
      </c>
      <c r="C585" s="141">
        <v>225423</v>
      </c>
      <c r="D585" s="141">
        <v>7</v>
      </c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>
        <v>519</v>
      </c>
      <c r="P585" s="101">
        <v>39784</v>
      </c>
      <c r="Q585" s="6">
        <f t="shared" si="17"/>
        <v>519</v>
      </c>
      <c r="R585" s="107">
        <v>39784</v>
      </c>
    </row>
    <row r="586" spans="1:18" s="104" customFormat="1" ht="12">
      <c r="A586" s="140" t="s">
        <v>452</v>
      </c>
      <c r="B586" s="140" t="s">
        <v>485</v>
      </c>
      <c r="C586" s="141">
        <v>225520</v>
      </c>
      <c r="D586" s="141">
        <v>7</v>
      </c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>
        <v>82</v>
      </c>
      <c r="P586" s="101">
        <v>36259</v>
      </c>
      <c r="Q586" s="6">
        <f t="shared" si="17"/>
        <v>82</v>
      </c>
      <c r="R586" s="107">
        <v>36259</v>
      </c>
    </row>
    <row r="587" spans="1:18" s="104" customFormat="1" ht="12">
      <c r="A587" s="140" t="s">
        <v>452</v>
      </c>
      <c r="B587" s="140" t="s">
        <v>755</v>
      </c>
      <c r="C587" s="141">
        <v>226019</v>
      </c>
      <c r="D587" s="141">
        <v>7</v>
      </c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>
        <v>140</v>
      </c>
      <c r="P587" s="101">
        <v>36746</v>
      </c>
      <c r="Q587" s="6">
        <f t="shared" si="17"/>
        <v>140</v>
      </c>
      <c r="R587" s="107">
        <v>36746</v>
      </c>
    </row>
    <row r="588" spans="1:18" s="104" customFormat="1" ht="12">
      <c r="A588" s="140" t="s">
        <v>452</v>
      </c>
      <c r="B588" s="140" t="s">
        <v>486</v>
      </c>
      <c r="C588" s="141">
        <v>229337</v>
      </c>
      <c r="D588" s="141">
        <v>7</v>
      </c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>
        <v>42</v>
      </c>
      <c r="P588" s="101">
        <v>33428</v>
      </c>
      <c r="Q588" s="6">
        <f t="shared" si="17"/>
        <v>42</v>
      </c>
      <c r="R588" s="107">
        <v>33428</v>
      </c>
    </row>
    <row r="589" spans="1:18" s="104" customFormat="1" ht="12">
      <c r="A589" s="140" t="s">
        <v>452</v>
      </c>
      <c r="B589" s="140" t="s">
        <v>756</v>
      </c>
      <c r="C589" s="141">
        <v>226107</v>
      </c>
      <c r="D589" s="141">
        <v>7</v>
      </c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>
        <v>39</v>
      </c>
      <c r="P589" s="101">
        <v>29714</v>
      </c>
      <c r="Q589" s="6">
        <f t="shared" si="17"/>
        <v>39</v>
      </c>
      <c r="R589" s="107">
        <v>29714</v>
      </c>
    </row>
    <row r="590" spans="1:18" s="104" customFormat="1" ht="12">
      <c r="A590" s="140" t="s">
        <v>452</v>
      </c>
      <c r="B590" s="140" t="s">
        <v>757</v>
      </c>
      <c r="C590" s="141">
        <v>226116</v>
      </c>
      <c r="D590" s="141">
        <v>7</v>
      </c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>
        <v>72</v>
      </c>
      <c r="P590" s="101">
        <v>29432</v>
      </c>
      <c r="Q590" s="6">
        <f t="shared" si="17"/>
        <v>72</v>
      </c>
      <c r="R590" s="107">
        <v>29432</v>
      </c>
    </row>
    <row r="591" spans="1:18" s="104" customFormat="1" ht="12">
      <c r="A591" s="140" t="s">
        <v>452</v>
      </c>
      <c r="B591" s="140" t="s">
        <v>758</v>
      </c>
      <c r="C591" s="141">
        <v>226134</v>
      </c>
      <c r="D591" s="141">
        <v>7</v>
      </c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>
        <v>173</v>
      </c>
      <c r="P591" s="101">
        <v>40821</v>
      </c>
      <c r="Q591" s="6">
        <f t="shared" si="17"/>
        <v>173</v>
      </c>
      <c r="R591" s="107">
        <v>40821</v>
      </c>
    </row>
    <row r="592" spans="1:18" s="104" customFormat="1" ht="12">
      <c r="A592" s="140" t="s">
        <v>452</v>
      </c>
      <c r="B592" s="140" t="s">
        <v>759</v>
      </c>
      <c r="C592" s="141">
        <v>226204</v>
      </c>
      <c r="D592" s="141">
        <v>7</v>
      </c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>
        <v>159</v>
      </c>
      <c r="P592" s="101">
        <v>42659</v>
      </c>
      <c r="Q592" s="6">
        <f t="shared" si="17"/>
        <v>159</v>
      </c>
      <c r="R592" s="107">
        <v>42659</v>
      </c>
    </row>
    <row r="593" spans="1:18" s="104" customFormat="1" ht="12">
      <c r="A593" s="140" t="s">
        <v>452</v>
      </c>
      <c r="B593" s="140" t="s">
        <v>760</v>
      </c>
      <c r="C593" s="141">
        <v>226578</v>
      </c>
      <c r="D593" s="141">
        <v>7</v>
      </c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>
        <v>159</v>
      </c>
      <c r="P593" s="101">
        <v>42273</v>
      </c>
      <c r="Q593" s="6">
        <f t="shared" si="17"/>
        <v>159</v>
      </c>
      <c r="R593" s="107">
        <v>42273</v>
      </c>
    </row>
    <row r="594" spans="1:18" s="104" customFormat="1" ht="12">
      <c r="A594" s="140" t="s">
        <v>452</v>
      </c>
      <c r="B594" s="140" t="s">
        <v>761</v>
      </c>
      <c r="C594" s="141">
        <v>226806</v>
      </c>
      <c r="D594" s="141">
        <v>7</v>
      </c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>
        <v>96</v>
      </c>
      <c r="P594" s="101">
        <v>38408</v>
      </c>
      <c r="Q594" s="6">
        <f t="shared" si="17"/>
        <v>96</v>
      </c>
      <c r="R594" s="107">
        <v>38408</v>
      </c>
    </row>
    <row r="595" spans="1:18" s="104" customFormat="1" ht="12">
      <c r="A595" s="140" t="s">
        <v>452</v>
      </c>
      <c r="B595" s="140" t="s">
        <v>487</v>
      </c>
      <c r="C595" s="141">
        <v>226930</v>
      </c>
      <c r="D595" s="141">
        <v>7</v>
      </c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6">
        <f t="shared" si="17"/>
        <v>0</v>
      </c>
      <c r="R595" s="107"/>
    </row>
    <row r="596" spans="1:18" s="104" customFormat="1" ht="12">
      <c r="A596" s="140" t="s">
        <v>452</v>
      </c>
      <c r="B596" s="140" t="s">
        <v>762</v>
      </c>
      <c r="C596" s="141">
        <v>227146</v>
      </c>
      <c r="D596" s="141">
        <v>7</v>
      </c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>
        <v>80</v>
      </c>
      <c r="P596" s="101">
        <v>36641</v>
      </c>
      <c r="Q596" s="6">
        <f t="shared" si="17"/>
        <v>80</v>
      </c>
      <c r="R596" s="107">
        <v>36641</v>
      </c>
    </row>
    <row r="597" spans="1:18" s="104" customFormat="1" ht="12">
      <c r="A597" s="140" t="s">
        <v>452</v>
      </c>
      <c r="B597" s="140" t="s">
        <v>488</v>
      </c>
      <c r="C597" s="141">
        <v>224110</v>
      </c>
      <c r="D597" s="141">
        <v>7</v>
      </c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>
        <v>90</v>
      </c>
      <c r="P597" s="101">
        <v>34249</v>
      </c>
      <c r="Q597" s="6">
        <f t="shared" si="17"/>
        <v>90</v>
      </c>
      <c r="R597" s="107">
        <v>34249</v>
      </c>
    </row>
    <row r="598" spans="1:18" s="104" customFormat="1" ht="12">
      <c r="A598" s="140" t="s">
        <v>452</v>
      </c>
      <c r="B598" s="140" t="s">
        <v>489</v>
      </c>
      <c r="C598" s="141">
        <v>227182</v>
      </c>
      <c r="D598" s="141">
        <v>7</v>
      </c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>
        <v>329</v>
      </c>
      <c r="P598" s="101">
        <v>41591</v>
      </c>
      <c r="Q598" s="6">
        <f t="shared" si="17"/>
        <v>329</v>
      </c>
      <c r="R598" s="107">
        <v>41591</v>
      </c>
    </row>
    <row r="599" spans="1:18" s="104" customFormat="1" ht="12">
      <c r="A599" s="140" t="s">
        <v>452</v>
      </c>
      <c r="B599" s="140" t="s">
        <v>490</v>
      </c>
      <c r="C599" s="141">
        <v>227191</v>
      </c>
      <c r="D599" s="141">
        <v>7</v>
      </c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6">
        <f t="shared" si="17"/>
        <v>0</v>
      </c>
      <c r="R599" s="107"/>
    </row>
    <row r="600" spans="1:18" s="104" customFormat="1" ht="12">
      <c r="A600" s="140" t="s">
        <v>452</v>
      </c>
      <c r="B600" s="140" t="s">
        <v>763</v>
      </c>
      <c r="C600" s="141">
        <v>227225</v>
      </c>
      <c r="D600" s="141">
        <v>7</v>
      </c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>
        <v>50</v>
      </c>
      <c r="P600" s="101">
        <v>35600</v>
      </c>
      <c r="Q600" s="6">
        <f t="shared" si="17"/>
        <v>50</v>
      </c>
      <c r="R600" s="107">
        <v>35600</v>
      </c>
    </row>
    <row r="601" spans="1:18" s="104" customFormat="1" ht="12">
      <c r="A601" s="140" t="s">
        <v>452</v>
      </c>
      <c r="B601" s="140" t="s">
        <v>491</v>
      </c>
      <c r="C601" s="141">
        <v>420398</v>
      </c>
      <c r="D601" s="141">
        <v>7</v>
      </c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6">
        <f t="shared" si="17"/>
        <v>0</v>
      </c>
      <c r="R601" s="107"/>
    </row>
    <row r="602" spans="1:18" s="104" customFormat="1" ht="12">
      <c r="A602" s="140" t="s">
        <v>452</v>
      </c>
      <c r="B602" s="140" t="s">
        <v>764</v>
      </c>
      <c r="C602" s="141">
        <v>227304</v>
      </c>
      <c r="D602" s="141">
        <v>7</v>
      </c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>
        <v>125</v>
      </c>
      <c r="P602" s="101">
        <v>36983</v>
      </c>
      <c r="Q602" s="6">
        <f t="shared" si="17"/>
        <v>125</v>
      </c>
      <c r="R602" s="107">
        <v>36983</v>
      </c>
    </row>
    <row r="603" spans="1:18" s="104" customFormat="1" ht="12">
      <c r="A603" s="140" t="s">
        <v>452</v>
      </c>
      <c r="B603" s="140" t="s">
        <v>492</v>
      </c>
      <c r="C603" s="141">
        <v>246354</v>
      </c>
      <c r="D603" s="141">
        <v>7</v>
      </c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6">
        <f t="shared" si="17"/>
        <v>0</v>
      </c>
      <c r="R603" s="107"/>
    </row>
    <row r="604" spans="1:18" s="104" customFormat="1" ht="12">
      <c r="A604" s="140" t="s">
        <v>452</v>
      </c>
      <c r="B604" s="140" t="s">
        <v>493</v>
      </c>
      <c r="C604" s="141">
        <v>227386</v>
      </c>
      <c r="D604" s="141">
        <v>7</v>
      </c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>
        <v>64</v>
      </c>
      <c r="P604" s="101">
        <v>36781</v>
      </c>
      <c r="Q604" s="6">
        <f t="shared" si="17"/>
        <v>64</v>
      </c>
      <c r="R604" s="107">
        <v>36781</v>
      </c>
    </row>
    <row r="605" spans="1:18" s="104" customFormat="1" ht="12">
      <c r="A605" s="140" t="s">
        <v>452</v>
      </c>
      <c r="B605" s="140" t="s">
        <v>494</v>
      </c>
      <c r="C605" s="141">
        <v>227401</v>
      </c>
      <c r="D605" s="141">
        <v>7</v>
      </c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>
        <v>79</v>
      </c>
      <c r="P605" s="101">
        <v>34747</v>
      </c>
      <c r="Q605" s="6">
        <f t="shared" si="17"/>
        <v>79</v>
      </c>
      <c r="R605" s="107">
        <v>34747</v>
      </c>
    </row>
    <row r="606" spans="1:18" s="104" customFormat="1" ht="12">
      <c r="A606" s="140" t="s">
        <v>452</v>
      </c>
      <c r="B606" s="140" t="s">
        <v>765</v>
      </c>
      <c r="C606" s="141">
        <v>227687</v>
      </c>
      <c r="D606" s="141">
        <v>7</v>
      </c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>
        <v>28</v>
      </c>
      <c r="P606" s="101">
        <v>25780</v>
      </c>
      <c r="Q606" s="6">
        <f t="shared" si="17"/>
        <v>28</v>
      </c>
      <c r="R606" s="107">
        <v>25780</v>
      </c>
    </row>
    <row r="607" spans="1:18" s="104" customFormat="1" ht="12">
      <c r="A607" s="140" t="s">
        <v>452</v>
      </c>
      <c r="B607" s="140" t="s">
        <v>495</v>
      </c>
      <c r="C607" s="141">
        <v>227766</v>
      </c>
      <c r="D607" s="141">
        <v>7</v>
      </c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6">
        <f t="shared" si="17"/>
        <v>0</v>
      </c>
      <c r="R607" s="107"/>
    </row>
    <row r="608" spans="1:18" s="104" customFormat="1" ht="12">
      <c r="A608" s="140" t="s">
        <v>452</v>
      </c>
      <c r="B608" s="140" t="s">
        <v>496</v>
      </c>
      <c r="C608" s="141">
        <v>227924</v>
      </c>
      <c r="D608" s="141">
        <v>7</v>
      </c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6">
        <f t="shared" si="17"/>
        <v>0</v>
      </c>
      <c r="R608" s="107"/>
    </row>
    <row r="609" spans="1:18" s="104" customFormat="1" ht="12">
      <c r="A609" s="140" t="s">
        <v>452</v>
      </c>
      <c r="B609" s="140" t="s">
        <v>497</v>
      </c>
      <c r="C609" s="141">
        <v>227979</v>
      </c>
      <c r="D609" s="141">
        <v>7</v>
      </c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>
        <v>385</v>
      </c>
      <c r="P609" s="101">
        <v>39627</v>
      </c>
      <c r="Q609" s="6">
        <f t="shared" si="17"/>
        <v>385</v>
      </c>
      <c r="R609" s="107">
        <v>39627</v>
      </c>
    </row>
    <row r="610" spans="1:18" s="104" customFormat="1" ht="12">
      <c r="A610" s="140" t="s">
        <v>452</v>
      </c>
      <c r="B610" s="140" t="s">
        <v>766</v>
      </c>
      <c r="C610" s="141">
        <v>228158</v>
      </c>
      <c r="D610" s="141">
        <v>7</v>
      </c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>
        <v>199</v>
      </c>
      <c r="P610" s="101">
        <v>35613</v>
      </c>
      <c r="Q610" s="6">
        <f t="shared" si="17"/>
        <v>199</v>
      </c>
      <c r="R610" s="107">
        <v>35613</v>
      </c>
    </row>
    <row r="611" spans="1:18" s="104" customFormat="1" ht="12">
      <c r="A611" s="140" t="s">
        <v>452</v>
      </c>
      <c r="B611" s="140" t="s">
        <v>767</v>
      </c>
      <c r="C611" s="141">
        <v>409315</v>
      </c>
      <c r="D611" s="141">
        <v>7</v>
      </c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>
        <v>176</v>
      </c>
      <c r="P611" s="101">
        <v>33078</v>
      </c>
      <c r="Q611" s="6">
        <f t="shared" si="17"/>
        <v>176</v>
      </c>
      <c r="R611" s="107">
        <v>33078</v>
      </c>
    </row>
    <row r="612" spans="1:18" s="104" customFormat="1" ht="12">
      <c r="A612" s="140" t="s">
        <v>452</v>
      </c>
      <c r="B612" s="140" t="s">
        <v>768</v>
      </c>
      <c r="C612" s="141">
        <v>228316</v>
      </c>
      <c r="D612" s="141">
        <v>7</v>
      </c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>
        <v>78</v>
      </c>
      <c r="P612" s="101">
        <v>29906</v>
      </c>
      <c r="Q612" s="6">
        <f t="shared" si="17"/>
        <v>78</v>
      </c>
      <c r="R612" s="107">
        <v>29906</v>
      </c>
    </row>
    <row r="613" spans="1:18" s="104" customFormat="1" ht="12">
      <c r="A613" s="140" t="s">
        <v>452</v>
      </c>
      <c r="B613" s="140" t="s">
        <v>498</v>
      </c>
      <c r="C613" s="141">
        <v>227854</v>
      </c>
      <c r="D613" s="141">
        <v>7</v>
      </c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6">
        <f t="shared" si="17"/>
        <v>0</v>
      </c>
      <c r="R613" s="107"/>
    </row>
    <row r="614" spans="1:18" s="104" customFormat="1" ht="12">
      <c r="A614" s="140" t="s">
        <v>452</v>
      </c>
      <c r="B614" s="140" t="s">
        <v>499</v>
      </c>
      <c r="C614" s="141">
        <v>228547</v>
      </c>
      <c r="D614" s="141">
        <v>7</v>
      </c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>
        <v>439</v>
      </c>
      <c r="P614" s="101">
        <v>42486</v>
      </c>
      <c r="Q614" s="6">
        <f t="shared" si="17"/>
        <v>439</v>
      </c>
      <c r="R614" s="107">
        <v>42486</v>
      </c>
    </row>
    <row r="615" spans="1:18" s="104" customFormat="1" ht="12">
      <c r="A615" s="140" t="s">
        <v>452</v>
      </c>
      <c r="B615" s="140" t="s">
        <v>769</v>
      </c>
      <c r="C615" s="141">
        <v>228608</v>
      </c>
      <c r="D615" s="141">
        <v>7</v>
      </c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>
        <v>81</v>
      </c>
      <c r="P615" s="101">
        <v>38415</v>
      </c>
      <c r="Q615" s="6">
        <f t="shared" si="17"/>
        <v>81</v>
      </c>
      <c r="R615" s="107">
        <v>38415</v>
      </c>
    </row>
    <row r="616" spans="1:18" s="104" customFormat="1" ht="12">
      <c r="A616" s="140" t="s">
        <v>452</v>
      </c>
      <c r="B616" s="140" t="s">
        <v>770</v>
      </c>
      <c r="C616" s="141">
        <v>228699</v>
      </c>
      <c r="D616" s="141">
        <v>7</v>
      </c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>
        <v>81</v>
      </c>
      <c r="P616" s="101">
        <v>41634</v>
      </c>
      <c r="Q616" s="6">
        <f t="shared" si="17"/>
        <v>81</v>
      </c>
      <c r="R616" s="107">
        <v>41634</v>
      </c>
    </row>
    <row r="617" spans="1:18" s="104" customFormat="1" ht="12">
      <c r="A617" s="140" t="s">
        <v>452</v>
      </c>
      <c r="B617" s="140" t="s">
        <v>771</v>
      </c>
      <c r="C617" s="141">
        <v>229072</v>
      </c>
      <c r="D617" s="141">
        <v>7</v>
      </c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>
        <v>89</v>
      </c>
      <c r="P617" s="101">
        <v>40042</v>
      </c>
      <c r="Q617" s="6">
        <f t="shared" si="17"/>
        <v>89</v>
      </c>
      <c r="R617" s="107">
        <v>40042</v>
      </c>
    </row>
    <row r="618" spans="1:18" s="104" customFormat="1" ht="12">
      <c r="A618" s="140" t="s">
        <v>452</v>
      </c>
      <c r="B618" s="140" t="s">
        <v>772</v>
      </c>
      <c r="C618" s="141">
        <v>228662</v>
      </c>
      <c r="D618" s="141">
        <v>7</v>
      </c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6">
        <f t="shared" si="17"/>
        <v>0</v>
      </c>
      <c r="R618" s="107"/>
    </row>
    <row r="619" spans="1:18" s="104" customFormat="1" ht="12">
      <c r="A619" s="140" t="s">
        <v>452</v>
      </c>
      <c r="B619" s="140" t="s">
        <v>773</v>
      </c>
      <c r="C619" s="141">
        <v>229319</v>
      </c>
      <c r="D619" s="141">
        <v>7</v>
      </c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>
        <v>148</v>
      </c>
      <c r="P619" s="101">
        <v>41933</v>
      </c>
      <c r="Q619" s="6">
        <f aca="true" t="shared" si="18" ref="Q619:Q652">+E619+G619+I619+K619+M619+O619</f>
        <v>148</v>
      </c>
      <c r="R619" s="107">
        <v>41933</v>
      </c>
    </row>
    <row r="620" spans="1:18" s="104" customFormat="1" ht="12">
      <c r="A620" s="140" t="s">
        <v>452</v>
      </c>
      <c r="B620" s="140" t="s">
        <v>774</v>
      </c>
      <c r="C620" s="141">
        <v>229328</v>
      </c>
      <c r="D620" s="141">
        <v>7</v>
      </c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>
        <v>83</v>
      </c>
      <c r="P620" s="101">
        <v>42144</v>
      </c>
      <c r="Q620" s="6">
        <f t="shared" si="18"/>
        <v>83</v>
      </c>
      <c r="R620" s="107">
        <v>42144</v>
      </c>
    </row>
    <row r="621" spans="1:18" s="104" customFormat="1" ht="12">
      <c r="A621" s="140" t="s">
        <v>452</v>
      </c>
      <c r="B621" s="140" t="s">
        <v>500</v>
      </c>
      <c r="C621" s="141">
        <v>228680</v>
      </c>
      <c r="D621" s="141">
        <v>7</v>
      </c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>
        <v>267</v>
      </c>
      <c r="P621" s="101">
        <v>42540</v>
      </c>
      <c r="Q621" s="6">
        <f t="shared" si="18"/>
        <v>267</v>
      </c>
      <c r="R621" s="107">
        <v>42540</v>
      </c>
    </row>
    <row r="622" spans="1:18" s="104" customFormat="1" ht="12">
      <c r="A622" s="140" t="s">
        <v>452</v>
      </c>
      <c r="B622" s="140" t="s">
        <v>501</v>
      </c>
      <c r="C622" s="141">
        <v>225308</v>
      </c>
      <c r="D622" s="141">
        <v>7</v>
      </c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>
        <v>123</v>
      </c>
      <c r="P622" s="101">
        <v>37109</v>
      </c>
      <c r="Q622" s="6">
        <f t="shared" si="18"/>
        <v>123</v>
      </c>
      <c r="R622" s="107">
        <v>37109</v>
      </c>
    </row>
    <row r="623" spans="1:18" s="104" customFormat="1" ht="12">
      <c r="A623" s="140" t="s">
        <v>452</v>
      </c>
      <c r="B623" s="140" t="s">
        <v>775</v>
      </c>
      <c r="C623" s="141">
        <v>229355</v>
      </c>
      <c r="D623" s="141">
        <v>7</v>
      </c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>
        <v>211</v>
      </c>
      <c r="P623" s="101">
        <v>40018</v>
      </c>
      <c r="Q623" s="6">
        <f t="shared" si="18"/>
        <v>211</v>
      </c>
      <c r="R623" s="107">
        <v>40018</v>
      </c>
    </row>
    <row r="624" spans="1:18" s="104" customFormat="1" ht="12">
      <c r="A624" s="140" t="s">
        <v>452</v>
      </c>
      <c r="B624" s="140" t="s">
        <v>776</v>
      </c>
      <c r="C624" s="141">
        <v>229504</v>
      </c>
      <c r="D624" s="141">
        <v>7</v>
      </c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>
        <v>56</v>
      </c>
      <c r="P624" s="101">
        <v>32034</v>
      </c>
      <c r="Q624" s="6">
        <f t="shared" si="18"/>
        <v>56</v>
      </c>
      <c r="R624" s="107">
        <v>32034</v>
      </c>
    </row>
    <row r="625" spans="1:18" s="104" customFormat="1" ht="12">
      <c r="A625" s="140" t="s">
        <v>452</v>
      </c>
      <c r="B625" s="140" t="s">
        <v>777</v>
      </c>
      <c r="C625" s="141">
        <v>229540</v>
      </c>
      <c r="D625" s="141">
        <v>7</v>
      </c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>
        <v>105</v>
      </c>
      <c r="P625" s="101">
        <v>39429</v>
      </c>
      <c r="Q625" s="6">
        <f t="shared" si="18"/>
        <v>105</v>
      </c>
      <c r="R625" s="107">
        <v>39429</v>
      </c>
    </row>
    <row r="626" spans="1:18" s="104" customFormat="1" ht="12">
      <c r="A626" s="140" t="s">
        <v>452</v>
      </c>
      <c r="B626" s="140" t="s">
        <v>778</v>
      </c>
      <c r="C626" s="141">
        <v>229799</v>
      </c>
      <c r="D626" s="141">
        <v>7</v>
      </c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>
        <v>61</v>
      </c>
      <c r="P626" s="101">
        <v>39715</v>
      </c>
      <c r="Q626" s="6">
        <f t="shared" si="18"/>
        <v>61</v>
      </c>
      <c r="R626" s="107">
        <v>39715</v>
      </c>
    </row>
    <row r="627" spans="1:18" s="104" customFormat="1" ht="12">
      <c r="A627" s="140" t="s">
        <v>452</v>
      </c>
      <c r="B627" s="140" t="s">
        <v>779</v>
      </c>
      <c r="C627" s="141">
        <v>229832</v>
      </c>
      <c r="D627" s="141">
        <v>7</v>
      </c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>
        <v>42</v>
      </c>
      <c r="P627" s="101">
        <v>34314</v>
      </c>
      <c r="Q627" s="6">
        <f t="shared" si="18"/>
        <v>42</v>
      </c>
      <c r="R627" s="107">
        <v>34314</v>
      </c>
    </row>
    <row r="628" spans="1:18" s="104" customFormat="1" ht="12">
      <c r="A628" s="140" t="s">
        <v>452</v>
      </c>
      <c r="B628" s="140" t="s">
        <v>780</v>
      </c>
      <c r="C628" s="141">
        <v>229841</v>
      </c>
      <c r="D628" s="141">
        <v>7</v>
      </c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>
        <v>101</v>
      </c>
      <c r="P628" s="101">
        <v>36255</v>
      </c>
      <c r="Q628" s="6">
        <f t="shared" si="18"/>
        <v>101</v>
      </c>
      <c r="R628" s="107">
        <v>36255</v>
      </c>
    </row>
    <row r="629" spans="1:18" s="104" customFormat="1" ht="12">
      <c r="A629" s="140" t="s">
        <v>452</v>
      </c>
      <c r="B629" s="140" t="s">
        <v>480</v>
      </c>
      <c r="C629" s="141"/>
      <c r="D629" s="141">
        <v>7</v>
      </c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>
        <v>532</v>
      </c>
      <c r="P629" s="101">
        <v>49454</v>
      </c>
      <c r="Q629" s="6">
        <f t="shared" si="18"/>
        <v>532</v>
      </c>
      <c r="R629" s="107">
        <v>49454</v>
      </c>
    </row>
    <row r="630" spans="1:18" s="104" customFormat="1" ht="12">
      <c r="A630" s="140" t="s">
        <v>452</v>
      </c>
      <c r="B630" s="140" t="s">
        <v>475</v>
      </c>
      <c r="C630" s="141"/>
      <c r="D630" s="141">
        <v>7</v>
      </c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>
        <v>489</v>
      </c>
      <c r="P630" s="101">
        <v>41271</v>
      </c>
      <c r="Q630" s="6">
        <f t="shared" si="18"/>
        <v>489</v>
      </c>
      <c r="R630" s="107">
        <v>41271</v>
      </c>
    </row>
    <row r="631" spans="1:18" ht="12">
      <c r="A631" s="147" t="s">
        <v>577</v>
      </c>
      <c r="B631" s="140"/>
      <c r="C631" s="141"/>
      <c r="D631" s="141"/>
      <c r="E631" s="28"/>
      <c r="F631" s="28"/>
      <c r="G631" s="93"/>
      <c r="H631" s="93"/>
      <c r="I631" s="93"/>
      <c r="J631" s="93"/>
      <c r="K631" s="93"/>
      <c r="L631" s="93"/>
      <c r="M631" s="28"/>
      <c r="N631" s="28"/>
      <c r="O631" s="28">
        <f>SUM(O563:O630)</f>
        <v>8205</v>
      </c>
      <c r="P631" s="28">
        <f>SUMPRODUCT(O563:O630,P563:P630)/SUM(O563:O630)</f>
        <v>39748.47495429616</v>
      </c>
      <c r="Q631" s="28">
        <f>SUM(Q563:Q630)</f>
        <v>8205</v>
      </c>
      <c r="R631" s="93">
        <f>SUMPRODUCT(Q563:Q630,R563:R630)/SUM(Q563:Q630)</f>
        <v>39748.47495429616</v>
      </c>
    </row>
    <row r="632" spans="1:18" ht="12">
      <c r="A632" s="140" t="s">
        <v>502</v>
      </c>
      <c r="B632" s="140" t="s">
        <v>503</v>
      </c>
      <c r="C632" s="141">
        <v>234076</v>
      </c>
      <c r="D632" s="141">
        <v>1</v>
      </c>
      <c r="E632" s="3">
        <v>458</v>
      </c>
      <c r="F632" s="3">
        <v>90378.43979912665</v>
      </c>
      <c r="G632" s="3">
        <v>266</v>
      </c>
      <c r="H632" s="3">
        <v>60679.50329736842</v>
      </c>
      <c r="I632" s="3">
        <v>208</v>
      </c>
      <c r="J632" s="3">
        <v>48300.957490384615</v>
      </c>
      <c r="K632" s="3">
        <v>20</v>
      </c>
      <c r="L632" s="3">
        <v>36425.7739</v>
      </c>
      <c r="M632" s="3">
        <v>60</v>
      </c>
      <c r="N632" s="3">
        <v>39150.18178</v>
      </c>
      <c r="O632" s="3">
        <v>0</v>
      </c>
      <c r="P632" s="3"/>
      <c r="Q632" s="6">
        <f t="shared" si="18"/>
        <v>1012</v>
      </c>
      <c r="R632" s="107">
        <v>69820.35459278656</v>
      </c>
    </row>
    <row r="633" spans="1:18" ht="12">
      <c r="A633" s="140" t="s">
        <v>502</v>
      </c>
      <c r="B633" s="140" t="s">
        <v>504</v>
      </c>
      <c r="C633" s="141">
        <v>233921</v>
      </c>
      <c r="D633" s="141">
        <v>1</v>
      </c>
      <c r="E633" s="3">
        <v>471</v>
      </c>
      <c r="F633" s="3">
        <v>80126.79602802548</v>
      </c>
      <c r="G633" s="3">
        <v>386</v>
      </c>
      <c r="H633" s="3">
        <v>57597.2862015544</v>
      </c>
      <c r="I633" s="3">
        <v>229</v>
      </c>
      <c r="J633" s="3">
        <v>48335.776630567685</v>
      </c>
      <c r="K633" s="3">
        <v>116</v>
      </c>
      <c r="L633" s="3">
        <v>31507.114034482758</v>
      </c>
      <c r="M633" s="3">
        <v>7</v>
      </c>
      <c r="N633" s="3">
        <v>44099.10753714286</v>
      </c>
      <c r="O633" s="3">
        <v>0</v>
      </c>
      <c r="P633" s="3"/>
      <c r="Q633" s="6">
        <f t="shared" si="18"/>
        <v>1209</v>
      </c>
      <c r="R633" s="107">
        <v>62038.61474951198</v>
      </c>
    </row>
    <row r="634" spans="1:18" ht="12">
      <c r="A634" s="147" t="s">
        <v>577</v>
      </c>
      <c r="B634" s="140"/>
      <c r="C634" s="141"/>
      <c r="D634" s="141"/>
      <c r="E634" s="28">
        <f>SUM(E632:E633)</f>
        <v>929</v>
      </c>
      <c r="F634" s="28">
        <f>SUMPRODUCT(E632:E633,F632:F633)/SUM(E632:E633)</f>
        <v>85180.88951259418</v>
      </c>
      <c r="G634" s="28">
        <f>SUM(G632:G633)</f>
        <v>652</v>
      </c>
      <c r="H634" s="28">
        <f>SUMPRODUCT(G632:G633,H632:H633)/SUM(G632:G633)</f>
        <v>58854.75513941718</v>
      </c>
      <c r="I634" s="28">
        <f>SUM(I632:I633)</f>
        <v>437</v>
      </c>
      <c r="J634" s="28">
        <f>SUMPRODUCT(I632:I633,J632:J633)/SUM(I632:I633)</f>
        <v>48319.20367597254</v>
      </c>
      <c r="K634" s="28">
        <f>SUM(K632:K633)</f>
        <v>136</v>
      </c>
      <c r="L634" s="28">
        <f>SUMPRODUCT(K632:K633,L632:L633)/SUM(K632:K633)</f>
        <v>32230.446367647062</v>
      </c>
      <c r="M634" s="28">
        <f>SUM(M632:M633)</f>
        <v>67</v>
      </c>
      <c r="N634" s="28">
        <f>SUMPRODUCT(M632:M633,N632:N633)/SUM(M632:M633)</f>
        <v>39667.23372477612</v>
      </c>
      <c r="O634" s="28"/>
      <c r="P634" s="28"/>
      <c r="Q634" s="28">
        <f>SUM(Q632:Q633)</f>
        <v>2221</v>
      </c>
      <c r="R634" s="93">
        <f>SUMPRODUCT(Q632:Q633,R632:R633)/SUM(Q632:Q633)</f>
        <v>65584.3692391085</v>
      </c>
    </row>
    <row r="635" spans="1:18" ht="12">
      <c r="A635" s="140" t="s">
        <v>502</v>
      </c>
      <c r="B635" s="140" t="s">
        <v>505</v>
      </c>
      <c r="C635" s="141">
        <v>231624</v>
      </c>
      <c r="D635" s="141">
        <v>2</v>
      </c>
      <c r="E635" s="3">
        <v>201</v>
      </c>
      <c r="F635" s="3">
        <v>80310.49172965174</v>
      </c>
      <c r="G635" s="3">
        <v>143</v>
      </c>
      <c r="H635" s="3">
        <v>56189.777163356644</v>
      </c>
      <c r="I635" s="3">
        <v>142</v>
      </c>
      <c r="J635" s="3">
        <v>44896.05782084507</v>
      </c>
      <c r="K635" s="3">
        <v>21</v>
      </c>
      <c r="L635" s="3">
        <v>33604</v>
      </c>
      <c r="M635" s="3">
        <v>9</v>
      </c>
      <c r="N635" s="3">
        <v>37055</v>
      </c>
      <c r="O635" s="3">
        <v>0</v>
      </c>
      <c r="P635" s="3"/>
      <c r="Q635" s="6">
        <f t="shared" si="18"/>
        <v>516</v>
      </c>
      <c r="R635" s="107">
        <v>61224.74066391473</v>
      </c>
    </row>
    <row r="636" spans="1:18" ht="12">
      <c r="A636" s="140" t="s">
        <v>502</v>
      </c>
      <c r="B636" s="140" t="s">
        <v>506</v>
      </c>
      <c r="C636" s="141">
        <v>232186</v>
      </c>
      <c r="D636" s="141">
        <v>2</v>
      </c>
      <c r="E636" s="3">
        <v>261</v>
      </c>
      <c r="F636" s="3">
        <v>88841.9136</v>
      </c>
      <c r="G636" s="3">
        <v>269</v>
      </c>
      <c r="H636" s="3">
        <v>60158.95435033458</v>
      </c>
      <c r="I636" s="3">
        <v>166</v>
      </c>
      <c r="J636" s="3">
        <v>45858.338974216866</v>
      </c>
      <c r="K636" s="3">
        <v>63</v>
      </c>
      <c r="L636" s="3">
        <v>40696.71159365079</v>
      </c>
      <c r="M636" s="3">
        <v>0</v>
      </c>
      <c r="N636" s="3"/>
      <c r="O636" s="3">
        <v>0</v>
      </c>
      <c r="P636" s="3"/>
      <c r="Q636" s="6">
        <f t="shared" si="18"/>
        <v>759</v>
      </c>
      <c r="R636" s="107">
        <v>65279.15055330697</v>
      </c>
    </row>
    <row r="637" spans="1:18" ht="12">
      <c r="A637" s="140" t="s">
        <v>502</v>
      </c>
      <c r="B637" s="140" t="s">
        <v>507</v>
      </c>
      <c r="C637" s="141">
        <v>232982</v>
      </c>
      <c r="D637" s="141">
        <v>2</v>
      </c>
      <c r="E637" s="3">
        <v>156</v>
      </c>
      <c r="F637" s="3">
        <v>72946.55987884615</v>
      </c>
      <c r="G637" s="3">
        <v>205</v>
      </c>
      <c r="H637" s="3">
        <v>54089.83139014634</v>
      </c>
      <c r="I637" s="3">
        <v>140</v>
      </c>
      <c r="J637" s="3">
        <v>45481.882971428575</v>
      </c>
      <c r="K637" s="3">
        <v>29</v>
      </c>
      <c r="L637" s="3">
        <v>38698.393172413795</v>
      </c>
      <c r="M637" s="3">
        <v>52</v>
      </c>
      <c r="N637" s="3">
        <v>38650.61810846154</v>
      </c>
      <c r="O637" s="3">
        <v>0</v>
      </c>
      <c r="P637" s="3"/>
      <c r="Q637" s="6">
        <f t="shared" si="18"/>
        <v>582</v>
      </c>
      <c r="R637" s="107">
        <v>54927.19576584192</v>
      </c>
    </row>
    <row r="638" spans="1:18" ht="12">
      <c r="A638" s="140" t="s">
        <v>502</v>
      </c>
      <c r="B638" s="140" t="s">
        <v>508</v>
      </c>
      <c r="C638" s="141">
        <v>234030</v>
      </c>
      <c r="D638" s="141">
        <v>2</v>
      </c>
      <c r="E638" s="3">
        <v>231</v>
      </c>
      <c r="F638" s="3">
        <v>75262.25160025974</v>
      </c>
      <c r="G638" s="3">
        <v>313</v>
      </c>
      <c r="H638" s="3">
        <v>59599.1683198722</v>
      </c>
      <c r="I638" s="3">
        <v>218</v>
      </c>
      <c r="J638" s="3">
        <v>47313.854998165145</v>
      </c>
      <c r="K638" s="3">
        <v>32</v>
      </c>
      <c r="L638" s="3">
        <v>35614.191929374996</v>
      </c>
      <c r="M638" s="3">
        <v>6</v>
      </c>
      <c r="N638" s="3">
        <v>32544.686</v>
      </c>
      <c r="O638" s="3">
        <v>0</v>
      </c>
      <c r="P638" s="3"/>
      <c r="Q638" s="6">
        <f t="shared" si="18"/>
        <v>800</v>
      </c>
      <c r="R638" s="107">
        <v>59611.82806390001</v>
      </c>
    </row>
    <row r="639" spans="1:18" ht="12">
      <c r="A639" s="147" t="s">
        <v>577</v>
      </c>
      <c r="B639" s="140"/>
      <c r="C639" s="141"/>
      <c r="D639" s="141"/>
      <c r="E639" s="28">
        <f>SUM(E635:E638)</f>
        <v>849</v>
      </c>
      <c r="F639" s="28">
        <f>SUMPRODUCT(E635:E638,F635:F638)/SUM(E635:E638)</f>
        <v>80206.58627564192</v>
      </c>
      <c r="G639" s="28">
        <f>SUM(G635:G638)</f>
        <v>930</v>
      </c>
      <c r="H639" s="30">
        <f>SUMPRODUCT(G635:G638,H635:H638)/SUM(G635:G638)</f>
        <v>58022.421477096774</v>
      </c>
      <c r="I639" s="28">
        <f>SUM(I635:I638)</f>
        <v>666</v>
      </c>
      <c r="J639" s="28">
        <f>SUMPRODUCT(I635:I638,J635:J638)/SUM(I635:I638)</f>
        <v>46050.463192012015</v>
      </c>
      <c r="K639" s="28">
        <f>SUM(K635:K638)</f>
        <v>145</v>
      </c>
      <c r="L639" s="28">
        <f>SUMPRODUCT(K635:K638,L635:L638)/SUM(K635:K638)</f>
        <v>38148.16809751724</v>
      </c>
      <c r="M639" s="28">
        <f>SUM(M635:M638)</f>
        <v>67</v>
      </c>
      <c r="N639" s="28">
        <f>SUMPRODUCT(M635:M638,N635:N638)/SUM(M635:M638)</f>
        <v>37889.481457313435</v>
      </c>
      <c r="O639" s="28"/>
      <c r="P639" s="28"/>
      <c r="Q639" s="28">
        <f>SUM(Q635:Q638)</f>
        <v>2657</v>
      </c>
      <c r="R639" s="93">
        <f>SUMPRODUCT(Q635:Q638,R635:R638)/SUM(Q635:Q638)</f>
        <v>60517.85165200602</v>
      </c>
    </row>
    <row r="640" spans="1:18" ht="12">
      <c r="A640" s="140" t="s">
        <v>502</v>
      </c>
      <c r="B640" s="140" t="s">
        <v>509</v>
      </c>
      <c r="C640" s="141">
        <v>232423</v>
      </c>
      <c r="D640" s="141">
        <v>3</v>
      </c>
      <c r="E640" s="3">
        <v>203</v>
      </c>
      <c r="F640" s="3">
        <v>62733.231823054186</v>
      </c>
      <c r="G640" s="3">
        <v>187</v>
      </c>
      <c r="H640" s="3">
        <v>52773.10691860963</v>
      </c>
      <c r="I640" s="3">
        <v>181</v>
      </c>
      <c r="J640" s="3">
        <v>42695.37989955801</v>
      </c>
      <c r="K640" s="3">
        <v>46</v>
      </c>
      <c r="L640" s="3">
        <v>33849</v>
      </c>
      <c r="M640" s="3">
        <v>0</v>
      </c>
      <c r="N640" s="3"/>
      <c r="O640" s="3">
        <v>0</v>
      </c>
      <c r="P640" s="3"/>
      <c r="Q640" s="6">
        <f t="shared" si="18"/>
        <v>617</v>
      </c>
      <c r="R640" s="107">
        <v>51682.87652460292</v>
      </c>
    </row>
    <row r="641" spans="1:18" ht="12">
      <c r="A641" s="140" t="s">
        <v>502</v>
      </c>
      <c r="B641" s="140" t="s">
        <v>510</v>
      </c>
      <c r="C641" s="141">
        <v>233277</v>
      </c>
      <c r="D641" s="141">
        <v>3</v>
      </c>
      <c r="E641" s="3">
        <v>140</v>
      </c>
      <c r="F641" s="3">
        <v>57267</v>
      </c>
      <c r="G641" s="3">
        <v>112</v>
      </c>
      <c r="H641" s="3">
        <v>46086</v>
      </c>
      <c r="I641" s="3">
        <v>77</v>
      </c>
      <c r="J641" s="3">
        <v>38998</v>
      </c>
      <c r="K641" s="3">
        <v>23</v>
      </c>
      <c r="L641" s="3">
        <v>29490</v>
      </c>
      <c r="M641" s="3">
        <v>0</v>
      </c>
      <c r="N641" s="3"/>
      <c r="O641" s="3">
        <v>0</v>
      </c>
      <c r="P641" s="3"/>
      <c r="Q641" s="6">
        <f t="shared" si="18"/>
        <v>352</v>
      </c>
      <c r="R641" s="107">
        <v>47898.09090909091</v>
      </c>
    </row>
    <row r="642" spans="1:18" ht="12">
      <c r="A642" s="147" t="s">
        <v>577</v>
      </c>
      <c r="B642" s="140"/>
      <c r="C642" s="141"/>
      <c r="D642" s="141"/>
      <c r="E642" s="28">
        <f>SUM(E640:E641)</f>
        <v>343</v>
      </c>
      <c r="F642" s="28">
        <f>SUMPRODUCT(E640:E641,F640:F641)/SUM(E640:E641)</f>
        <v>60502.11679323615</v>
      </c>
      <c r="G642" s="28">
        <f>SUM(G640:G641)</f>
        <v>299</v>
      </c>
      <c r="H642" s="28">
        <f>SUMPRODUCT(G640:G641,H640:H641)/SUM(G640:G641)</f>
        <v>50268.237437391304</v>
      </c>
      <c r="I642" s="28">
        <f>SUM(I640:I641)</f>
        <v>258</v>
      </c>
      <c r="J642" s="28">
        <f>SUMPRODUCT(I640:I641,J640:J641)/SUM(I640:I641)</f>
        <v>41591.89830162791</v>
      </c>
      <c r="K642" s="28">
        <f>SUM(K640:K641)</f>
        <v>69</v>
      </c>
      <c r="L642" s="28">
        <f>SUMPRODUCT(K640:K641,L640:L641)/SUM(K640:K641)</f>
        <v>32396</v>
      </c>
      <c r="M642" s="28"/>
      <c r="N642" s="28"/>
      <c r="O642" s="28"/>
      <c r="P642" s="28"/>
      <c r="Q642" s="28">
        <f>SUM(Q640:Q641)</f>
        <v>969</v>
      </c>
      <c r="R642" s="93">
        <f>SUMPRODUCT(Q640:Q641,R640:R641)/SUM(Q640:Q641)</f>
        <v>50308.01116169246</v>
      </c>
    </row>
    <row r="643" spans="1:18" ht="12">
      <c r="A643" s="140" t="s">
        <v>502</v>
      </c>
      <c r="B643" s="140" t="s">
        <v>511</v>
      </c>
      <c r="C643" s="141">
        <v>232937</v>
      </c>
      <c r="D643" s="141">
        <v>4</v>
      </c>
      <c r="E643" s="3">
        <v>79</v>
      </c>
      <c r="F643" s="3">
        <v>57829.626884556965</v>
      </c>
      <c r="G643" s="3">
        <v>90</v>
      </c>
      <c r="H643" s="3">
        <v>52883.473486222225</v>
      </c>
      <c r="I643" s="3">
        <v>117</v>
      </c>
      <c r="J643" s="3">
        <v>40667.34598615384</v>
      </c>
      <c r="K643" s="3">
        <v>45</v>
      </c>
      <c r="L643" s="3">
        <v>36167.262244</v>
      </c>
      <c r="M643" s="3">
        <v>6</v>
      </c>
      <c r="N643" s="3">
        <v>25361.99825</v>
      </c>
      <c r="O643" s="3">
        <v>0</v>
      </c>
      <c r="P643" s="3"/>
      <c r="Q643" s="6">
        <f t="shared" si="18"/>
        <v>337</v>
      </c>
      <c r="R643" s="107">
        <v>47079.61842284865</v>
      </c>
    </row>
    <row r="644" spans="1:18" ht="12">
      <c r="A644" s="140" t="s">
        <v>502</v>
      </c>
      <c r="B644" s="140" t="s">
        <v>512</v>
      </c>
      <c r="C644" s="141">
        <v>234155</v>
      </c>
      <c r="D644" s="141">
        <v>4</v>
      </c>
      <c r="E644" s="3">
        <v>48</v>
      </c>
      <c r="F644" s="3">
        <v>55767.93028875</v>
      </c>
      <c r="G644" s="3">
        <v>40</v>
      </c>
      <c r="H644" s="3">
        <v>52026.947577</v>
      </c>
      <c r="I644" s="3">
        <v>64</v>
      </c>
      <c r="J644" s="3">
        <v>43872.642370312504</v>
      </c>
      <c r="K644" s="3">
        <v>18</v>
      </c>
      <c r="L644" s="3">
        <v>35864.62763333334</v>
      </c>
      <c r="M644" s="3">
        <v>0</v>
      </c>
      <c r="N644" s="3"/>
      <c r="O644" s="3">
        <v>0</v>
      </c>
      <c r="P644" s="3"/>
      <c r="Q644" s="6">
        <f t="shared" si="18"/>
        <v>170</v>
      </c>
      <c r="R644" s="107">
        <v>48302.06450611765</v>
      </c>
    </row>
    <row r="645" spans="1:18" ht="12">
      <c r="A645" s="147" t="s">
        <v>577</v>
      </c>
      <c r="B645" s="140"/>
      <c r="C645" s="141"/>
      <c r="D645" s="141"/>
      <c r="E645" s="28">
        <f>SUM(E643:E644)</f>
        <v>127</v>
      </c>
      <c r="F645" s="28">
        <f>SUMPRODUCT(E643:E644,F643:F644)/SUM(E643:E644)</f>
        <v>57050.40297433071</v>
      </c>
      <c r="G645" s="28">
        <f>SUM(G643:G644)</f>
        <v>130</v>
      </c>
      <c r="H645" s="28">
        <f>SUMPRODUCT(G643:G644,H643:H644)/SUM(G643:G644)</f>
        <v>52619.927052615385</v>
      </c>
      <c r="I645" s="28">
        <f>SUM(I643:I644)</f>
        <v>181</v>
      </c>
      <c r="J645" s="28">
        <f>SUMPRODUCT(I643:I644,J643:J644)/SUM(I643:I644)</f>
        <v>41800.710453480664</v>
      </c>
      <c r="K645" s="28">
        <f>SUM(K643:K644)</f>
        <v>63</v>
      </c>
      <c r="L645" s="28">
        <f>SUMPRODUCT(K643:K644,L643:L644)/SUM(K643:K644)</f>
        <v>36080.79521238095</v>
      </c>
      <c r="M645" s="28">
        <f>SUM(M643:M644)</f>
        <v>6</v>
      </c>
      <c r="N645" s="28">
        <f>SUMPRODUCT(M643:M644,N643:N644)/SUM(M643:M644)</f>
        <v>25361.99825</v>
      </c>
      <c r="O645" s="28"/>
      <c r="P645" s="28"/>
      <c r="Q645" s="28">
        <f>SUM(Q643:Q644)</f>
        <v>507</v>
      </c>
      <c r="R645" s="93">
        <f>SUMPRODUCT(Q643:Q644,R643:R644)/SUM(Q643:Q644)</f>
        <v>47489.51158686389</v>
      </c>
    </row>
    <row r="646" spans="1:18" ht="12">
      <c r="A646" s="140" t="s">
        <v>502</v>
      </c>
      <c r="B646" s="140" t="s">
        <v>513</v>
      </c>
      <c r="C646" s="141">
        <v>232566</v>
      </c>
      <c r="D646" s="141">
        <v>5</v>
      </c>
      <c r="E646" s="3">
        <v>39</v>
      </c>
      <c r="F646" s="3">
        <v>60371</v>
      </c>
      <c r="G646" s="3">
        <v>55</v>
      </c>
      <c r="H646" s="3">
        <v>48794</v>
      </c>
      <c r="I646" s="3">
        <v>47</v>
      </c>
      <c r="J646" s="3">
        <v>40696</v>
      </c>
      <c r="K646" s="3">
        <v>16</v>
      </c>
      <c r="L646" s="3">
        <v>31757</v>
      </c>
      <c r="M646" s="3">
        <v>1</v>
      </c>
      <c r="N646" s="3">
        <v>34000</v>
      </c>
      <c r="O646" s="3">
        <v>0</v>
      </c>
      <c r="P646" s="3"/>
      <c r="Q646" s="6">
        <f t="shared" si="18"/>
        <v>158</v>
      </c>
      <c r="R646" s="107">
        <v>47423.8164556962</v>
      </c>
    </row>
    <row r="647" spans="1:18" ht="12">
      <c r="A647" s="140"/>
      <c r="B647" s="140"/>
      <c r="C647" s="141"/>
      <c r="D647" s="141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107"/>
    </row>
    <row r="648" spans="1:18" ht="12">
      <c r="A648" s="140" t="s">
        <v>502</v>
      </c>
      <c r="B648" s="140" t="s">
        <v>514</v>
      </c>
      <c r="C648" s="141">
        <v>231712</v>
      </c>
      <c r="D648" s="141">
        <v>6</v>
      </c>
      <c r="E648" s="3">
        <v>55</v>
      </c>
      <c r="F648" s="3">
        <v>61226</v>
      </c>
      <c r="G648" s="3">
        <v>49</v>
      </c>
      <c r="H648" s="3">
        <v>51295</v>
      </c>
      <c r="I648" s="3">
        <v>48</v>
      </c>
      <c r="J648" s="3">
        <v>42560</v>
      </c>
      <c r="K648" s="3">
        <v>20</v>
      </c>
      <c r="L648" s="3">
        <v>33517</v>
      </c>
      <c r="M648" s="3">
        <v>0</v>
      </c>
      <c r="N648" s="3"/>
      <c r="O648" s="3">
        <v>0</v>
      </c>
      <c r="P648" s="3"/>
      <c r="Q648" s="6">
        <f t="shared" si="18"/>
        <v>172</v>
      </c>
      <c r="R648" s="107">
        <v>49965.726744186046</v>
      </c>
    </row>
    <row r="649" spans="1:18" ht="12">
      <c r="A649" s="140" t="s">
        <v>502</v>
      </c>
      <c r="B649" s="140" t="s">
        <v>515</v>
      </c>
      <c r="C649" s="141">
        <v>233897</v>
      </c>
      <c r="D649" s="141">
        <v>6</v>
      </c>
      <c r="E649" s="3">
        <v>14</v>
      </c>
      <c r="F649" s="3">
        <v>59064.637142857144</v>
      </c>
      <c r="G649" s="3">
        <v>18</v>
      </c>
      <c r="H649" s="3">
        <v>46863.80233333333</v>
      </c>
      <c r="I649" s="3">
        <v>25</v>
      </c>
      <c r="J649" s="3">
        <v>42212</v>
      </c>
      <c r="K649" s="3">
        <v>3</v>
      </c>
      <c r="L649" s="3">
        <v>31533</v>
      </c>
      <c r="M649" s="3">
        <v>3</v>
      </c>
      <c r="N649" s="3">
        <v>30890.88</v>
      </c>
      <c r="O649" s="3">
        <v>0</v>
      </c>
      <c r="P649" s="3"/>
      <c r="Q649" s="6">
        <f t="shared" si="18"/>
        <v>63</v>
      </c>
      <c r="R649" s="107">
        <v>46238.4920952381</v>
      </c>
    </row>
    <row r="650" spans="1:18" ht="12">
      <c r="A650" s="140" t="s">
        <v>502</v>
      </c>
      <c r="B650" s="140" t="s">
        <v>516</v>
      </c>
      <c r="C650" s="141">
        <v>232681</v>
      </c>
      <c r="D650" s="141">
        <v>6</v>
      </c>
      <c r="E650" s="3">
        <v>65</v>
      </c>
      <c r="F650" s="3">
        <v>62104.66070953846</v>
      </c>
      <c r="G650" s="3">
        <v>53</v>
      </c>
      <c r="H650" s="3">
        <v>49159.27728754717</v>
      </c>
      <c r="I650" s="3">
        <v>42</v>
      </c>
      <c r="J650" s="3">
        <v>39822</v>
      </c>
      <c r="K650" s="3">
        <v>0</v>
      </c>
      <c r="L650" s="3"/>
      <c r="M650" s="3">
        <v>19</v>
      </c>
      <c r="N650" s="3">
        <v>34186</v>
      </c>
      <c r="O650" s="3">
        <v>0</v>
      </c>
      <c r="P650" s="3"/>
      <c r="Q650" s="6">
        <f t="shared" si="18"/>
        <v>179</v>
      </c>
      <c r="R650" s="107">
        <v>50079.90302994414</v>
      </c>
    </row>
    <row r="651" spans="1:18" ht="12">
      <c r="A651" s="147" t="s">
        <v>577</v>
      </c>
      <c r="B651" s="140"/>
      <c r="C651" s="141"/>
      <c r="D651" s="141"/>
      <c r="E651" s="28">
        <f>SUM(E648:E650)</f>
        <v>134</v>
      </c>
      <c r="F651" s="28">
        <f>SUMPRODUCT(E648:E650,F648:F650)/SUM(E648:E650)</f>
        <v>61426.401985970144</v>
      </c>
      <c r="G651" s="28">
        <f>SUM(G648:G650)</f>
        <v>120</v>
      </c>
      <c r="H651" s="28">
        <f>SUMPRODUCT(G648:G650,H648:H650)/SUM(G648:G650)</f>
        <v>49687.04281866667</v>
      </c>
      <c r="I651" s="28">
        <f>SUM(I648:I650)</f>
        <v>115</v>
      </c>
      <c r="J651" s="28">
        <f>SUMPRODUCT(I648:I650,J648:J650)/SUM(I648:I650)</f>
        <v>41484.382608695654</v>
      </c>
      <c r="K651" s="28">
        <f>SUM(K648:K650)</f>
        <v>23</v>
      </c>
      <c r="L651" s="28">
        <f>SUMPRODUCT(K648:K650,L648:L650)/SUM(K648:K650)</f>
        <v>33258.217391304344</v>
      </c>
      <c r="M651" s="28">
        <f>SUM(M648:M650)</f>
        <v>22</v>
      </c>
      <c r="N651" s="28">
        <f>SUMPRODUCT(M648:M650,N648:N650)/SUM(M648:M650)</f>
        <v>33736.66545454546</v>
      </c>
      <c r="O651" s="28"/>
      <c r="P651" s="28"/>
      <c r="Q651" s="28">
        <f>SUM(Q648:Q650)</f>
        <v>414</v>
      </c>
      <c r="R651" s="93">
        <f>SUMPRODUCT(Q648:Q650,R648:R650)/SUM(Q648:Q650)</f>
        <v>49447.90493806763</v>
      </c>
    </row>
    <row r="652" spans="1:18" ht="12">
      <c r="A652" s="140" t="s">
        <v>502</v>
      </c>
      <c r="B652" s="140" t="s">
        <v>517</v>
      </c>
      <c r="C652" s="141"/>
      <c r="D652" s="141">
        <v>7</v>
      </c>
      <c r="E652" s="3">
        <v>436</v>
      </c>
      <c r="F652" s="3">
        <v>49147.26292798165</v>
      </c>
      <c r="G652" s="3">
        <v>626</v>
      </c>
      <c r="H652" s="3">
        <v>43885.9269484984</v>
      </c>
      <c r="I652" s="3">
        <v>547</v>
      </c>
      <c r="J652" s="3">
        <v>38795.445088117</v>
      </c>
      <c r="K652" s="3">
        <v>224</v>
      </c>
      <c r="L652" s="3">
        <v>33946.402829107144</v>
      </c>
      <c r="M652" s="3">
        <v>2</v>
      </c>
      <c r="N652" s="3">
        <v>29686.875050000002</v>
      </c>
      <c r="O652" s="3">
        <v>0</v>
      </c>
      <c r="P652" s="3"/>
      <c r="Q652" s="6">
        <f t="shared" si="18"/>
        <v>1835</v>
      </c>
      <c r="R652" s="107">
        <v>42389.79474298638</v>
      </c>
    </row>
    <row r="653" spans="1:18" ht="12">
      <c r="A653" s="140" t="s">
        <v>502</v>
      </c>
      <c r="B653" s="140" t="s">
        <v>518</v>
      </c>
      <c r="C653" s="141">
        <v>233338</v>
      </c>
      <c r="D653" s="141">
        <v>7</v>
      </c>
      <c r="E653" s="3">
        <v>11</v>
      </c>
      <c r="F653" s="3">
        <v>49454</v>
      </c>
      <c r="G653" s="3">
        <v>16</v>
      </c>
      <c r="H653" s="3">
        <v>43521</v>
      </c>
      <c r="I653" s="3">
        <v>7</v>
      </c>
      <c r="J653" s="3">
        <v>34437</v>
      </c>
      <c r="K653" s="3">
        <v>2</v>
      </c>
      <c r="L653" s="3">
        <v>21500</v>
      </c>
      <c r="M653" s="3">
        <v>0</v>
      </c>
      <c r="N653" s="3"/>
      <c r="O653" s="3">
        <v>0</v>
      </c>
      <c r="P653" s="3"/>
      <c r="Q653" s="3">
        <v>36</v>
      </c>
      <c r="R653" s="107">
        <v>42344.13888888889</v>
      </c>
    </row>
    <row r="654" spans="1:18" ht="12">
      <c r="A654" s="147" t="s">
        <v>577</v>
      </c>
      <c r="B654" s="140"/>
      <c r="C654" s="141"/>
      <c r="D654" s="141"/>
      <c r="E654" s="28">
        <f>SUM(E652:E653)</f>
        <v>447</v>
      </c>
      <c r="F654" s="28">
        <f>SUMPRODUCT(E652:E653,F652:F653)/SUM(E652:E653)</f>
        <v>49154.81126756152</v>
      </c>
      <c r="G654" s="28">
        <f>SUM(G652:G653)</f>
        <v>642</v>
      </c>
      <c r="H654" s="28">
        <f>SUMPRODUCT(G652:G653,H652:H653)/SUM(G652:G653)</f>
        <v>43876.83219588785</v>
      </c>
      <c r="I654" s="28">
        <f>SUM(I652:I653)</f>
        <v>554</v>
      </c>
      <c r="J654" s="28">
        <f>SUMPRODUCT(I652:I653,J652:J653)/SUM(I652:I653)</f>
        <v>38740.374482310464</v>
      </c>
      <c r="K654" s="28">
        <f>SUM(K652:K653)</f>
        <v>226</v>
      </c>
      <c r="L654" s="28">
        <f>SUMPRODUCT(K652:K653,L652:L653)/SUM(K652:K653)</f>
        <v>33836.25767132744</v>
      </c>
      <c r="M654" s="28">
        <f>SUM(M652:M653)</f>
        <v>2</v>
      </c>
      <c r="N654" s="28">
        <f>SUMPRODUCT(M652:M653,N652:N653)/SUM(M652:M653)</f>
        <v>29686.875050000002</v>
      </c>
      <c r="O654" s="28"/>
      <c r="P654" s="28"/>
      <c r="Q654" s="28">
        <f>SUM(Q652:Q653)</f>
        <v>1871</v>
      </c>
      <c r="R654" s="93">
        <f>SUMPRODUCT(Q652:Q653,R652:R653)/SUM(Q652:Q653)</f>
        <v>42388.916276525924</v>
      </c>
    </row>
    <row r="655" spans="1:18" ht="12">
      <c r="A655" s="140" t="s">
        <v>519</v>
      </c>
      <c r="B655" s="140" t="s">
        <v>520</v>
      </c>
      <c r="C655" s="141">
        <v>238032</v>
      </c>
      <c r="D655" s="141">
        <v>1</v>
      </c>
      <c r="E655" s="3">
        <v>346</v>
      </c>
      <c r="F655" s="3">
        <v>64583.09185184971</v>
      </c>
      <c r="G655" s="3">
        <v>257</v>
      </c>
      <c r="H655" s="3">
        <v>51208.16566957199</v>
      </c>
      <c r="I655" s="3">
        <v>216</v>
      </c>
      <c r="J655" s="3">
        <v>41588.657437222224</v>
      </c>
      <c r="K655" s="3">
        <v>12</v>
      </c>
      <c r="L655" s="3">
        <v>30213.031713333334</v>
      </c>
      <c r="M655" s="3">
        <v>12</v>
      </c>
      <c r="N655" s="3">
        <v>24997.28182</v>
      </c>
      <c r="O655" s="3">
        <v>0</v>
      </c>
      <c r="P655" s="3"/>
      <c r="Q655" s="6">
        <f>+E655+G655+I655+K655+M655+O655</f>
        <v>843</v>
      </c>
      <c r="R655" s="107">
        <v>53560.998964009494</v>
      </c>
    </row>
    <row r="656" spans="1:18" ht="12">
      <c r="A656" s="140"/>
      <c r="B656" s="140"/>
      <c r="C656" s="141"/>
      <c r="D656" s="141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107"/>
    </row>
    <row r="657" spans="1:18" ht="12">
      <c r="A657" s="140" t="s">
        <v>519</v>
      </c>
      <c r="B657" s="140" t="s">
        <v>521</v>
      </c>
      <c r="C657" s="141">
        <v>237525</v>
      </c>
      <c r="D657" s="141">
        <v>3</v>
      </c>
      <c r="E657" s="3">
        <v>195</v>
      </c>
      <c r="F657" s="3">
        <v>54653.894384</v>
      </c>
      <c r="G657" s="3">
        <v>133</v>
      </c>
      <c r="H657" s="3">
        <v>44858.11537759398</v>
      </c>
      <c r="I657" s="3">
        <v>112</v>
      </c>
      <c r="J657" s="3">
        <v>35905.02033482143</v>
      </c>
      <c r="K657" s="3">
        <v>26</v>
      </c>
      <c r="L657" s="3">
        <v>25812</v>
      </c>
      <c r="M657" s="3">
        <v>0</v>
      </c>
      <c r="N657" s="3"/>
      <c r="O657" s="3">
        <v>0</v>
      </c>
      <c r="P657" s="3"/>
      <c r="Q657" s="6">
        <f>+E657+G657+I657+K657+M657+O657</f>
        <v>466</v>
      </c>
      <c r="R657" s="107">
        <v>45742.73181888412</v>
      </c>
    </row>
    <row r="658" spans="1:18" ht="12">
      <c r="A658" s="140"/>
      <c r="B658" s="140"/>
      <c r="C658" s="141"/>
      <c r="D658" s="141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107"/>
    </row>
    <row r="659" spans="1:18" ht="12">
      <c r="A659" s="140" t="s">
        <v>519</v>
      </c>
      <c r="B659" s="140" t="s">
        <v>522</v>
      </c>
      <c r="C659" s="141">
        <v>237215</v>
      </c>
      <c r="D659" s="141">
        <v>6</v>
      </c>
      <c r="E659" s="3">
        <v>22</v>
      </c>
      <c r="F659" s="3">
        <v>50635.897718181826</v>
      </c>
      <c r="G659" s="3">
        <v>24</v>
      </c>
      <c r="H659" s="3">
        <v>40319.356139999996</v>
      </c>
      <c r="I659" s="3">
        <v>20</v>
      </c>
      <c r="J659" s="3">
        <v>36664</v>
      </c>
      <c r="K659" s="3">
        <v>10</v>
      </c>
      <c r="L659" s="3">
        <v>31671.809447999996</v>
      </c>
      <c r="M659" s="3">
        <v>0</v>
      </c>
      <c r="N659" s="3"/>
      <c r="O659" s="3">
        <v>0</v>
      </c>
      <c r="P659" s="3"/>
      <c r="Q659" s="6">
        <f aca="true" t="shared" si="19" ref="Q659:Q666">+E659+G659+I659+K659+M659+O659</f>
        <v>76</v>
      </c>
      <c r="R659" s="107">
        <v>41205.95252157895</v>
      </c>
    </row>
    <row r="660" spans="1:18" ht="12">
      <c r="A660" s="140" t="s">
        <v>519</v>
      </c>
      <c r="B660" s="140" t="s">
        <v>523</v>
      </c>
      <c r="C660" s="141">
        <v>237330</v>
      </c>
      <c r="D660" s="141">
        <v>6</v>
      </c>
      <c r="E660" s="3">
        <v>20</v>
      </c>
      <c r="F660" s="3">
        <v>48407.821448999995</v>
      </c>
      <c r="G660" s="3">
        <v>25</v>
      </c>
      <c r="H660" s="3">
        <v>42332.5046096</v>
      </c>
      <c r="I660" s="3">
        <v>39</v>
      </c>
      <c r="J660" s="3">
        <v>34608.6812174359</v>
      </c>
      <c r="K660" s="3">
        <v>8</v>
      </c>
      <c r="L660" s="3">
        <v>29315.29</v>
      </c>
      <c r="M660" s="3">
        <v>0</v>
      </c>
      <c r="N660" s="3"/>
      <c r="O660" s="3">
        <v>0</v>
      </c>
      <c r="P660" s="3"/>
      <c r="Q660" s="6">
        <f t="shared" si="19"/>
        <v>92</v>
      </c>
      <c r="R660" s="107">
        <v>39247.064475</v>
      </c>
    </row>
    <row r="661" spans="1:18" ht="12">
      <c r="A661" s="140" t="s">
        <v>519</v>
      </c>
      <c r="B661" s="140" t="s">
        <v>524</v>
      </c>
      <c r="C661" s="141">
        <v>237367</v>
      </c>
      <c r="D661" s="141">
        <v>6</v>
      </c>
      <c r="E661" s="3">
        <v>57</v>
      </c>
      <c r="F661" s="3">
        <v>50595.72095649123</v>
      </c>
      <c r="G661" s="3">
        <v>54</v>
      </c>
      <c r="H661" s="3">
        <v>43277.21216</v>
      </c>
      <c r="I661" s="3">
        <v>49</v>
      </c>
      <c r="J661" s="3">
        <v>38566.81255346938</v>
      </c>
      <c r="K661" s="3">
        <v>30</v>
      </c>
      <c r="L661" s="3">
        <v>33729.89918666667</v>
      </c>
      <c r="M661" s="3">
        <v>0</v>
      </c>
      <c r="N661" s="3"/>
      <c r="O661" s="3">
        <v>0</v>
      </c>
      <c r="P661" s="3"/>
      <c r="Q661" s="6">
        <f t="shared" si="19"/>
        <v>190</v>
      </c>
      <c r="R661" s="107">
        <v>42750.50706252632</v>
      </c>
    </row>
    <row r="662" spans="1:18" ht="12">
      <c r="A662" s="140" t="s">
        <v>519</v>
      </c>
      <c r="B662" s="140" t="s">
        <v>525</v>
      </c>
      <c r="C662" s="141">
        <v>237385</v>
      </c>
      <c r="D662" s="141">
        <v>6</v>
      </c>
      <c r="E662" s="3">
        <v>15</v>
      </c>
      <c r="F662" s="3">
        <v>48970.73286133333</v>
      </c>
      <c r="G662" s="3">
        <v>29</v>
      </c>
      <c r="H662" s="3">
        <v>42174</v>
      </c>
      <c r="I662" s="3">
        <v>23</v>
      </c>
      <c r="J662" s="3">
        <v>36334.56134521739</v>
      </c>
      <c r="K662" s="3">
        <v>1</v>
      </c>
      <c r="L662" s="3">
        <v>30636</v>
      </c>
      <c r="M662" s="3">
        <v>0</v>
      </c>
      <c r="N662" s="3"/>
      <c r="O662" s="3">
        <v>0</v>
      </c>
      <c r="P662" s="3"/>
      <c r="Q662" s="6">
        <f t="shared" si="19"/>
        <v>68</v>
      </c>
      <c r="R662" s="107">
        <v>41528.49858617647</v>
      </c>
    </row>
    <row r="663" spans="1:18" ht="12">
      <c r="A663" s="140" t="s">
        <v>519</v>
      </c>
      <c r="B663" s="140" t="s">
        <v>526</v>
      </c>
      <c r="C663" s="141">
        <v>237792</v>
      </c>
      <c r="D663" s="141">
        <v>6</v>
      </c>
      <c r="E663" s="3">
        <v>34</v>
      </c>
      <c r="F663" s="3">
        <v>50849</v>
      </c>
      <c r="G663" s="3">
        <v>31</v>
      </c>
      <c r="H663" s="3">
        <v>43126</v>
      </c>
      <c r="I663" s="3">
        <v>37</v>
      </c>
      <c r="J663" s="3">
        <v>37816.73725891892</v>
      </c>
      <c r="K663" s="3">
        <v>2</v>
      </c>
      <c r="L663" s="3">
        <v>35776</v>
      </c>
      <c r="M663" s="3">
        <v>12</v>
      </c>
      <c r="N663" s="3">
        <v>35710.835503333336</v>
      </c>
      <c r="O663" s="3">
        <v>0</v>
      </c>
      <c r="P663" s="3"/>
      <c r="Q663" s="6">
        <f t="shared" si="19"/>
        <v>116</v>
      </c>
      <c r="R663" s="107">
        <v>42802.356074310344</v>
      </c>
    </row>
    <row r="664" spans="1:18" ht="12">
      <c r="A664" s="140" t="s">
        <v>519</v>
      </c>
      <c r="B664" s="140" t="s">
        <v>527</v>
      </c>
      <c r="C664" s="141">
        <v>237932</v>
      </c>
      <c r="D664" s="141">
        <v>6</v>
      </c>
      <c r="E664" s="3">
        <v>34</v>
      </c>
      <c r="F664" s="3">
        <v>49011</v>
      </c>
      <c r="G664" s="3">
        <v>54</v>
      </c>
      <c r="H664" s="3">
        <v>40283.30820185185</v>
      </c>
      <c r="I664" s="3">
        <v>18</v>
      </c>
      <c r="J664" s="3">
        <v>29911</v>
      </c>
      <c r="K664" s="3">
        <v>6</v>
      </c>
      <c r="L664" s="3">
        <v>26648.52256</v>
      </c>
      <c r="M664" s="3">
        <v>2</v>
      </c>
      <c r="N664" s="3">
        <v>22500</v>
      </c>
      <c r="O664" s="3">
        <v>0</v>
      </c>
      <c r="P664" s="3"/>
      <c r="Q664" s="6">
        <f t="shared" si="19"/>
        <v>114</v>
      </c>
      <c r="R664" s="107">
        <v>40218.96296719297</v>
      </c>
    </row>
    <row r="665" spans="1:18" ht="12">
      <c r="A665" s="140" t="s">
        <v>519</v>
      </c>
      <c r="B665" s="140" t="s">
        <v>528</v>
      </c>
      <c r="C665" s="141">
        <v>237899</v>
      </c>
      <c r="D665" s="141">
        <v>6</v>
      </c>
      <c r="E665" s="3">
        <v>26</v>
      </c>
      <c r="F665" s="3">
        <v>51874.191226923074</v>
      </c>
      <c r="G665" s="3">
        <v>48</v>
      </c>
      <c r="H665" s="3">
        <v>42851</v>
      </c>
      <c r="I665" s="3">
        <v>47</v>
      </c>
      <c r="J665" s="3">
        <v>36644.37536765957</v>
      </c>
      <c r="K665" s="3">
        <v>23</v>
      </c>
      <c r="L665" s="3">
        <v>30440.61247652174</v>
      </c>
      <c r="M665" s="3">
        <v>0</v>
      </c>
      <c r="N665" s="3"/>
      <c r="O665" s="3">
        <v>0</v>
      </c>
      <c r="P665" s="3"/>
      <c r="Q665" s="6">
        <f t="shared" si="19"/>
        <v>144</v>
      </c>
      <c r="R665" s="107">
        <v>40472.19931347223</v>
      </c>
    </row>
    <row r="666" spans="1:18" ht="12">
      <c r="A666" s="140" t="s">
        <v>519</v>
      </c>
      <c r="B666" s="140" t="s">
        <v>529</v>
      </c>
      <c r="C666" s="141">
        <v>237950</v>
      </c>
      <c r="D666" s="141">
        <v>6</v>
      </c>
      <c r="E666" s="3">
        <v>50</v>
      </c>
      <c r="F666" s="3">
        <v>49720.7493616</v>
      </c>
      <c r="G666" s="3">
        <v>38</v>
      </c>
      <c r="H666" s="3">
        <v>40115.51433052632</v>
      </c>
      <c r="I666" s="3">
        <v>20</v>
      </c>
      <c r="J666" s="3">
        <v>33104.203947999995</v>
      </c>
      <c r="K666" s="3">
        <v>17</v>
      </c>
      <c r="L666" s="3">
        <v>28996.33585764706</v>
      </c>
      <c r="M666" s="3">
        <v>0</v>
      </c>
      <c r="N666" s="3"/>
      <c r="O666" s="3">
        <v>0</v>
      </c>
      <c r="P666" s="3"/>
      <c r="Q666" s="6">
        <f t="shared" si="19"/>
        <v>125</v>
      </c>
      <c r="R666" s="107">
        <v>41323.590409439996</v>
      </c>
    </row>
    <row r="667" spans="1:18" ht="12">
      <c r="A667" s="147" t="s">
        <v>577</v>
      </c>
      <c r="B667" s="140"/>
      <c r="C667" s="141"/>
      <c r="D667" s="141"/>
      <c r="E667" s="28">
        <f>SUM(E659:E666)</f>
        <v>258</v>
      </c>
      <c r="F667" s="28">
        <f>SUMPRODUCT(E659:E666,F659:F666)/SUM(E659:E666)</f>
        <v>50118.874830232555</v>
      </c>
      <c r="G667" s="28">
        <f>SUM(G659:G666)</f>
        <v>303</v>
      </c>
      <c r="H667" s="28">
        <f>SUMPRODUCT(G659:G666,H659:H666)/SUM(G659:G666)</f>
        <v>41846.31949405941</v>
      </c>
      <c r="I667" s="28">
        <f>SUM(I659:I666)</f>
        <v>253</v>
      </c>
      <c r="J667" s="28">
        <f>SUMPRODUCT(I659:I666,J659:J666)/SUM(I659:I666)</f>
        <v>36088.831199051376</v>
      </c>
      <c r="K667" s="28">
        <f>SUM(K659:K666)</f>
        <v>97</v>
      </c>
      <c r="L667" s="28">
        <f>SUMPRODUCT(K659:K666,L659:L666)/SUM(K659:K666)</f>
        <v>31116.374453402062</v>
      </c>
      <c r="M667" s="28">
        <f>SUM(M659:M666)</f>
        <v>14</v>
      </c>
      <c r="N667" s="28">
        <f>SUMPRODUCT(M659:M666,N659:N666)/SUM(M659:M666)</f>
        <v>33823.57328857143</v>
      </c>
      <c r="O667" s="28"/>
      <c r="P667" s="28"/>
      <c r="Q667" s="28">
        <f>SUM(Q659:Q666)</f>
        <v>925</v>
      </c>
      <c r="R667" s="93">
        <f>SUMPRODUCT(Q659:Q666,R659:R666)/SUM(Q659:Q666)</f>
        <v>41332.32124787027</v>
      </c>
    </row>
    <row r="668" spans="1:18" ht="12">
      <c r="A668" s="140" t="s">
        <v>519</v>
      </c>
      <c r="B668" s="140" t="s">
        <v>530</v>
      </c>
      <c r="C668" s="141">
        <v>237701</v>
      </c>
      <c r="D668" s="141">
        <v>7</v>
      </c>
      <c r="E668" s="3">
        <v>16</v>
      </c>
      <c r="F668" s="3">
        <v>45394.612325</v>
      </c>
      <c r="G668" s="3">
        <v>10</v>
      </c>
      <c r="H668" s="3">
        <v>38017.464456</v>
      </c>
      <c r="I668" s="3">
        <v>6</v>
      </c>
      <c r="J668" s="3">
        <v>28193</v>
      </c>
      <c r="K668" s="3">
        <v>2</v>
      </c>
      <c r="L668" s="3">
        <v>22005</v>
      </c>
      <c r="M668" s="3">
        <v>0</v>
      </c>
      <c r="N668" s="3"/>
      <c r="O668" s="3">
        <v>0</v>
      </c>
      <c r="P668" s="3"/>
      <c r="Q668" s="6">
        <f>+E668+G668+I668+K668+M668+O668</f>
        <v>34</v>
      </c>
      <c r="R668" s="107">
        <v>38813.42475764706</v>
      </c>
    </row>
    <row r="669" spans="1:18" ht="12">
      <c r="A669" s="140" t="s">
        <v>519</v>
      </c>
      <c r="B669" s="140" t="s">
        <v>531</v>
      </c>
      <c r="C669" s="141">
        <v>237817</v>
      </c>
      <c r="D669" s="141">
        <v>7</v>
      </c>
      <c r="E669" s="3">
        <v>11</v>
      </c>
      <c r="F669" s="3">
        <v>48714</v>
      </c>
      <c r="G669" s="3">
        <v>13</v>
      </c>
      <c r="H669" s="3">
        <v>40392</v>
      </c>
      <c r="I669" s="3">
        <v>22</v>
      </c>
      <c r="J669" s="3">
        <v>34412</v>
      </c>
      <c r="K669" s="3">
        <v>10</v>
      </c>
      <c r="L669" s="3">
        <v>28814</v>
      </c>
      <c r="M669" s="3">
        <v>0</v>
      </c>
      <c r="N669" s="3"/>
      <c r="O669" s="3">
        <v>0</v>
      </c>
      <c r="P669" s="3"/>
      <c r="Q669" s="6">
        <f>+E669+G669+I669+K669+M669+O669</f>
        <v>56</v>
      </c>
      <c r="R669" s="107">
        <v>37609.892857142855</v>
      </c>
    </row>
    <row r="670" spans="1:18" ht="12">
      <c r="A670" s="140" t="s">
        <v>519</v>
      </c>
      <c r="B670" s="140" t="s">
        <v>532</v>
      </c>
      <c r="C670" s="141">
        <v>238014</v>
      </c>
      <c r="D670" s="141">
        <v>7</v>
      </c>
      <c r="E670" s="3">
        <v>31</v>
      </c>
      <c r="F670" s="3">
        <v>43954.93512</v>
      </c>
      <c r="G670" s="3">
        <v>12</v>
      </c>
      <c r="H670" s="3">
        <v>35137</v>
      </c>
      <c r="I670" s="3">
        <v>9</v>
      </c>
      <c r="J670" s="3">
        <v>29869</v>
      </c>
      <c r="K670" s="3">
        <v>1</v>
      </c>
      <c r="L670" s="3">
        <v>29808</v>
      </c>
      <c r="M670" s="3">
        <v>10</v>
      </c>
      <c r="N670" s="3">
        <v>25304</v>
      </c>
      <c r="O670" s="3">
        <v>0</v>
      </c>
      <c r="P670" s="3"/>
      <c r="Q670" s="6">
        <f>+E670+G670+I670+K670+M670+O670</f>
        <v>63</v>
      </c>
      <c r="R670" s="107">
        <v>37078.03156698412</v>
      </c>
    </row>
    <row r="671" spans="1:18" ht="12">
      <c r="A671" s="140" t="s">
        <v>519</v>
      </c>
      <c r="B671" s="140" t="s">
        <v>533</v>
      </c>
      <c r="C671" s="141">
        <v>237686</v>
      </c>
      <c r="D671" s="141">
        <v>7</v>
      </c>
      <c r="E671" s="3">
        <v>34</v>
      </c>
      <c r="F671" s="3">
        <v>45123.4545882353</v>
      </c>
      <c r="G671" s="3">
        <v>24</v>
      </c>
      <c r="H671" s="3">
        <v>38032</v>
      </c>
      <c r="I671" s="3">
        <v>10</v>
      </c>
      <c r="J671" s="3">
        <v>34828</v>
      </c>
      <c r="K671" s="3">
        <v>10</v>
      </c>
      <c r="L671" s="3">
        <v>28871</v>
      </c>
      <c r="M671" s="3">
        <v>0</v>
      </c>
      <c r="N671" s="3"/>
      <c r="O671" s="3">
        <v>0</v>
      </c>
      <c r="P671" s="3"/>
      <c r="Q671" s="6">
        <f>+E671+G671+I671+K671+M671+O671</f>
        <v>78</v>
      </c>
      <c r="R671" s="107">
        <v>39537.89046153847</v>
      </c>
    </row>
    <row r="672" spans="1:18" ht="12">
      <c r="A672" s="147" t="s">
        <v>577</v>
      </c>
      <c r="E672" s="77">
        <f>SUM(E668:E671)</f>
        <v>92</v>
      </c>
      <c r="F672" s="28">
        <f>SUMPRODUCT(E668:E671,F668:F671)/SUM(E668:E671)</f>
        <v>45206.17654260869</v>
      </c>
      <c r="G672" s="77">
        <f>SUM(G668:G671)</f>
        <v>59</v>
      </c>
      <c r="H672" s="30">
        <f>SUMPRODUCT(G668:G671,H668:H671)/SUM(G668:G671)</f>
        <v>37960.72278915254</v>
      </c>
      <c r="I672" s="77">
        <f>SUM(I668:I671)</f>
        <v>47</v>
      </c>
      <c r="J672" s="28">
        <f>SUMPRODUCT(I668:I671,J668:J671)/SUM(I668:I671)</f>
        <v>32836.65957446808</v>
      </c>
      <c r="K672" s="77">
        <f>SUM(K668:K671)</f>
        <v>23</v>
      </c>
      <c r="L672" s="28">
        <f>SUMPRODUCT(K668:K671,L668:L671)/SUM(K668:K671)</f>
        <v>28289.91304347826</v>
      </c>
      <c r="M672" s="77">
        <f>SUM(M668:M671)</f>
        <v>10</v>
      </c>
      <c r="N672" s="28">
        <f>SUMPRODUCT(M668:M671,N668:N671)/SUM(M668:M671)</f>
        <v>25304</v>
      </c>
      <c r="O672" s="77"/>
      <c r="P672" s="28"/>
      <c r="Q672" s="77">
        <f>SUM(Q668:Q671)</f>
        <v>231</v>
      </c>
      <c r="R672" s="93">
        <f>SUMPRODUCT(Q668:Q671,R668:R671)/SUM(Q668:Q671)</f>
        <v>38292.9951795671</v>
      </c>
    </row>
    <row r="674" spans="1:18" ht="12">
      <c r="A674" s="148" t="s">
        <v>702</v>
      </c>
      <c r="B674" s="148" t="s">
        <v>638</v>
      </c>
      <c r="C674" s="148">
        <v>159391</v>
      </c>
      <c r="D674" s="148">
        <v>1</v>
      </c>
      <c r="E674" s="6">
        <v>434</v>
      </c>
      <c r="F674" s="6">
        <v>68072</v>
      </c>
      <c r="G674" s="6">
        <v>303</v>
      </c>
      <c r="H674" s="6">
        <v>50392</v>
      </c>
      <c r="I674" s="6">
        <v>244</v>
      </c>
      <c r="J674" s="6">
        <v>43037</v>
      </c>
      <c r="K674" s="6">
        <v>255</v>
      </c>
      <c r="L674" s="6">
        <v>30025</v>
      </c>
      <c r="Q674" s="6">
        <f>+E674+G674+I674+K674+M674+O674</f>
        <v>1236</v>
      </c>
      <c r="R674" s="106">
        <v>50954.146918038896</v>
      </c>
    </row>
    <row r="676" spans="1:18" ht="12">
      <c r="A676" s="148" t="s">
        <v>702</v>
      </c>
      <c r="B676" s="148" t="s">
        <v>639</v>
      </c>
      <c r="C676" s="148">
        <v>159939</v>
      </c>
      <c r="D676" s="148">
        <v>2</v>
      </c>
      <c r="E676" s="6">
        <v>220</v>
      </c>
      <c r="F676" s="6">
        <v>61889</v>
      </c>
      <c r="G676" s="6">
        <v>135</v>
      </c>
      <c r="H676" s="6">
        <v>44578</v>
      </c>
      <c r="I676" s="6">
        <v>74</v>
      </c>
      <c r="J676" s="6">
        <v>42176</v>
      </c>
      <c r="K676" s="6">
        <v>90</v>
      </c>
      <c r="L676" s="6">
        <v>26736</v>
      </c>
      <c r="Q676" s="6">
        <f>+E676+G676+I676+K676+M676+O676</f>
        <v>519</v>
      </c>
      <c r="R676" s="106">
        <v>48479.526011560694</v>
      </c>
    </row>
    <row r="677" spans="1:18" ht="12">
      <c r="A677" s="148" t="s">
        <v>702</v>
      </c>
      <c r="B677" s="148" t="s">
        <v>640</v>
      </c>
      <c r="C677" s="148">
        <v>160658</v>
      </c>
      <c r="D677" s="148">
        <v>2</v>
      </c>
      <c r="E677" s="6">
        <v>146</v>
      </c>
      <c r="F677" s="6">
        <v>64717</v>
      </c>
      <c r="G677" s="6">
        <v>130</v>
      </c>
      <c r="H677" s="6">
        <v>49339</v>
      </c>
      <c r="I677" s="6">
        <v>139</v>
      </c>
      <c r="J677" s="6">
        <v>41021</v>
      </c>
      <c r="K677" s="6">
        <v>102</v>
      </c>
      <c r="L677" s="6">
        <v>30617</v>
      </c>
      <c r="Q677" s="6">
        <f>+E677+G677+I677+K677+M677+O677</f>
        <v>517</v>
      </c>
      <c r="R677" s="106">
        <v>47751.65377176015</v>
      </c>
    </row>
    <row r="678" spans="5:18" ht="12">
      <c r="E678" s="77">
        <f>SUM(E676:E677)</f>
        <v>366</v>
      </c>
      <c r="F678" s="28">
        <f>SUMPRODUCT(E676:E677,F676:F677)/SUM(E676:E677)</f>
        <v>63017.10928961749</v>
      </c>
      <c r="G678" s="77">
        <f>SUM(G676:G677)</f>
        <v>265</v>
      </c>
      <c r="H678" s="28">
        <f>SUMPRODUCT(G676:G677,H676:H677)/SUM(G676:G677)</f>
        <v>46913.58490566038</v>
      </c>
      <c r="I678" s="77">
        <f>SUM(I676:I677)</f>
        <v>213</v>
      </c>
      <c r="J678" s="28">
        <f>SUMPRODUCT(I676:I677,J676:J677)/SUM(I676:I677)</f>
        <v>41422.2676056338</v>
      </c>
      <c r="K678" s="77">
        <f>SUM(K676:K677)</f>
        <v>192</v>
      </c>
      <c r="L678" s="28">
        <f>SUMPRODUCT(K676:K677,L676:L677)/SUM(K676:K677)</f>
        <v>28797.78125</v>
      </c>
      <c r="M678" s="77"/>
      <c r="N678" s="28"/>
      <c r="O678" s="77"/>
      <c r="P678" s="28"/>
      <c r="Q678" s="77">
        <f>SUM(Q676:Q677)</f>
        <v>1036</v>
      </c>
      <c r="R678" s="93">
        <f>SUMPRODUCT(Q676:Q677,R676:R677)/SUM(Q676:Q677)</f>
        <v>48116.29247104247</v>
      </c>
    </row>
    <row r="679" spans="1:18" ht="12">
      <c r="A679" s="148" t="s">
        <v>702</v>
      </c>
      <c r="B679" s="148" t="s">
        <v>641</v>
      </c>
      <c r="C679" s="148">
        <v>159647</v>
      </c>
      <c r="D679" s="148">
        <v>3</v>
      </c>
      <c r="E679" s="6">
        <v>120</v>
      </c>
      <c r="F679" s="6">
        <v>57671.44</v>
      </c>
      <c r="G679" s="6">
        <v>98</v>
      </c>
      <c r="H679" s="6">
        <v>48010</v>
      </c>
      <c r="I679" s="6">
        <v>119</v>
      </c>
      <c r="J679" s="6">
        <v>39203</v>
      </c>
      <c r="K679" s="6">
        <v>47</v>
      </c>
      <c r="L679" s="6">
        <v>25301</v>
      </c>
      <c r="Q679" s="6">
        <f>+E679+G679+I679+K679+M679+O679</f>
        <v>384</v>
      </c>
      <c r="R679" s="106">
        <v>45520.46041666667</v>
      </c>
    </row>
    <row r="680" spans="1:18" ht="12">
      <c r="A680" s="148" t="s">
        <v>702</v>
      </c>
      <c r="B680" s="148" t="s">
        <v>643</v>
      </c>
      <c r="C680" s="148">
        <v>159993</v>
      </c>
      <c r="D680" s="148">
        <v>3</v>
      </c>
      <c r="E680" s="6">
        <v>81</v>
      </c>
      <c r="F680" s="6">
        <v>54468</v>
      </c>
      <c r="G680" s="6">
        <v>114</v>
      </c>
      <c r="H680" s="6">
        <v>44020</v>
      </c>
      <c r="I680" s="6">
        <v>140</v>
      </c>
      <c r="J680" s="6">
        <v>37745</v>
      </c>
      <c r="K680" s="6">
        <v>104</v>
      </c>
      <c r="L680" s="6">
        <v>28421</v>
      </c>
      <c r="Q680" s="6">
        <f>+E680+G680+I680+K680+M680+O680</f>
        <v>439</v>
      </c>
      <c r="R680" s="106">
        <v>40251.189066059225</v>
      </c>
    </row>
    <row r="681" spans="1:18" ht="12">
      <c r="A681" s="148" t="s">
        <v>702</v>
      </c>
      <c r="B681" s="148" t="s">
        <v>644</v>
      </c>
      <c r="C681" s="148">
        <v>160621</v>
      </c>
      <c r="D681" s="148">
        <v>3</v>
      </c>
      <c r="E681" s="6">
        <v>103</v>
      </c>
      <c r="F681" s="6">
        <v>55291</v>
      </c>
      <c r="G681" s="6">
        <v>76</v>
      </c>
      <c r="H681" s="6">
        <v>47223</v>
      </c>
      <c r="I681" s="6">
        <v>222</v>
      </c>
      <c r="J681" s="6">
        <v>39115</v>
      </c>
      <c r="K681" s="6">
        <v>85</v>
      </c>
      <c r="L681" s="6">
        <v>28755</v>
      </c>
      <c r="Q681" s="6">
        <f>+E681+G681+I681+K681+M681+O681</f>
        <v>486</v>
      </c>
      <c r="R681" s="106">
        <v>41999.2304526749</v>
      </c>
    </row>
    <row r="682" spans="5:18" ht="12">
      <c r="E682" s="77">
        <f>SUM(E679:E681)</f>
        <v>304</v>
      </c>
      <c r="F682" s="28">
        <f>SUMPRODUCT(E679:E681,F679:F681)/SUM(E679:E681)</f>
        <v>56011.36118421053</v>
      </c>
      <c r="G682" s="77">
        <f>SUM(G679:G681)</f>
        <v>288</v>
      </c>
      <c r="H682" s="30">
        <f>SUMPRODUCT(G679:G681,H679:H681)/SUM(G679:G681)</f>
        <v>46222.944444444445</v>
      </c>
      <c r="I682" s="77">
        <f>SUM(I679:I681)</f>
        <v>481</v>
      </c>
      <c r="J682" s="28">
        <f>SUMPRODUCT(I679:I681,J679:J681)/SUM(I679:I681)</f>
        <v>38738.01871101871</v>
      </c>
      <c r="K682" s="77">
        <f>SUM(K679:K681)</f>
        <v>236</v>
      </c>
      <c r="L682" s="28">
        <f>SUMPRODUCT(K679:K681,L679:L681)/SUM(K679:K681)</f>
        <v>27919.9406779661</v>
      </c>
      <c r="M682" s="77">
        <f>SUM(M679:M681)</f>
        <v>0</v>
      </c>
      <c r="N682" s="28"/>
      <c r="O682" s="77"/>
      <c r="P682" s="28"/>
      <c r="Q682" s="77">
        <f>SUM(Q679:Q681)</f>
        <v>1309</v>
      </c>
      <c r="R682" s="93">
        <f>SUMPRODUCT(Q679:Q681,R679:R681)/SUM(Q679:Q681)</f>
        <v>42445.954774637125</v>
      </c>
    </row>
    <row r="683" spans="1:18" ht="12">
      <c r="A683" s="148" t="s">
        <v>702</v>
      </c>
      <c r="B683" s="148" t="s">
        <v>645</v>
      </c>
      <c r="C683" s="148">
        <v>159009</v>
      </c>
      <c r="D683" s="148">
        <v>4</v>
      </c>
      <c r="E683" s="6">
        <v>65</v>
      </c>
      <c r="F683" s="6">
        <v>53963</v>
      </c>
      <c r="G683" s="6">
        <v>44</v>
      </c>
      <c r="H683" s="6">
        <v>44684</v>
      </c>
      <c r="I683" s="6">
        <v>106</v>
      </c>
      <c r="J683" s="6">
        <v>38005</v>
      </c>
      <c r="K683" s="6">
        <v>40</v>
      </c>
      <c r="L683" s="6">
        <v>29019</v>
      </c>
      <c r="Q683" s="6">
        <f>+E683+G683+I683+K683+M683+O683</f>
        <v>255</v>
      </c>
      <c r="R683" s="106">
        <v>41815.873310279785</v>
      </c>
    </row>
    <row r="684" spans="2:18" ht="12">
      <c r="B684" s="148" t="s">
        <v>642</v>
      </c>
      <c r="C684" s="148">
        <v>159717</v>
      </c>
      <c r="D684" s="148">
        <v>4</v>
      </c>
      <c r="E684" s="6">
        <v>89</v>
      </c>
      <c r="F684" s="6">
        <v>51985</v>
      </c>
      <c r="G684" s="6">
        <v>78</v>
      </c>
      <c r="H684" s="6">
        <v>42638</v>
      </c>
      <c r="I684" s="6">
        <v>85</v>
      </c>
      <c r="J684" s="6">
        <v>35524</v>
      </c>
      <c r="K684" s="6">
        <v>27</v>
      </c>
      <c r="L684" s="6">
        <v>30583</v>
      </c>
      <c r="Q684" s="6">
        <f>+E684+G684+I684+K684+M684+O684</f>
        <v>279</v>
      </c>
      <c r="R684" s="106">
        <v>42285.69892473118</v>
      </c>
    </row>
    <row r="685" spans="1:18" ht="12">
      <c r="A685" s="148" t="s">
        <v>702</v>
      </c>
      <c r="B685" s="148" t="s">
        <v>646</v>
      </c>
      <c r="C685" s="148">
        <v>160038</v>
      </c>
      <c r="D685" s="148">
        <v>4</v>
      </c>
      <c r="E685" s="6">
        <v>55</v>
      </c>
      <c r="F685" s="6">
        <v>52889</v>
      </c>
      <c r="G685" s="6">
        <v>57</v>
      </c>
      <c r="H685" s="6">
        <v>43321</v>
      </c>
      <c r="I685" s="6">
        <v>107</v>
      </c>
      <c r="J685" s="6">
        <v>34642</v>
      </c>
      <c r="K685" s="6">
        <v>54</v>
      </c>
      <c r="L685" s="6">
        <v>26972</v>
      </c>
      <c r="Q685" s="6">
        <f>+E685+G685+I685+K685+M685+O685</f>
        <v>273</v>
      </c>
      <c r="R685" s="106">
        <v>38634.45137614679</v>
      </c>
    </row>
    <row r="686" spans="1:18" ht="12">
      <c r="A686" s="148" t="s">
        <v>702</v>
      </c>
      <c r="B686" s="148" t="s">
        <v>647</v>
      </c>
      <c r="C686" s="148">
        <v>160612</v>
      </c>
      <c r="D686" s="148">
        <v>4</v>
      </c>
      <c r="E686" s="6">
        <v>76</v>
      </c>
      <c r="F686" s="6">
        <v>55716</v>
      </c>
      <c r="G686" s="6">
        <v>94</v>
      </c>
      <c r="H686" s="6">
        <v>45930</v>
      </c>
      <c r="I686" s="6">
        <v>145</v>
      </c>
      <c r="J686" s="6">
        <v>38793</v>
      </c>
      <c r="K686" s="6">
        <v>151</v>
      </c>
      <c r="L686" s="6">
        <v>29605</v>
      </c>
      <c r="Q686" s="6">
        <f>+E686+G686+I686+K686+M686+O686</f>
        <v>466</v>
      </c>
      <c r="R686" s="106">
        <v>40015.52079399142</v>
      </c>
    </row>
    <row r="687" spans="5:18" ht="12">
      <c r="E687" s="77">
        <f>SUM(E683:E686)</f>
        <v>285</v>
      </c>
      <c r="F687" s="28">
        <f>SUMPRODUCT(E683:E686,F683:F686)/SUM(E683:E686)</f>
        <v>53605.512280701754</v>
      </c>
      <c r="G687" s="77">
        <f>SUM(G683:G686)</f>
        <v>273</v>
      </c>
      <c r="H687" s="28">
        <f>SUMPRODUCT(G683:G686,H683:H686)/SUM(G683:G686)</f>
        <v>44243.8717948718</v>
      </c>
      <c r="I687" s="77">
        <f>SUM(I683:I686)</f>
        <v>443</v>
      </c>
      <c r="J687" s="28">
        <f>SUMPRODUCT(I683:I686,J683:J686)/SUM(I683:I686)</f>
        <v>36974.60270880361</v>
      </c>
      <c r="K687" s="77">
        <f>SUM(K683:K686)</f>
        <v>272</v>
      </c>
      <c r="L687" s="28">
        <f>SUMPRODUCT(K683:K686,L683:L686)/SUM(K683:K686)</f>
        <v>29093.176470588234</v>
      </c>
      <c r="M687" s="77"/>
      <c r="N687" s="28"/>
      <c r="O687" s="77"/>
      <c r="P687" s="28"/>
      <c r="Q687" s="77">
        <f>SUM(Q683:Q686)</f>
        <v>1273</v>
      </c>
      <c r="R687" s="93">
        <f>SUMPRODUCT(Q683:Q686,R683:R686)/SUM(Q683:Q686)</f>
        <v>40577.52993700661</v>
      </c>
    </row>
    <row r="688" spans="1:18" ht="12">
      <c r="A688" s="148" t="s">
        <v>702</v>
      </c>
      <c r="B688" s="148" t="s">
        <v>648</v>
      </c>
      <c r="C688" s="148">
        <v>159416</v>
      </c>
      <c r="D688" s="148">
        <v>5</v>
      </c>
      <c r="E688" s="6">
        <v>54</v>
      </c>
      <c r="F688" s="6">
        <v>53055.48</v>
      </c>
      <c r="G688" s="6">
        <v>35</v>
      </c>
      <c r="H688" s="6">
        <v>42925.03</v>
      </c>
      <c r="I688" s="6">
        <v>35</v>
      </c>
      <c r="J688" s="6">
        <v>38144.67</v>
      </c>
      <c r="K688" s="6">
        <v>9</v>
      </c>
      <c r="L688" s="6">
        <v>26550.06</v>
      </c>
      <c r="Q688" s="6">
        <f>+E688+G688+I688+K688+M688+O688</f>
        <v>133</v>
      </c>
      <c r="R688" s="106">
        <v>44672.07488721805</v>
      </c>
    </row>
    <row r="689" spans="1:18" ht="12">
      <c r="A689" s="148" t="s">
        <v>702</v>
      </c>
      <c r="B689" s="148" t="s">
        <v>649</v>
      </c>
      <c r="C689" s="148">
        <v>159966</v>
      </c>
      <c r="D689" s="148">
        <v>5</v>
      </c>
      <c r="E689" s="6">
        <v>61</v>
      </c>
      <c r="F689" s="6">
        <v>52029</v>
      </c>
      <c r="G689" s="6">
        <v>57</v>
      </c>
      <c r="H689" s="6">
        <v>42814</v>
      </c>
      <c r="I689" s="6">
        <v>77</v>
      </c>
      <c r="J689" s="6">
        <v>36990</v>
      </c>
      <c r="K689" s="6">
        <v>56</v>
      </c>
      <c r="L689" s="6">
        <v>28586</v>
      </c>
      <c r="Q689" s="6">
        <f>+E689+G689+I689+K689+M689+O689</f>
        <v>251</v>
      </c>
      <c r="R689" s="106">
        <v>40092.482071713144</v>
      </c>
    </row>
    <row r="690" spans="1:18" ht="12">
      <c r="A690" s="148" t="s">
        <v>702</v>
      </c>
      <c r="B690" s="148" t="s">
        <v>650</v>
      </c>
      <c r="C690" s="148">
        <v>160360</v>
      </c>
      <c r="D690" s="148">
        <v>5</v>
      </c>
      <c r="E690" s="6">
        <v>19</v>
      </c>
      <c r="F690" s="6">
        <v>50035</v>
      </c>
      <c r="G690" s="6">
        <v>30</v>
      </c>
      <c r="H690" s="6">
        <v>42315</v>
      </c>
      <c r="I690" s="6">
        <v>79</v>
      </c>
      <c r="J690" s="6">
        <v>36873</v>
      </c>
      <c r="K690" s="6">
        <v>14</v>
      </c>
      <c r="L690" s="6">
        <v>27687</v>
      </c>
      <c r="Q690" s="6">
        <f>+E690+G690+I690+K690+M690+O690</f>
        <v>142</v>
      </c>
      <c r="R690" s="106">
        <v>38878.16901408451</v>
      </c>
    </row>
    <row r="691" spans="5:18" ht="12">
      <c r="E691" s="77">
        <f>SUM(E688:E690)</f>
        <v>134</v>
      </c>
      <c r="F691" s="28">
        <f>SUMPRODUCT(E688:E690,F688:F690)/SUM(E688:E690)</f>
        <v>52159.924776119406</v>
      </c>
      <c r="G691" s="77">
        <f>SUM(G688:G690)</f>
        <v>122</v>
      </c>
      <c r="H691" s="28">
        <f>SUMPRODUCT(G688:G690,H688:H690)/SUM(G688:G690)</f>
        <v>42723.14795081967</v>
      </c>
      <c r="I691" s="77">
        <f>SUM(I688:I690)</f>
        <v>191</v>
      </c>
      <c r="J691" s="28">
        <f>SUMPRODUCT(I688:I690,J688:J690)/SUM(I688:I690)</f>
        <v>37153.19607329843</v>
      </c>
      <c r="K691" s="77">
        <f>SUM(K688:K690)</f>
        <v>79</v>
      </c>
      <c r="L691" s="28">
        <f>SUMPRODUCT(K688:K690,L688:L690)/SUM(K688:K690)</f>
        <v>28194.74101265823</v>
      </c>
      <c r="M691" s="77"/>
      <c r="N691" s="28"/>
      <c r="O691" s="77"/>
      <c r="P691" s="28"/>
      <c r="Q691" s="77">
        <f>SUM(Q688:Q690)</f>
        <v>526</v>
      </c>
      <c r="R691" s="93">
        <f>SUMPRODUCT(Q688:Q690,R688:R690)/SUM(Q688:Q690)</f>
        <v>40922.621596958175</v>
      </c>
    </row>
    <row r="692" spans="1:18" ht="12">
      <c r="A692" s="148" t="s">
        <v>702</v>
      </c>
      <c r="B692" s="148" t="s">
        <v>651</v>
      </c>
      <c r="C692" s="148">
        <v>158431</v>
      </c>
      <c r="D692" s="148">
        <v>7</v>
      </c>
      <c r="E692" s="6">
        <v>2</v>
      </c>
      <c r="F692" s="6">
        <v>38585</v>
      </c>
      <c r="G692" s="6">
        <v>15</v>
      </c>
      <c r="H692" s="6">
        <v>38131</v>
      </c>
      <c r="I692" s="6">
        <v>39</v>
      </c>
      <c r="J692" s="6">
        <v>34811</v>
      </c>
      <c r="K692" s="6">
        <v>28</v>
      </c>
      <c r="L692" s="6">
        <v>29548</v>
      </c>
      <c r="Q692" s="6">
        <f aca="true" t="shared" si="20" ref="Q692:Q699">+E692+G692+I692+K692+M692+O692</f>
        <v>84</v>
      </c>
      <c r="R692" s="106">
        <v>33739.380952380954</v>
      </c>
    </row>
    <row r="693" spans="1:18" ht="12">
      <c r="A693" s="148" t="s">
        <v>702</v>
      </c>
      <c r="B693" s="148" t="s">
        <v>652</v>
      </c>
      <c r="C693" s="148">
        <v>158662</v>
      </c>
      <c r="D693" s="148">
        <v>7</v>
      </c>
      <c r="E693" s="6">
        <v>32</v>
      </c>
      <c r="F693" s="6">
        <v>47008</v>
      </c>
      <c r="G693" s="6">
        <v>96</v>
      </c>
      <c r="H693" s="6">
        <v>40239</v>
      </c>
      <c r="I693" s="6">
        <v>101</v>
      </c>
      <c r="J693" s="6">
        <v>33602.43</v>
      </c>
      <c r="K693" s="6">
        <v>94</v>
      </c>
      <c r="L693" s="6">
        <v>29344</v>
      </c>
      <c r="Q693" s="6">
        <f t="shared" si="20"/>
        <v>323</v>
      </c>
      <c r="R693" s="106">
        <v>35663.71959752322</v>
      </c>
    </row>
    <row r="694" spans="1:18" ht="12">
      <c r="A694" s="148" t="s">
        <v>702</v>
      </c>
      <c r="B694" s="148" t="s">
        <v>653</v>
      </c>
      <c r="C694" s="148">
        <v>159382</v>
      </c>
      <c r="D694" s="148">
        <v>7</v>
      </c>
      <c r="E694" s="6">
        <v>17</v>
      </c>
      <c r="F694" s="6">
        <v>41687</v>
      </c>
      <c r="G694" s="6">
        <v>25</v>
      </c>
      <c r="H694" s="6">
        <v>35984</v>
      </c>
      <c r="I694" s="6">
        <v>15</v>
      </c>
      <c r="J694" s="6">
        <v>30468</v>
      </c>
      <c r="K694" s="6">
        <v>10</v>
      </c>
      <c r="L694" s="6">
        <v>26137</v>
      </c>
      <c r="Q694" s="6">
        <f t="shared" si="20"/>
        <v>67</v>
      </c>
      <c r="R694" s="106">
        <v>34726.40298507463</v>
      </c>
    </row>
    <row r="695" spans="1:18" ht="12">
      <c r="A695" s="148" t="s">
        <v>702</v>
      </c>
      <c r="B695" s="148" t="s">
        <v>654</v>
      </c>
      <c r="C695" s="148">
        <v>159407</v>
      </c>
      <c r="D695" s="148">
        <v>7</v>
      </c>
      <c r="E695" s="6">
        <v>9</v>
      </c>
      <c r="F695" s="6">
        <v>47373.45</v>
      </c>
      <c r="G695" s="6">
        <v>13</v>
      </c>
      <c r="H695" s="6">
        <v>40596.99</v>
      </c>
      <c r="I695" s="6">
        <v>28</v>
      </c>
      <c r="J695" s="6">
        <v>33276.1</v>
      </c>
      <c r="K695" s="6">
        <v>20</v>
      </c>
      <c r="L695" s="6">
        <v>27966.46</v>
      </c>
      <c r="Q695" s="6">
        <f t="shared" si="20"/>
        <v>70</v>
      </c>
      <c r="R695" s="106">
        <v>34931.17028571429</v>
      </c>
    </row>
    <row r="696" spans="1:18" ht="12">
      <c r="A696" s="148" t="s">
        <v>702</v>
      </c>
      <c r="B696" s="148" t="s">
        <v>828</v>
      </c>
      <c r="D696" s="148">
        <v>7</v>
      </c>
      <c r="G696" s="6">
        <v>1</v>
      </c>
      <c r="H696" s="6">
        <v>40909</v>
      </c>
      <c r="I696" s="6">
        <v>10</v>
      </c>
      <c r="J696" s="6">
        <v>27652</v>
      </c>
      <c r="K696" s="6">
        <v>45</v>
      </c>
      <c r="L696" s="6">
        <v>19318</v>
      </c>
      <c r="Q696" s="6">
        <f t="shared" si="20"/>
        <v>56</v>
      </c>
      <c r="R696" s="106">
        <v>21191.76785714286</v>
      </c>
    </row>
    <row r="697" spans="1:18" ht="12">
      <c r="A697" s="148" t="s">
        <v>702</v>
      </c>
      <c r="B697" s="148" t="s">
        <v>829</v>
      </c>
      <c r="D697" s="148">
        <v>7</v>
      </c>
      <c r="G697" s="6">
        <v>7</v>
      </c>
      <c r="H697" s="6">
        <v>36144</v>
      </c>
      <c r="I697" s="6">
        <v>7</v>
      </c>
      <c r="J697" s="6">
        <v>32673</v>
      </c>
      <c r="K697" s="6">
        <v>24</v>
      </c>
      <c r="L697" s="6">
        <v>26566</v>
      </c>
      <c r="Q697" s="6">
        <f t="shared" si="20"/>
        <v>38</v>
      </c>
      <c r="R697" s="106">
        <v>29455.342105263157</v>
      </c>
    </row>
    <row r="698" spans="1:18" ht="12">
      <c r="A698" s="148" t="s">
        <v>702</v>
      </c>
      <c r="B698" s="148" t="s">
        <v>827</v>
      </c>
      <c r="D698" s="148">
        <v>7</v>
      </c>
      <c r="I698" s="6">
        <v>3</v>
      </c>
      <c r="J698" s="6">
        <v>36000</v>
      </c>
      <c r="K698" s="6">
        <v>7</v>
      </c>
      <c r="L698" s="6">
        <v>28643</v>
      </c>
      <c r="Q698" s="6">
        <f t="shared" si="20"/>
        <v>10</v>
      </c>
      <c r="R698" s="106">
        <v>30850.1</v>
      </c>
    </row>
    <row r="699" spans="1:18" ht="12">
      <c r="A699" s="148" t="s">
        <v>702</v>
      </c>
      <c r="B699" s="148" t="s">
        <v>655</v>
      </c>
      <c r="C699" s="148">
        <v>160649</v>
      </c>
      <c r="D699" s="148">
        <v>7</v>
      </c>
      <c r="E699" s="6">
        <v>3</v>
      </c>
      <c r="F699" s="6">
        <v>54501.67</v>
      </c>
      <c r="G699" s="6">
        <v>6</v>
      </c>
      <c r="H699" s="6">
        <v>37588.17</v>
      </c>
      <c r="I699" s="6">
        <v>15</v>
      </c>
      <c r="J699" s="6">
        <v>33922.67</v>
      </c>
      <c r="K699" s="6">
        <v>25</v>
      </c>
      <c r="L699" s="6">
        <v>29245.9</v>
      </c>
      <c r="Q699" s="6">
        <f t="shared" si="20"/>
        <v>49</v>
      </c>
      <c r="R699" s="106">
        <v>33245.33836734694</v>
      </c>
    </row>
    <row r="700" spans="5:18" ht="12">
      <c r="E700" s="77">
        <f>SUM(E692:E699)</f>
        <v>63</v>
      </c>
      <c r="F700" s="28">
        <f>SUMPRODUCT(E692:E699,F692:F699)/SUM(E692:E699)</f>
        <v>45713.82634920634</v>
      </c>
      <c r="G700" s="77">
        <f>SUM(G692:G699)</f>
        <v>163</v>
      </c>
      <c r="H700" s="28">
        <f>SUMPRODUCT(G692:G699,H692:H699)/SUM(G692:G699)</f>
        <v>39151.631226993864</v>
      </c>
      <c r="I700" s="77">
        <f>SUM(I692:I699)</f>
        <v>218</v>
      </c>
      <c r="J700" s="28">
        <f>SUMPRODUCT(I692:I699,J692:J699)/SUM(I692:I699)</f>
        <v>33313.28568807339</v>
      </c>
      <c r="K700" s="77">
        <f>SUM(K692:K699)</f>
        <v>253</v>
      </c>
      <c r="L700" s="28">
        <f>SUMPRODUCT(K692:K699,L692:L699)/SUM(K692:K699)</f>
        <v>27055.026482213438</v>
      </c>
      <c r="M700" s="77"/>
      <c r="N700" s="28"/>
      <c r="O700" s="77"/>
      <c r="P700" s="28"/>
      <c r="Q700" s="77">
        <f>SUM(Q692:Q699)</f>
        <v>697</v>
      </c>
      <c r="R700" s="93">
        <f>SUMPRODUCT(Q692:Q699,R692:R699)/SUM(Q692:Q699)</f>
        <v>33527.84064562411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4"/>
  <sheetViews>
    <sheetView zoomScale="75" zoomScaleNormal="75" workbookViewId="0" topLeftCell="A1">
      <pane xSplit="4" ySplit="6" topLeftCell="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8" sqref="R8"/>
    </sheetView>
  </sheetViews>
  <sheetFormatPr defaultColWidth="9.140625" defaultRowHeight="12"/>
  <cols>
    <col min="1" max="1" width="5.57421875" style="0" customWidth="1"/>
    <col min="2" max="2" width="31.140625" style="0" customWidth="1"/>
    <col min="3" max="3" width="7.57421875" style="0" customWidth="1"/>
    <col min="4" max="4" width="5.421875" style="0" customWidth="1"/>
    <col min="5" max="17" width="8.57421875" style="6" customWidth="1"/>
    <col min="18" max="18" width="8.57421875" style="0" customWidth="1"/>
  </cols>
  <sheetData>
    <row r="1" spans="1:18" ht="12.75">
      <c r="A1" s="7"/>
      <c r="B1" s="8"/>
      <c r="C1" s="9"/>
      <c r="D1" s="10"/>
      <c r="E1" s="12" t="s">
        <v>576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12.75">
      <c r="A2" s="7"/>
      <c r="B2" s="11"/>
      <c r="C2" s="14"/>
      <c r="D2" s="1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ht="12.75">
      <c r="A3" s="7"/>
      <c r="B3" s="16"/>
      <c r="C3" s="17" t="s">
        <v>540</v>
      </c>
      <c r="D3" s="1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</row>
    <row r="4" spans="1:18" ht="12.75">
      <c r="A4" s="7"/>
      <c r="B4" s="11" t="s">
        <v>542</v>
      </c>
      <c r="C4" s="14" t="s">
        <v>543</v>
      </c>
      <c r="D4" s="15" t="s">
        <v>544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 ht="22.5">
      <c r="A5" s="19" t="s">
        <v>547</v>
      </c>
      <c r="B5" s="20" t="s">
        <v>548</v>
      </c>
      <c r="C5" s="21" t="s">
        <v>2</v>
      </c>
      <c r="D5" s="22" t="s">
        <v>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18" ht="24">
      <c r="A6" s="25" t="s">
        <v>0</v>
      </c>
      <c r="B6" s="25" t="s">
        <v>1</v>
      </c>
      <c r="C6" s="26" t="s">
        <v>2</v>
      </c>
      <c r="D6" s="26" t="s">
        <v>3</v>
      </c>
      <c r="E6" s="27" t="s">
        <v>29</v>
      </c>
      <c r="F6" s="27" t="s">
        <v>36</v>
      </c>
      <c r="G6" s="27" t="s">
        <v>30</v>
      </c>
      <c r="H6" s="27" t="s">
        <v>37</v>
      </c>
      <c r="I6" s="27" t="s">
        <v>31</v>
      </c>
      <c r="J6" s="27" t="s">
        <v>38</v>
      </c>
      <c r="K6" s="27" t="s">
        <v>32</v>
      </c>
      <c r="L6" s="27" t="s">
        <v>39</v>
      </c>
      <c r="M6" s="27" t="s">
        <v>33</v>
      </c>
      <c r="N6" s="27" t="s">
        <v>40</v>
      </c>
      <c r="O6" s="27" t="s">
        <v>34</v>
      </c>
      <c r="P6" s="27" t="s">
        <v>41</v>
      </c>
      <c r="Q6" s="27" t="s">
        <v>35</v>
      </c>
      <c r="R6" s="26" t="s">
        <v>4</v>
      </c>
    </row>
    <row r="7" spans="2:18" ht="12">
      <c r="B7" s="25"/>
      <c r="C7" s="26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6"/>
    </row>
    <row r="8" spans="1:18" s="63" customFormat="1" ht="12">
      <c r="A8" s="60" t="s">
        <v>637</v>
      </c>
      <c r="B8" s="60"/>
      <c r="C8" s="61"/>
      <c r="D8" s="61"/>
      <c r="E8" s="62">
        <f>+E25+E69+E103+E150+E209+E236+E266+E298+E370+E398+E430+E508+E592+E606+E625</f>
        <v>25605.02</v>
      </c>
      <c r="F8" s="62">
        <f>((E25*F25)+(E69*F69)+(E103*F103)+(E150*F150)+(E209*F209)+(E236*F236)+(E266*F266)+(E298*F298)+(E370*F370)+(E398*F398)+(E430*F430)+(E508*F508)+(E592*F592)+(E606*F606)+(E625*F625))/E8</f>
        <v>69145.21326900479</v>
      </c>
      <c r="G8" s="62">
        <f>+G25+G69+G103+G150+G209+G236+G266+G298+G370+G398+G430+G508+G592+G606+G625</f>
        <v>22060.61</v>
      </c>
      <c r="H8" s="62">
        <f>((G25*H25)+(G69*H69)+(G103*H103)+(G150*H150)+(G209*H209)+(G236*H236)+(G266*H266)+(G298*H298)+(G370*H370)+(G398*H398)+(G430*H430)+(G508*H508)+(G592*H592)+(G606*H606)+(G625*H625))/G8</f>
        <v>51751.32702784344</v>
      </c>
      <c r="I8" s="62">
        <f>+I25+I69+I103+I150+I209+I236+I266+I298+I370+I398+I430+I508+I592+I606+I625</f>
        <v>20455.31</v>
      </c>
      <c r="J8" s="62">
        <f>((I25*J25)+(I69*J69)+(I103*J103)+(I150*J150)+(I209*J209)+(I236*J236)+(I266*J266)+(I298*J298)+(I370*J370)+(I398*J398)+(I430*J430)+(I508*J508)+(I592*J592)+(I606*J606)+(I625*J625))/I8</f>
        <v>42846.17057964735</v>
      </c>
      <c r="K8" s="62">
        <f>+K25+K69+K103+K150+K209+K236+K266+K298+K370+K398+K430+K508+K592+K606+K625</f>
        <v>5955.26</v>
      </c>
      <c r="L8" s="62">
        <f>((K25*L25)+(K69*L69)+(K103*L103)+(K150*L150)+(K209*L209)+(K236*L236)+(K266*L266)+(K298*L298)+(K370*L370)+(K398*L398)+(K430*L430)+(K508*L508)+(K592*L592)+(K606*L606)+(K625*L625))/K8</f>
        <v>31702.451419501183</v>
      </c>
      <c r="M8" s="62">
        <f>+M25+M69+M103+M150+M209+M236+M266+M298+M370+M398+M430+M508+M592+M606+M625</f>
        <v>3758</v>
      </c>
      <c r="N8" s="62">
        <f>((M25*N25)+(M69*N69)+(M103*N103)+(M150*N150)+(M209*N209)+(M236*N236)+(M266*N266)+(M298*N298)+(M370*N370)+(M398*N398)+(M430*N430)+(M508*N508)+(M592*N592)+(M606*N606)+(M625*N625))/M8</f>
        <v>35107.49347142097</v>
      </c>
      <c r="O8" s="62">
        <f>+O25+O69+O103+O150+O209+O236+O266+O298+O370+O398+O430+O508+O592+O606</f>
        <v>0</v>
      </c>
      <c r="P8" s="62" t="e">
        <f>((O25*P25)+(O69*P69)+(O103*P103)+(O150*P150)+(O209*P209)+(O236*P236)+(O266*P266)+(O298*P298)+(O370*P370)+(O398*P398)+(O430*P430)+(O508*P508)+(O592*P592)+(O606*P606))/O8</f>
        <v>#DIV/0!</v>
      </c>
      <c r="Q8" s="62">
        <f>+Q25+Q69+Q103+Q150+Q209+Q236+Q266+Q298+Q370+Q398+Q430+Q508+Q592+Q606+Q625</f>
        <v>77834.2</v>
      </c>
      <c r="R8" s="62">
        <f>((Q25*R25)+(Q69*R69)+(Q103*R103)+(Q150*R150)+(Q209*R209)+(Q236*R236)+(Q266*R266)+(Q298*R298)+(Q370*R370)+(Q398*R398)+(Q430*R430)+(Q508*R508)+(Q592*R592)+(Q606*R606)+(Q625*R625))/Q8</f>
        <v>52795.460273588105</v>
      </c>
    </row>
    <row r="9" spans="1:18" ht="12">
      <c r="A9" s="1" t="s">
        <v>42</v>
      </c>
      <c r="B9" s="1" t="s">
        <v>43</v>
      </c>
      <c r="C9" s="2">
        <v>100858</v>
      </c>
      <c r="D9" s="2">
        <v>1</v>
      </c>
      <c r="E9" s="3">
        <v>431</v>
      </c>
      <c r="F9" s="3">
        <v>69500.83021665894</v>
      </c>
      <c r="G9" s="3">
        <v>391</v>
      </c>
      <c r="H9" s="3">
        <v>51233.38580112532</v>
      </c>
      <c r="I9" s="3">
        <v>195</v>
      </c>
      <c r="J9" s="3">
        <v>43978.479673435904</v>
      </c>
      <c r="K9" s="3">
        <v>95</v>
      </c>
      <c r="L9" s="3">
        <v>27733.436144</v>
      </c>
      <c r="M9" s="3">
        <v>27</v>
      </c>
      <c r="N9" s="3">
        <v>36300.06112666667</v>
      </c>
      <c r="O9" s="3">
        <v>0</v>
      </c>
      <c r="P9" s="3"/>
      <c r="Q9" s="100">
        <f aca="true" t="shared" si="0" ref="Q9:Q24">+O9+M9+K9+I9+G9+E9</f>
        <v>1139</v>
      </c>
      <c r="R9" s="100">
        <f aca="true" t="shared" si="1" ref="R9:R24">((E9*F9)+(G9*H9)+(I9*J9)+(K9*L9)+(M9*N9)+(O9*P9))/Q9</f>
        <v>54589.721942089556</v>
      </c>
    </row>
    <row r="10" spans="1:18" ht="12">
      <c r="A10" s="1" t="s">
        <v>42</v>
      </c>
      <c r="B10" s="1" t="s">
        <v>44</v>
      </c>
      <c r="C10" s="2">
        <v>100751</v>
      </c>
      <c r="D10" s="2">
        <v>1</v>
      </c>
      <c r="E10" s="3">
        <v>267</v>
      </c>
      <c r="F10" s="3">
        <v>73239.90667782772</v>
      </c>
      <c r="G10" s="3">
        <v>242</v>
      </c>
      <c r="H10" s="3">
        <v>52985.92559322314</v>
      </c>
      <c r="I10" s="3">
        <v>180</v>
      </c>
      <c r="J10" s="3">
        <v>43406.79761311111</v>
      </c>
      <c r="K10" s="3">
        <v>86</v>
      </c>
      <c r="L10" s="3">
        <v>29107.702969302325</v>
      </c>
      <c r="M10" s="3">
        <v>6</v>
      </c>
      <c r="N10" s="3">
        <v>34713</v>
      </c>
      <c r="O10" s="3">
        <v>0</v>
      </c>
      <c r="P10" s="3"/>
      <c r="Q10" s="100">
        <f t="shared" si="0"/>
        <v>781</v>
      </c>
      <c r="R10" s="100">
        <f t="shared" si="1"/>
        <v>54932.66722440461</v>
      </c>
    </row>
    <row r="11" spans="1:18" ht="12">
      <c r="A11" s="1" t="s">
        <v>42</v>
      </c>
      <c r="B11" s="1" t="s">
        <v>45</v>
      </c>
      <c r="C11" s="2">
        <v>100663</v>
      </c>
      <c r="D11" s="2">
        <v>1</v>
      </c>
      <c r="E11" s="3">
        <v>129</v>
      </c>
      <c r="F11" s="3">
        <v>75335.71235813954</v>
      </c>
      <c r="G11" s="3">
        <v>178</v>
      </c>
      <c r="H11" s="3">
        <v>52330.771619887644</v>
      </c>
      <c r="I11" s="3">
        <v>111</v>
      </c>
      <c r="J11" s="3">
        <v>44017.23797405406</v>
      </c>
      <c r="K11" s="3">
        <v>38</v>
      </c>
      <c r="L11" s="3">
        <v>30091.746102105262</v>
      </c>
      <c r="M11" s="3">
        <v>3</v>
      </c>
      <c r="N11" s="3">
        <v>37136</v>
      </c>
      <c r="O11" s="3">
        <v>0</v>
      </c>
      <c r="P11" s="3"/>
      <c r="Q11" s="100">
        <f t="shared" si="0"/>
        <v>459</v>
      </c>
      <c r="R11" s="100">
        <f t="shared" si="1"/>
        <v>54845.29849572985</v>
      </c>
    </row>
    <row r="12" spans="1:18" ht="12">
      <c r="A12" s="1" t="s">
        <v>42</v>
      </c>
      <c r="B12" s="1" t="s">
        <v>46</v>
      </c>
      <c r="C12" s="2">
        <v>100706</v>
      </c>
      <c r="D12" s="2">
        <v>2</v>
      </c>
      <c r="E12" s="3">
        <v>78</v>
      </c>
      <c r="F12" s="3">
        <v>72221.33558666667</v>
      </c>
      <c r="G12" s="3">
        <v>86</v>
      </c>
      <c r="H12" s="3">
        <v>49793.14030697674</v>
      </c>
      <c r="I12" s="3">
        <v>73</v>
      </c>
      <c r="J12" s="3">
        <v>44166.50245589041</v>
      </c>
      <c r="K12" s="3">
        <v>12</v>
      </c>
      <c r="L12" s="3">
        <v>36518</v>
      </c>
      <c r="M12" s="3">
        <v>21</v>
      </c>
      <c r="N12" s="3">
        <v>30886.742980952382</v>
      </c>
      <c r="O12" s="3">
        <v>0</v>
      </c>
      <c r="P12" s="3"/>
      <c r="Q12" s="100">
        <f t="shared" si="0"/>
        <v>270</v>
      </c>
      <c r="R12" s="100">
        <f t="shared" si="1"/>
        <v>52690.616755703704</v>
      </c>
    </row>
    <row r="13" spans="1:18" ht="12">
      <c r="A13" s="1" t="s">
        <v>42</v>
      </c>
      <c r="B13" s="1" t="s">
        <v>47</v>
      </c>
      <c r="C13" s="2">
        <v>100654</v>
      </c>
      <c r="D13" s="2">
        <v>3</v>
      </c>
      <c r="E13" s="3">
        <v>47</v>
      </c>
      <c r="F13" s="3">
        <v>51730</v>
      </c>
      <c r="G13" s="3">
        <v>66</v>
      </c>
      <c r="H13" s="3">
        <v>43984</v>
      </c>
      <c r="I13" s="3">
        <v>102</v>
      </c>
      <c r="J13" s="3">
        <v>37452</v>
      </c>
      <c r="K13" s="3">
        <v>22</v>
      </c>
      <c r="L13" s="3">
        <v>28617</v>
      </c>
      <c r="M13" s="3"/>
      <c r="N13" s="3"/>
      <c r="O13" s="3">
        <v>0</v>
      </c>
      <c r="P13" s="3"/>
      <c r="Q13" s="100">
        <f t="shared" si="0"/>
        <v>237</v>
      </c>
      <c r="R13" s="100">
        <f t="shared" si="1"/>
        <v>41282.4135021097</v>
      </c>
    </row>
    <row r="14" spans="1:18" ht="12">
      <c r="A14" s="1" t="s">
        <v>42</v>
      </c>
      <c r="B14" s="1" t="s">
        <v>48</v>
      </c>
      <c r="C14" s="2">
        <v>101480</v>
      </c>
      <c r="D14" s="2">
        <v>3</v>
      </c>
      <c r="E14" s="3">
        <v>87</v>
      </c>
      <c r="F14" s="3">
        <v>57227.90241701149</v>
      </c>
      <c r="G14" s="3">
        <v>50</v>
      </c>
      <c r="H14" s="3">
        <v>45060.872643200004</v>
      </c>
      <c r="I14" s="3">
        <v>62</v>
      </c>
      <c r="J14" s="3">
        <v>39881.1141983871</v>
      </c>
      <c r="K14" s="3">
        <v>63</v>
      </c>
      <c r="L14" s="3">
        <v>36538</v>
      </c>
      <c r="M14" s="3"/>
      <c r="N14" s="3"/>
      <c r="O14" s="3">
        <v>0</v>
      </c>
      <c r="P14" s="3"/>
      <c r="Q14" s="100">
        <f t="shared" si="0"/>
        <v>262</v>
      </c>
      <c r="R14" s="100">
        <f t="shared" si="1"/>
        <v>45825.93214786259</v>
      </c>
    </row>
    <row r="15" spans="1:18" ht="12">
      <c r="A15" s="1" t="s">
        <v>42</v>
      </c>
      <c r="B15" s="1" t="s">
        <v>49</v>
      </c>
      <c r="C15" s="2">
        <v>102094</v>
      </c>
      <c r="D15" s="2">
        <v>3</v>
      </c>
      <c r="E15" s="3">
        <v>116</v>
      </c>
      <c r="F15" s="3">
        <v>68761.58842327587</v>
      </c>
      <c r="G15" s="3">
        <v>109</v>
      </c>
      <c r="H15" s="3">
        <v>52111.35640073395</v>
      </c>
      <c r="I15" s="3">
        <v>152</v>
      </c>
      <c r="J15" s="3">
        <v>45700.304111578946</v>
      </c>
      <c r="K15" s="3">
        <v>57</v>
      </c>
      <c r="L15" s="3">
        <v>32930.3690877193</v>
      </c>
      <c r="M15" s="3">
        <v>1</v>
      </c>
      <c r="N15" s="3">
        <v>33488.1074</v>
      </c>
      <c r="O15" s="3">
        <v>0</v>
      </c>
      <c r="P15" s="3"/>
      <c r="Q15" s="100">
        <f t="shared" si="0"/>
        <v>435</v>
      </c>
      <c r="R15" s="100">
        <f t="shared" si="1"/>
        <v>51755.05166698851</v>
      </c>
    </row>
    <row r="16" spans="1:18" ht="12">
      <c r="A16" s="1" t="s">
        <v>42</v>
      </c>
      <c r="B16" s="1" t="s">
        <v>50</v>
      </c>
      <c r="C16" s="2">
        <v>100830</v>
      </c>
      <c r="D16" s="2">
        <v>4</v>
      </c>
      <c r="E16" s="3">
        <v>55</v>
      </c>
      <c r="F16" s="3">
        <v>60524.44140363637</v>
      </c>
      <c r="G16" s="3">
        <v>56</v>
      </c>
      <c r="H16" s="3">
        <v>46165.81716071429</v>
      </c>
      <c r="I16" s="3">
        <v>56</v>
      </c>
      <c r="J16" s="3">
        <v>40526.9546</v>
      </c>
      <c r="K16" s="3">
        <v>26</v>
      </c>
      <c r="L16" s="3">
        <v>31356.916738461536</v>
      </c>
      <c r="M16" s="3"/>
      <c r="N16" s="3"/>
      <c r="O16" s="3">
        <v>0</v>
      </c>
      <c r="P16" s="3"/>
      <c r="Q16" s="100">
        <f t="shared" si="0"/>
        <v>193</v>
      </c>
      <c r="R16" s="100">
        <f t="shared" si="1"/>
        <v>46626.52503108809</v>
      </c>
    </row>
    <row r="17" spans="1:18" ht="12">
      <c r="A17" s="1" t="s">
        <v>42</v>
      </c>
      <c r="B17" s="1" t="s">
        <v>51</v>
      </c>
      <c r="C17" s="2">
        <v>102368</v>
      </c>
      <c r="D17" s="2">
        <v>4</v>
      </c>
      <c r="E17" s="3">
        <v>18</v>
      </c>
      <c r="F17" s="3">
        <v>53531.373768888894</v>
      </c>
      <c r="G17" s="3">
        <v>59</v>
      </c>
      <c r="H17" s="3">
        <v>44602.69062644068</v>
      </c>
      <c r="I17" s="3">
        <v>104</v>
      </c>
      <c r="J17" s="3">
        <v>36264.98768788461</v>
      </c>
      <c r="K17" s="3">
        <v>21</v>
      </c>
      <c r="L17" s="3">
        <v>27587.65505142857</v>
      </c>
      <c r="M17" s="3">
        <v>4</v>
      </c>
      <c r="N17" s="3">
        <v>9488.43346</v>
      </c>
      <c r="O17" s="3">
        <v>0</v>
      </c>
      <c r="P17" s="3"/>
      <c r="Q17" s="100">
        <f t="shared" si="0"/>
        <v>206</v>
      </c>
      <c r="R17" s="100">
        <f t="shared" si="1"/>
        <v>38757.16837019417</v>
      </c>
    </row>
    <row r="18" spans="1:18" ht="12">
      <c r="A18" s="1" t="s">
        <v>42</v>
      </c>
      <c r="B18" s="1" t="s">
        <v>52</v>
      </c>
      <c r="C18" s="2">
        <v>101709</v>
      </c>
      <c r="D18" s="2">
        <v>4</v>
      </c>
      <c r="E18" s="3">
        <v>40</v>
      </c>
      <c r="F18" s="3">
        <v>52300</v>
      </c>
      <c r="G18" s="3">
        <v>37</v>
      </c>
      <c r="H18" s="3">
        <v>44208</v>
      </c>
      <c r="I18" s="3">
        <v>38</v>
      </c>
      <c r="J18" s="3">
        <v>34635</v>
      </c>
      <c r="K18" s="3">
        <v>19</v>
      </c>
      <c r="L18" s="3">
        <v>30868</v>
      </c>
      <c r="M18" s="3"/>
      <c r="N18" s="3"/>
      <c r="O18" s="3">
        <v>0</v>
      </c>
      <c r="P18" s="3"/>
      <c r="Q18" s="100">
        <f t="shared" si="0"/>
        <v>134</v>
      </c>
      <c r="R18" s="100">
        <f t="shared" si="1"/>
        <v>42017.298507462685</v>
      </c>
    </row>
    <row r="19" spans="1:18" ht="12">
      <c r="A19" s="1" t="s">
        <v>42</v>
      </c>
      <c r="B19" s="1" t="s">
        <v>53</v>
      </c>
      <c r="C19" s="2">
        <v>101879</v>
      </c>
      <c r="D19" s="2">
        <v>4</v>
      </c>
      <c r="E19" s="3">
        <v>57</v>
      </c>
      <c r="F19" s="3">
        <v>58307.24150105264</v>
      </c>
      <c r="G19" s="3">
        <v>45</v>
      </c>
      <c r="H19" s="3">
        <v>49800.16472711111</v>
      </c>
      <c r="I19" s="3">
        <v>64</v>
      </c>
      <c r="J19" s="3">
        <v>43217.374363124996</v>
      </c>
      <c r="K19" s="3">
        <v>15</v>
      </c>
      <c r="L19" s="3">
        <v>37074</v>
      </c>
      <c r="M19" s="3"/>
      <c r="N19" s="3"/>
      <c r="O19" s="3">
        <v>0</v>
      </c>
      <c r="P19" s="3"/>
      <c r="Q19" s="100">
        <f t="shared" si="0"/>
        <v>181</v>
      </c>
      <c r="R19" s="100">
        <f t="shared" si="1"/>
        <v>49096.91788685083</v>
      </c>
    </row>
    <row r="20" spans="1:18" ht="12">
      <c r="A20" s="1" t="s">
        <v>42</v>
      </c>
      <c r="B20" s="1" t="s">
        <v>54</v>
      </c>
      <c r="C20" s="2">
        <v>100724</v>
      </c>
      <c r="D20" s="2">
        <v>5</v>
      </c>
      <c r="E20" s="3">
        <v>32</v>
      </c>
      <c r="F20" s="3">
        <v>54851</v>
      </c>
      <c r="G20" s="3">
        <v>51</v>
      </c>
      <c r="H20" s="3">
        <v>46243.31445137255</v>
      </c>
      <c r="I20" s="3">
        <v>62</v>
      </c>
      <c r="J20" s="3">
        <v>40971.22287387097</v>
      </c>
      <c r="K20" s="3">
        <v>54</v>
      </c>
      <c r="L20" s="3">
        <v>33761.43334444444</v>
      </c>
      <c r="M20" s="3"/>
      <c r="N20" s="3"/>
      <c r="O20" s="3">
        <v>0</v>
      </c>
      <c r="P20" s="3"/>
      <c r="Q20" s="100">
        <f t="shared" si="0"/>
        <v>199</v>
      </c>
      <c r="R20" s="100">
        <f t="shared" si="1"/>
        <v>42597.86058190955</v>
      </c>
    </row>
    <row r="21" spans="1:18" ht="12">
      <c r="A21" s="1" t="s">
        <v>42</v>
      </c>
      <c r="B21" s="1" t="s">
        <v>55</v>
      </c>
      <c r="C21" s="2">
        <v>102322</v>
      </c>
      <c r="D21" s="2">
        <v>5</v>
      </c>
      <c r="E21" s="3">
        <v>17</v>
      </c>
      <c r="F21" s="3">
        <v>54186.20100588235</v>
      </c>
      <c r="G21" s="3">
        <v>10</v>
      </c>
      <c r="H21" s="3">
        <v>47855.281954</v>
      </c>
      <c r="I21" s="3">
        <v>20</v>
      </c>
      <c r="J21" s="3">
        <v>42007.317012</v>
      </c>
      <c r="K21" s="3">
        <v>3</v>
      </c>
      <c r="L21" s="3">
        <v>27028.5763</v>
      </c>
      <c r="M21" s="3">
        <v>1</v>
      </c>
      <c r="N21" s="3">
        <v>33502</v>
      </c>
      <c r="O21" s="3">
        <v>0</v>
      </c>
      <c r="P21" s="3"/>
      <c r="Q21" s="100">
        <f t="shared" si="0"/>
        <v>51</v>
      </c>
      <c r="R21" s="100">
        <f t="shared" si="1"/>
        <v>46165.73148588235</v>
      </c>
    </row>
    <row r="22" spans="1:18" ht="12">
      <c r="A22" s="1" t="s">
        <v>42</v>
      </c>
      <c r="B22" s="1" t="s">
        <v>56</v>
      </c>
      <c r="C22" s="2">
        <v>102368</v>
      </c>
      <c r="D22" s="2">
        <v>5</v>
      </c>
      <c r="E22" s="3">
        <v>4</v>
      </c>
      <c r="F22" s="3">
        <v>58015.50744</v>
      </c>
      <c r="G22" s="3">
        <v>10</v>
      </c>
      <c r="H22" s="3">
        <v>42737.63624</v>
      </c>
      <c r="I22" s="3">
        <v>18</v>
      </c>
      <c r="J22" s="3">
        <v>42125.31796777778</v>
      </c>
      <c r="K22" s="3">
        <v>3</v>
      </c>
      <c r="L22" s="3">
        <v>29438.93458</v>
      </c>
      <c r="M22" s="3"/>
      <c r="N22" s="3"/>
      <c r="O22" s="3">
        <v>0</v>
      </c>
      <c r="P22" s="3"/>
      <c r="Q22" s="100">
        <f t="shared" si="0"/>
        <v>35</v>
      </c>
      <c r="R22" s="100">
        <f t="shared" si="1"/>
        <v>43028.88340914285</v>
      </c>
    </row>
    <row r="23" spans="1:18" ht="12">
      <c r="A23" s="1" t="s">
        <v>42</v>
      </c>
      <c r="B23" s="1" t="s">
        <v>57</v>
      </c>
      <c r="C23" s="2">
        <v>101587</v>
      </c>
      <c r="D23" s="2">
        <v>5</v>
      </c>
      <c r="E23" s="3">
        <v>23</v>
      </c>
      <c r="F23" s="3">
        <v>44173.447465217396</v>
      </c>
      <c r="G23" s="3">
        <v>28</v>
      </c>
      <c r="H23" s="3">
        <v>38615.88002</v>
      </c>
      <c r="I23" s="3">
        <v>26</v>
      </c>
      <c r="J23" s="3">
        <v>32835.68176</v>
      </c>
      <c r="K23" s="3">
        <v>3</v>
      </c>
      <c r="L23" s="3">
        <v>26794.352200000005</v>
      </c>
      <c r="M23" s="3">
        <v>5</v>
      </c>
      <c r="N23" s="3">
        <v>22455.680748000002</v>
      </c>
      <c r="O23" s="3">
        <v>0</v>
      </c>
      <c r="P23" s="3"/>
      <c r="Q23" s="100">
        <f t="shared" si="0"/>
        <v>85</v>
      </c>
      <c r="R23" s="100">
        <f t="shared" si="1"/>
        <v>36983.80139247059</v>
      </c>
    </row>
    <row r="24" spans="1:18" ht="12">
      <c r="A24" s="1" t="s">
        <v>42</v>
      </c>
      <c r="B24" s="1" t="s">
        <v>58</v>
      </c>
      <c r="C24" s="2">
        <v>100812</v>
      </c>
      <c r="D24" s="2">
        <v>6</v>
      </c>
      <c r="E24" s="3">
        <v>19</v>
      </c>
      <c r="F24" s="3">
        <v>63553.87989052632</v>
      </c>
      <c r="G24" s="3">
        <v>18</v>
      </c>
      <c r="H24" s="3">
        <v>53314</v>
      </c>
      <c r="I24" s="3">
        <v>37</v>
      </c>
      <c r="J24" s="3">
        <v>45463.073011891895</v>
      </c>
      <c r="K24" s="3">
        <v>3</v>
      </c>
      <c r="L24" s="3">
        <v>39853.5478</v>
      </c>
      <c r="M24" s="3"/>
      <c r="N24" s="3"/>
      <c r="O24" s="3">
        <v>0</v>
      </c>
      <c r="P24" s="3"/>
      <c r="Q24" s="100">
        <f t="shared" si="0"/>
        <v>77</v>
      </c>
      <c r="R24" s="100">
        <f t="shared" si="1"/>
        <v>51543.76704883116</v>
      </c>
    </row>
    <row r="25" spans="1:18" s="58" customFormat="1" ht="12">
      <c r="A25" s="55"/>
      <c r="B25" s="59" t="s">
        <v>636</v>
      </c>
      <c r="C25" s="56"/>
      <c r="D25" s="56"/>
      <c r="E25" s="57">
        <f>SUM(E9:E24)</f>
        <v>1420</v>
      </c>
      <c r="F25" s="57">
        <f>SUMPRODUCT(E9:E24,F9:F24)/E25</f>
        <v>66963.2816695634</v>
      </c>
      <c r="G25" s="57">
        <f>SUM(G9:G24)</f>
        <v>1436</v>
      </c>
      <c r="H25" s="57">
        <f>SUMPRODUCT(G9:G24,H9:H24)/G25</f>
        <v>49921.2002204596</v>
      </c>
      <c r="I25" s="57">
        <f>SUM(I9:I24)</f>
        <v>1300</v>
      </c>
      <c r="J25" s="57">
        <f>SUMPRODUCT(I9:I24,J9:J24)/I25</f>
        <v>41950.66457827692</v>
      </c>
      <c r="K25" s="57">
        <f>SUM(K9:K24)</f>
        <v>520</v>
      </c>
      <c r="L25" s="57">
        <f>SUMPRODUCT(K9:K24,L9:L24)/K25</f>
        <v>31265.05096815385</v>
      </c>
      <c r="M25" s="57">
        <f>SUM(M9:M24)</f>
        <v>68</v>
      </c>
      <c r="N25" s="57">
        <f>SUMPRODUCT(M9:M24,N9:N24)/M25</f>
        <v>31847.522029411768</v>
      </c>
      <c r="O25" s="57"/>
      <c r="P25" s="57"/>
      <c r="Q25" s="57">
        <f>SUM(Q9:Q24)</f>
        <v>4744</v>
      </c>
      <c r="R25" s="57">
        <f>SUMPRODUCT(Q9:Q24,R9:R24)/Q25</f>
        <v>50534.153760657675</v>
      </c>
    </row>
    <row r="26" spans="1:18" ht="12">
      <c r="A26" s="1" t="s">
        <v>42</v>
      </c>
      <c r="B26" s="1" t="s">
        <v>59</v>
      </c>
      <c r="C26" s="2">
        <v>101949</v>
      </c>
      <c r="D26" s="2">
        <v>7</v>
      </c>
      <c r="E26" s="3"/>
      <c r="F26" s="3"/>
      <c r="G26" s="3">
        <v>0</v>
      </c>
      <c r="H26" s="3"/>
      <c r="I26" s="3">
        <v>0</v>
      </c>
      <c r="J26" s="3"/>
      <c r="K26" s="3"/>
      <c r="L26" s="3"/>
      <c r="M26" s="3"/>
      <c r="N26" s="3"/>
      <c r="O26" s="3">
        <v>36</v>
      </c>
      <c r="P26" s="3">
        <v>41555</v>
      </c>
      <c r="Q26" s="100">
        <f aca="true" t="shared" si="2" ref="Q26:Q58">+O26+M26+K26+I26+G26+E26</f>
        <v>36</v>
      </c>
      <c r="R26" s="100">
        <f aca="true" t="shared" si="3" ref="R26:R58">((E26*F26)+(G26*H26)+(I26*J26)+(K26*L26)+(M26*N26)+(O26*P26))/Q26</f>
        <v>41555</v>
      </c>
    </row>
    <row r="27" spans="1:18" ht="12">
      <c r="A27" s="1" t="s">
        <v>42</v>
      </c>
      <c r="B27" s="1" t="s">
        <v>60</v>
      </c>
      <c r="C27" s="2">
        <v>9134</v>
      </c>
      <c r="D27" s="2">
        <v>7</v>
      </c>
      <c r="E27" s="3"/>
      <c r="F27" s="3"/>
      <c r="G27" s="3">
        <v>0</v>
      </c>
      <c r="H27" s="3"/>
      <c r="I27" s="3">
        <v>0</v>
      </c>
      <c r="J27" s="3"/>
      <c r="K27" s="3"/>
      <c r="L27" s="3"/>
      <c r="M27" s="3">
        <v>0</v>
      </c>
      <c r="N27" s="3"/>
      <c r="O27" s="3">
        <v>87</v>
      </c>
      <c r="P27" s="3">
        <v>43358.27619586207</v>
      </c>
      <c r="Q27" s="100">
        <f t="shared" si="2"/>
        <v>87</v>
      </c>
      <c r="R27" s="100">
        <f t="shared" si="3"/>
        <v>43358.27619586207</v>
      </c>
    </row>
    <row r="28" spans="1:18" ht="12">
      <c r="A28" s="1" t="s">
        <v>42</v>
      </c>
      <c r="B28" s="1" t="s">
        <v>61</v>
      </c>
      <c r="C28" s="2">
        <v>102030</v>
      </c>
      <c r="D28" s="2">
        <v>7</v>
      </c>
      <c r="E28" s="3"/>
      <c r="F28" s="3"/>
      <c r="G28" s="3">
        <v>0</v>
      </c>
      <c r="H28" s="3"/>
      <c r="I28" s="3">
        <v>0</v>
      </c>
      <c r="J28" s="3"/>
      <c r="K28" s="3"/>
      <c r="L28" s="3"/>
      <c r="M28" s="3">
        <v>0</v>
      </c>
      <c r="N28" s="3"/>
      <c r="O28" s="3">
        <v>113</v>
      </c>
      <c r="P28" s="3">
        <v>41788.91918761062</v>
      </c>
      <c r="Q28" s="100">
        <f t="shared" si="2"/>
        <v>113</v>
      </c>
      <c r="R28" s="100">
        <f t="shared" si="3"/>
        <v>41788.91918761062</v>
      </c>
    </row>
    <row r="29" spans="1:18" ht="12">
      <c r="A29" s="1" t="s">
        <v>42</v>
      </c>
      <c r="B29" s="1" t="s">
        <v>62</v>
      </c>
      <c r="C29" s="2">
        <v>100760</v>
      </c>
      <c r="D29" s="2">
        <v>7</v>
      </c>
      <c r="E29" s="3"/>
      <c r="F29" s="3"/>
      <c r="G29" s="3">
        <v>0</v>
      </c>
      <c r="H29" s="3"/>
      <c r="I29" s="3">
        <v>0</v>
      </c>
      <c r="J29" s="3"/>
      <c r="K29" s="3"/>
      <c r="L29" s="3"/>
      <c r="M29" s="3">
        <v>0</v>
      </c>
      <c r="N29" s="3"/>
      <c r="O29" s="3">
        <v>47</v>
      </c>
      <c r="P29" s="3">
        <v>42657.94186723404</v>
      </c>
      <c r="Q29" s="100">
        <f t="shared" si="2"/>
        <v>47</v>
      </c>
      <c r="R29" s="100">
        <f t="shared" si="3"/>
        <v>42657.94186723404</v>
      </c>
    </row>
    <row r="30" spans="1:18" ht="12">
      <c r="A30" s="1" t="s">
        <v>42</v>
      </c>
      <c r="B30" s="1" t="s">
        <v>63</v>
      </c>
      <c r="C30" s="2">
        <v>101028</v>
      </c>
      <c r="D30" s="2">
        <v>7</v>
      </c>
      <c r="E30" s="3"/>
      <c r="F30" s="3"/>
      <c r="G30" s="3">
        <v>0</v>
      </c>
      <c r="H30" s="3"/>
      <c r="I30" s="3">
        <v>0</v>
      </c>
      <c r="J30" s="3"/>
      <c r="K30" s="3"/>
      <c r="L30" s="3"/>
      <c r="M30" s="3">
        <v>0</v>
      </c>
      <c r="N30" s="3"/>
      <c r="O30" s="3">
        <v>35</v>
      </c>
      <c r="P30" s="3">
        <v>42797</v>
      </c>
      <c r="Q30" s="100">
        <f t="shared" si="2"/>
        <v>35</v>
      </c>
      <c r="R30" s="100">
        <f t="shared" si="3"/>
        <v>42797</v>
      </c>
    </row>
    <row r="31" spans="1:18" ht="12">
      <c r="A31" s="1" t="s">
        <v>42</v>
      </c>
      <c r="B31" s="1" t="s">
        <v>64</v>
      </c>
      <c r="C31" s="2">
        <v>101143</v>
      </c>
      <c r="D31" s="2">
        <v>7</v>
      </c>
      <c r="E31" s="3"/>
      <c r="F31" s="3"/>
      <c r="G31" s="3">
        <v>0</v>
      </c>
      <c r="H31" s="3"/>
      <c r="I31" s="3">
        <v>0</v>
      </c>
      <c r="J31" s="3"/>
      <c r="K31" s="3"/>
      <c r="L31" s="3"/>
      <c r="M31" s="3">
        <v>0</v>
      </c>
      <c r="N31" s="3"/>
      <c r="O31" s="3">
        <v>35</v>
      </c>
      <c r="P31" s="3">
        <v>44991</v>
      </c>
      <c r="Q31" s="100">
        <f t="shared" si="2"/>
        <v>35</v>
      </c>
      <c r="R31" s="100">
        <f t="shared" si="3"/>
        <v>44991</v>
      </c>
    </row>
    <row r="32" spans="1:18" ht="12">
      <c r="A32" s="1" t="s">
        <v>42</v>
      </c>
      <c r="B32" s="1" t="s">
        <v>65</v>
      </c>
      <c r="C32" s="2">
        <v>101240</v>
      </c>
      <c r="D32" s="2">
        <v>7</v>
      </c>
      <c r="E32" s="3"/>
      <c r="F32" s="3"/>
      <c r="G32" s="3">
        <v>0</v>
      </c>
      <c r="H32" s="3"/>
      <c r="I32" s="3">
        <v>0</v>
      </c>
      <c r="J32" s="3"/>
      <c r="K32" s="3"/>
      <c r="L32" s="3"/>
      <c r="M32" s="3">
        <v>0</v>
      </c>
      <c r="N32" s="3"/>
      <c r="O32" s="3">
        <v>121</v>
      </c>
      <c r="P32" s="3">
        <v>42852</v>
      </c>
      <c r="Q32" s="100">
        <f t="shared" si="2"/>
        <v>121</v>
      </c>
      <c r="R32" s="100">
        <f t="shared" si="3"/>
        <v>42852</v>
      </c>
    </row>
    <row r="33" spans="1:18" ht="12">
      <c r="A33" s="1" t="s">
        <v>42</v>
      </c>
      <c r="B33" s="1" t="s">
        <v>66</v>
      </c>
      <c r="C33" s="2">
        <v>101286</v>
      </c>
      <c r="D33" s="2">
        <v>7</v>
      </c>
      <c r="E33" s="3"/>
      <c r="F33" s="3"/>
      <c r="G33" s="3">
        <v>0</v>
      </c>
      <c r="H33" s="3"/>
      <c r="I33" s="3">
        <v>0</v>
      </c>
      <c r="J33" s="3"/>
      <c r="K33" s="3"/>
      <c r="L33" s="3"/>
      <c r="M33" s="3">
        <v>0</v>
      </c>
      <c r="N33" s="3"/>
      <c r="O33" s="3">
        <v>107</v>
      </c>
      <c r="P33" s="3">
        <v>45352</v>
      </c>
      <c r="Q33" s="100">
        <f t="shared" si="2"/>
        <v>107</v>
      </c>
      <c r="R33" s="100">
        <f t="shared" si="3"/>
        <v>45352</v>
      </c>
    </row>
    <row r="34" spans="1:18" ht="12">
      <c r="A34" s="1" t="s">
        <v>42</v>
      </c>
      <c r="B34" s="1" t="s">
        <v>67</v>
      </c>
      <c r="C34" s="2">
        <v>131301</v>
      </c>
      <c r="D34" s="2">
        <v>7</v>
      </c>
      <c r="E34" s="3"/>
      <c r="F34" s="3"/>
      <c r="G34" s="3">
        <v>0</v>
      </c>
      <c r="H34" s="3"/>
      <c r="I34" s="3">
        <v>0</v>
      </c>
      <c r="J34" s="3"/>
      <c r="K34" s="3"/>
      <c r="L34" s="3"/>
      <c r="M34" s="3">
        <v>0</v>
      </c>
      <c r="N34" s="3"/>
      <c r="O34" s="3">
        <v>51</v>
      </c>
      <c r="P34" s="3">
        <v>43568</v>
      </c>
      <c r="Q34" s="100">
        <f t="shared" si="2"/>
        <v>51</v>
      </c>
      <c r="R34" s="100">
        <f t="shared" si="3"/>
        <v>43568</v>
      </c>
    </row>
    <row r="35" spans="1:18" ht="12">
      <c r="A35" s="1" t="s">
        <v>42</v>
      </c>
      <c r="B35" s="1" t="s">
        <v>68</v>
      </c>
      <c r="C35" s="2">
        <v>101161</v>
      </c>
      <c r="D35" s="2">
        <v>7</v>
      </c>
      <c r="E35" s="3"/>
      <c r="F35" s="3"/>
      <c r="G35" s="3">
        <v>0</v>
      </c>
      <c r="H35" s="3"/>
      <c r="I35" s="3">
        <v>0</v>
      </c>
      <c r="J35" s="3"/>
      <c r="K35" s="3"/>
      <c r="L35" s="3"/>
      <c r="M35" s="3">
        <v>0</v>
      </c>
      <c r="N35" s="3"/>
      <c r="O35" s="3">
        <v>51</v>
      </c>
      <c r="P35" s="3">
        <v>42240.83834509803</v>
      </c>
      <c r="Q35" s="100">
        <f t="shared" si="2"/>
        <v>51</v>
      </c>
      <c r="R35" s="100">
        <f t="shared" si="3"/>
        <v>42240.83834509803</v>
      </c>
    </row>
    <row r="36" spans="1:18" ht="12">
      <c r="A36" s="1" t="s">
        <v>42</v>
      </c>
      <c r="B36" s="1" t="s">
        <v>69</v>
      </c>
      <c r="C36" s="2">
        <v>101499</v>
      </c>
      <c r="D36" s="2">
        <v>7</v>
      </c>
      <c r="E36" s="3"/>
      <c r="F36" s="3"/>
      <c r="G36" s="3">
        <v>0</v>
      </c>
      <c r="H36" s="3"/>
      <c r="I36" s="3">
        <v>0</v>
      </c>
      <c r="J36" s="3"/>
      <c r="K36" s="3"/>
      <c r="L36" s="3"/>
      <c r="M36" s="3">
        <v>0</v>
      </c>
      <c r="N36" s="3"/>
      <c r="O36" s="3">
        <v>46</v>
      </c>
      <c r="P36" s="3">
        <v>41408.54733</v>
      </c>
      <c r="Q36" s="100">
        <f t="shared" si="2"/>
        <v>46</v>
      </c>
      <c r="R36" s="100">
        <f t="shared" si="3"/>
        <v>41408.54733</v>
      </c>
    </row>
    <row r="37" spans="1:18" ht="12">
      <c r="A37" s="1" t="s">
        <v>42</v>
      </c>
      <c r="B37" s="1" t="s">
        <v>70</v>
      </c>
      <c r="C37" s="2">
        <v>101505</v>
      </c>
      <c r="D37" s="2">
        <v>7</v>
      </c>
      <c r="E37" s="3"/>
      <c r="F37" s="3"/>
      <c r="G37" s="3">
        <v>0</v>
      </c>
      <c r="H37" s="3"/>
      <c r="I37" s="3">
        <v>0</v>
      </c>
      <c r="J37" s="3"/>
      <c r="K37" s="3"/>
      <c r="L37" s="3"/>
      <c r="M37" s="3">
        <v>0</v>
      </c>
      <c r="N37" s="3"/>
      <c r="O37" s="3">
        <v>94</v>
      </c>
      <c r="P37" s="3">
        <v>44109.24451382979</v>
      </c>
      <c r="Q37" s="100">
        <f t="shared" si="2"/>
        <v>94</v>
      </c>
      <c r="R37" s="100">
        <f t="shared" si="3"/>
        <v>44109.24451382979</v>
      </c>
    </row>
    <row r="38" spans="1:18" ht="12">
      <c r="A38" s="1" t="s">
        <v>42</v>
      </c>
      <c r="B38" s="1" t="s">
        <v>71</v>
      </c>
      <c r="C38" s="2">
        <v>101514</v>
      </c>
      <c r="D38" s="2">
        <v>7</v>
      </c>
      <c r="E38" s="3"/>
      <c r="F38" s="3"/>
      <c r="G38" s="3">
        <v>0</v>
      </c>
      <c r="H38" s="3"/>
      <c r="I38" s="3">
        <v>0</v>
      </c>
      <c r="J38" s="3"/>
      <c r="K38" s="3"/>
      <c r="L38" s="3"/>
      <c r="M38" s="3">
        <v>0</v>
      </c>
      <c r="N38" s="3"/>
      <c r="O38" s="3">
        <v>117</v>
      </c>
      <c r="P38" s="3">
        <v>43974</v>
      </c>
      <c r="Q38" s="100">
        <f t="shared" si="2"/>
        <v>117</v>
      </c>
      <c r="R38" s="100">
        <f t="shared" si="3"/>
        <v>43974</v>
      </c>
    </row>
    <row r="39" spans="1:18" ht="12">
      <c r="A39" s="1" t="s">
        <v>42</v>
      </c>
      <c r="B39" s="1" t="s">
        <v>72</v>
      </c>
      <c r="C39" s="2">
        <v>101569</v>
      </c>
      <c r="D39" s="2">
        <v>7</v>
      </c>
      <c r="E39" s="3"/>
      <c r="F39" s="3"/>
      <c r="G39" s="3">
        <v>0</v>
      </c>
      <c r="H39" s="3"/>
      <c r="I39" s="3">
        <v>0</v>
      </c>
      <c r="J39" s="3"/>
      <c r="K39" s="3"/>
      <c r="L39" s="3"/>
      <c r="M39" s="3">
        <v>0</v>
      </c>
      <c r="N39" s="3"/>
      <c r="O39" s="3">
        <v>47</v>
      </c>
      <c r="P39" s="3">
        <v>45440</v>
      </c>
      <c r="Q39" s="100">
        <f t="shared" si="2"/>
        <v>47</v>
      </c>
      <c r="R39" s="100">
        <f t="shared" si="3"/>
        <v>45440</v>
      </c>
    </row>
    <row r="40" spans="1:18" ht="12">
      <c r="A40" s="1" t="s">
        <v>42</v>
      </c>
      <c r="B40" s="1" t="s">
        <v>73</v>
      </c>
      <c r="C40" s="2">
        <v>101602</v>
      </c>
      <c r="D40" s="2">
        <v>7</v>
      </c>
      <c r="E40" s="3"/>
      <c r="F40" s="3"/>
      <c r="G40" s="3">
        <v>0</v>
      </c>
      <c r="H40" s="3"/>
      <c r="I40" s="3">
        <v>0</v>
      </c>
      <c r="J40" s="3"/>
      <c r="K40" s="3"/>
      <c r="L40" s="3"/>
      <c r="M40" s="3">
        <v>0</v>
      </c>
      <c r="N40" s="3"/>
      <c r="O40" s="3">
        <v>22</v>
      </c>
      <c r="P40" s="3">
        <v>41094</v>
      </c>
      <c r="Q40" s="100">
        <f t="shared" si="2"/>
        <v>22</v>
      </c>
      <c r="R40" s="100">
        <f t="shared" si="3"/>
        <v>41094</v>
      </c>
    </row>
    <row r="41" spans="1:18" ht="12">
      <c r="A41" s="1" t="s">
        <v>42</v>
      </c>
      <c r="B41" s="1" t="s">
        <v>74</v>
      </c>
      <c r="C41" s="2">
        <v>101897</v>
      </c>
      <c r="D41" s="2">
        <v>7</v>
      </c>
      <c r="E41" s="3"/>
      <c r="F41" s="3"/>
      <c r="G41" s="3">
        <v>0</v>
      </c>
      <c r="H41" s="3"/>
      <c r="I41" s="3">
        <v>0</v>
      </c>
      <c r="J41" s="3"/>
      <c r="K41" s="3"/>
      <c r="L41" s="3"/>
      <c r="M41" s="3">
        <v>0</v>
      </c>
      <c r="N41" s="3"/>
      <c r="O41" s="3">
        <v>37</v>
      </c>
      <c r="P41" s="3">
        <v>44708.16782054054</v>
      </c>
      <c r="Q41" s="100">
        <f t="shared" si="2"/>
        <v>37</v>
      </c>
      <c r="R41" s="100">
        <f t="shared" si="3"/>
        <v>44708.16782054054</v>
      </c>
    </row>
    <row r="42" spans="1:18" ht="12">
      <c r="A42" s="1" t="s">
        <v>42</v>
      </c>
      <c r="B42" s="1" t="s">
        <v>75</v>
      </c>
      <c r="C42" s="2">
        <v>101903</v>
      </c>
      <c r="D42" s="2">
        <v>7</v>
      </c>
      <c r="E42" s="3"/>
      <c r="F42" s="3"/>
      <c r="G42" s="3">
        <v>0</v>
      </c>
      <c r="H42" s="3"/>
      <c r="I42" s="3">
        <v>0</v>
      </c>
      <c r="J42" s="3"/>
      <c r="K42" s="3"/>
      <c r="L42" s="3"/>
      <c r="M42" s="3">
        <v>0</v>
      </c>
      <c r="N42" s="3"/>
      <c r="O42" s="3">
        <v>70</v>
      </c>
      <c r="P42" s="3">
        <v>42888.07248057143</v>
      </c>
      <c r="Q42" s="100">
        <f t="shared" si="2"/>
        <v>70</v>
      </c>
      <c r="R42" s="100">
        <f t="shared" si="3"/>
        <v>42888.07248057143</v>
      </c>
    </row>
    <row r="43" spans="1:18" ht="12">
      <c r="A43" s="1" t="s">
        <v>42</v>
      </c>
      <c r="B43" s="1" t="s">
        <v>76</v>
      </c>
      <c r="C43" s="2">
        <v>102067</v>
      </c>
      <c r="D43" s="2">
        <v>7</v>
      </c>
      <c r="E43" s="3"/>
      <c r="F43" s="3"/>
      <c r="G43" s="3">
        <v>0</v>
      </c>
      <c r="H43" s="3"/>
      <c r="I43" s="3">
        <v>0</v>
      </c>
      <c r="J43" s="3"/>
      <c r="K43" s="3"/>
      <c r="L43" s="3"/>
      <c r="M43" s="3">
        <v>0</v>
      </c>
      <c r="N43" s="3"/>
      <c r="O43" s="3">
        <v>85</v>
      </c>
      <c r="P43" s="3">
        <v>39144.62430470588</v>
      </c>
      <c r="Q43" s="100">
        <f t="shared" si="2"/>
        <v>85</v>
      </c>
      <c r="R43" s="100">
        <f t="shared" si="3"/>
        <v>39144.62430470588</v>
      </c>
    </row>
    <row r="44" spans="1:18" ht="12">
      <c r="A44" s="1" t="s">
        <v>42</v>
      </c>
      <c r="B44" s="1" t="s">
        <v>77</v>
      </c>
      <c r="C44" s="2">
        <v>101736</v>
      </c>
      <c r="D44" s="2">
        <v>7</v>
      </c>
      <c r="E44" s="3"/>
      <c r="F44" s="3"/>
      <c r="G44" s="3">
        <v>0</v>
      </c>
      <c r="H44" s="3"/>
      <c r="I44" s="3">
        <v>0</v>
      </c>
      <c r="J44" s="3"/>
      <c r="K44" s="3"/>
      <c r="L44" s="3"/>
      <c r="M44" s="3">
        <v>0</v>
      </c>
      <c r="N44" s="3"/>
      <c r="O44" s="3">
        <v>0</v>
      </c>
      <c r="P44" s="3"/>
      <c r="Q44" s="100">
        <f t="shared" si="2"/>
        <v>0</v>
      </c>
      <c r="R44" s="100" t="e">
        <f t="shared" si="3"/>
        <v>#DIV/0!</v>
      </c>
    </row>
    <row r="45" spans="1:18" ht="12">
      <c r="A45" s="1" t="s">
        <v>42</v>
      </c>
      <c r="B45" s="1" t="s">
        <v>78</v>
      </c>
      <c r="C45" s="2">
        <v>102076</v>
      </c>
      <c r="D45" s="2">
        <v>7</v>
      </c>
      <c r="E45" s="3"/>
      <c r="F45" s="3"/>
      <c r="G45" s="3">
        <v>0</v>
      </c>
      <c r="H45" s="3"/>
      <c r="I45" s="3">
        <v>0</v>
      </c>
      <c r="J45" s="3"/>
      <c r="K45" s="3"/>
      <c r="L45" s="3"/>
      <c r="M45" s="3">
        <v>0</v>
      </c>
      <c r="N45" s="3"/>
      <c r="O45" s="3">
        <v>24</v>
      </c>
      <c r="P45" s="3">
        <v>45971.94672000001</v>
      </c>
      <c r="Q45" s="100">
        <f t="shared" si="2"/>
        <v>24</v>
      </c>
      <c r="R45" s="100">
        <f t="shared" si="3"/>
        <v>45971.94672000001</v>
      </c>
    </row>
    <row r="46" spans="1:18" ht="12">
      <c r="A46" s="1" t="s">
        <v>42</v>
      </c>
      <c r="B46" s="1" t="s">
        <v>79</v>
      </c>
      <c r="C46" s="2">
        <v>251260</v>
      </c>
      <c r="D46" s="2">
        <v>7</v>
      </c>
      <c r="E46" s="3"/>
      <c r="F46" s="3"/>
      <c r="G46" s="3">
        <v>0</v>
      </c>
      <c r="H46" s="3"/>
      <c r="I46" s="3">
        <v>0</v>
      </c>
      <c r="J46" s="3"/>
      <c r="K46" s="3"/>
      <c r="L46" s="3"/>
      <c r="M46" s="3">
        <v>0</v>
      </c>
      <c r="N46" s="3"/>
      <c r="O46" s="3">
        <v>77</v>
      </c>
      <c r="P46" s="3">
        <v>40674.2083387013</v>
      </c>
      <c r="Q46" s="100">
        <f t="shared" si="2"/>
        <v>77</v>
      </c>
      <c r="R46" s="100">
        <f t="shared" si="3"/>
        <v>40674.2083387013</v>
      </c>
    </row>
    <row r="47" spans="1:18" ht="12">
      <c r="A47" s="1" t="s">
        <v>42</v>
      </c>
      <c r="B47" s="1" t="s">
        <v>80</v>
      </c>
      <c r="C47" s="2">
        <v>102410</v>
      </c>
      <c r="D47" s="2">
        <v>7</v>
      </c>
      <c r="E47" s="3"/>
      <c r="F47" s="3"/>
      <c r="G47" s="3">
        <v>0</v>
      </c>
      <c r="H47" s="3"/>
      <c r="I47" s="3">
        <v>0</v>
      </c>
      <c r="J47" s="3"/>
      <c r="K47" s="3"/>
      <c r="L47" s="3"/>
      <c r="M47" s="3">
        <v>0</v>
      </c>
      <c r="N47" s="3"/>
      <c r="O47" s="3">
        <v>16</v>
      </c>
      <c r="P47" s="3">
        <v>38777</v>
      </c>
      <c r="Q47" s="100">
        <f t="shared" si="2"/>
        <v>16</v>
      </c>
      <c r="R47" s="100">
        <f t="shared" si="3"/>
        <v>38777</v>
      </c>
    </row>
    <row r="48" spans="1:18" ht="12">
      <c r="A48" s="1" t="s">
        <v>42</v>
      </c>
      <c r="B48" s="1" t="s">
        <v>81</v>
      </c>
      <c r="C48" s="2">
        <v>101295</v>
      </c>
      <c r="D48" s="2">
        <v>7</v>
      </c>
      <c r="E48" s="3"/>
      <c r="F48" s="3"/>
      <c r="G48" s="3">
        <v>0</v>
      </c>
      <c r="H48" s="3"/>
      <c r="I48" s="3">
        <v>0</v>
      </c>
      <c r="J48" s="3"/>
      <c r="K48" s="3"/>
      <c r="L48" s="3"/>
      <c r="M48" s="3">
        <v>0</v>
      </c>
      <c r="N48" s="3"/>
      <c r="O48" s="3">
        <v>117</v>
      </c>
      <c r="P48" s="3">
        <v>39196</v>
      </c>
      <c r="Q48" s="100">
        <f t="shared" si="2"/>
        <v>117</v>
      </c>
      <c r="R48" s="100">
        <f t="shared" si="3"/>
        <v>39196</v>
      </c>
    </row>
    <row r="49" spans="1:18" ht="12">
      <c r="A49" s="1" t="s">
        <v>42</v>
      </c>
      <c r="B49" s="1" t="s">
        <v>82</v>
      </c>
      <c r="C49" s="2">
        <v>100672</v>
      </c>
      <c r="D49" s="2">
        <v>8</v>
      </c>
      <c r="E49" s="3">
        <v>0</v>
      </c>
      <c r="F49" s="3"/>
      <c r="G49" s="3">
        <v>0</v>
      </c>
      <c r="H49" s="3"/>
      <c r="I49" s="3">
        <v>0</v>
      </c>
      <c r="J49" s="3"/>
      <c r="K49" s="3"/>
      <c r="L49" s="3"/>
      <c r="M49" s="3">
        <v>0</v>
      </c>
      <c r="N49" s="3"/>
      <c r="O49" s="3">
        <v>0</v>
      </c>
      <c r="P49" s="3"/>
      <c r="Q49" s="100">
        <f t="shared" si="2"/>
        <v>0</v>
      </c>
      <c r="R49" s="100" t="e">
        <f t="shared" si="3"/>
        <v>#DIV/0!</v>
      </c>
    </row>
    <row r="50" spans="1:18" ht="12">
      <c r="A50" s="1" t="s">
        <v>42</v>
      </c>
      <c r="B50" s="1" t="s">
        <v>83</v>
      </c>
      <c r="C50" s="2">
        <v>100919</v>
      </c>
      <c r="D50" s="2">
        <v>8</v>
      </c>
      <c r="E50" s="3">
        <v>0</v>
      </c>
      <c r="F50" s="3"/>
      <c r="G50" s="3">
        <v>0</v>
      </c>
      <c r="H50" s="3"/>
      <c r="I50" s="3">
        <v>0</v>
      </c>
      <c r="J50" s="3"/>
      <c r="K50" s="3"/>
      <c r="L50" s="3"/>
      <c r="M50" s="3">
        <v>0</v>
      </c>
      <c r="N50" s="3"/>
      <c r="O50" s="3">
        <v>46</v>
      </c>
      <c r="P50" s="3">
        <v>44173.35593043478</v>
      </c>
      <c r="Q50" s="100">
        <f t="shared" si="2"/>
        <v>46</v>
      </c>
      <c r="R50" s="100">
        <f t="shared" si="3"/>
        <v>44173.35593043478</v>
      </c>
    </row>
    <row r="51" spans="1:18" ht="12">
      <c r="A51" s="1" t="s">
        <v>42</v>
      </c>
      <c r="B51" s="1" t="s">
        <v>84</v>
      </c>
      <c r="C51" s="2">
        <v>101347</v>
      </c>
      <c r="D51" s="2">
        <v>8</v>
      </c>
      <c r="E51" s="3">
        <v>0</v>
      </c>
      <c r="F51" s="3"/>
      <c r="G51" s="3">
        <v>0</v>
      </c>
      <c r="H51" s="3"/>
      <c r="I51" s="3">
        <v>0</v>
      </c>
      <c r="J51" s="3"/>
      <c r="K51" s="3"/>
      <c r="L51" s="3"/>
      <c r="M51" s="3">
        <v>0</v>
      </c>
      <c r="N51" s="3"/>
      <c r="O51" s="3">
        <v>31</v>
      </c>
      <c r="P51" s="3">
        <v>41551.292708387096</v>
      </c>
      <c r="Q51" s="100">
        <f t="shared" si="2"/>
        <v>31</v>
      </c>
      <c r="R51" s="100">
        <f t="shared" si="3"/>
        <v>41551.292708387096</v>
      </c>
    </row>
    <row r="52" spans="1:18" ht="12">
      <c r="A52" s="1" t="s">
        <v>42</v>
      </c>
      <c r="B52" s="1" t="s">
        <v>85</v>
      </c>
      <c r="C52" s="2">
        <v>101462</v>
      </c>
      <c r="D52" s="2">
        <v>8</v>
      </c>
      <c r="E52" s="3">
        <v>0</v>
      </c>
      <c r="F52" s="3"/>
      <c r="G52" s="3">
        <v>0</v>
      </c>
      <c r="H52" s="3"/>
      <c r="I52" s="3">
        <v>0</v>
      </c>
      <c r="J52" s="3"/>
      <c r="K52" s="3"/>
      <c r="L52" s="3"/>
      <c r="M52" s="3">
        <v>0</v>
      </c>
      <c r="N52" s="3"/>
      <c r="O52" s="3">
        <v>23</v>
      </c>
      <c r="P52" s="3">
        <v>48357.710719999995</v>
      </c>
      <c r="Q52" s="100">
        <f t="shared" si="2"/>
        <v>23</v>
      </c>
      <c r="R52" s="100">
        <f t="shared" si="3"/>
        <v>48357.710719999995</v>
      </c>
    </row>
    <row r="53" spans="1:18" ht="12">
      <c r="A53" s="1" t="s">
        <v>42</v>
      </c>
      <c r="B53" s="1" t="s">
        <v>86</v>
      </c>
      <c r="C53" s="2">
        <v>101471</v>
      </c>
      <c r="D53" s="2">
        <v>8</v>
      </c>
      <c r="E53" s="3">
        <v>0</v>
      </c>
      <c r="F53" s="3"/>
      <c r="G53" s="3">
        <v>0</v>
      </c>
      <c r="H53" s="3"/>
      <c r="I53" s="3">
        <v>0</v>
      </c>
      <c r="J53" s="3"/>
      <c r="K53" s="3"/>
      <c r="L53" s="3"/>
      <c r="M53" s="3">
        <v>0</v>
      </c>
      <c r="N53" s="3"/>
      <c r="O53" s="3">
        <v>55</v>
      </c>
      <c r="P53" s="3">
        <v>43752.1755</v>
      </c>
      <c r="Q53" s="100">
        <f t="shared" si="2"/>
        <v>55</v>
      </c>
      <c r="R53" s="100">
        <f t="shared" si="3"/>
        <v>43752.1755</v>
      </c>
    </row>
    <row r="54" spans="1:18" ht="12">
      <c r="A54" s="1" t="s">
        <v>42</v>
      </c>
      <c r="B54" s="1" t="s">
        <v>87</v>
      </c>
      <c r="C54" s="2">
        <v>101523</v>
      </c>
      <c r="D54" s="2">
        <v>8</v>
      </c>
      <c r="E54" s="3">
        <v>0</v>
      </c>
      <c r="F54" s="3"/>
      <c r="G54" s="3">
        <v>0</v>
      </c>
      <c r="H54" s="3"/>
      <c r="I54" s="3">
        <v>0</v>
      </c>
      <c r="J54" s="3"/>
      <c r="K54" s="3"/>
      <c r="L54" s="3"/>
      <c r="M54" s="3">
        <v>0</v>
      </c>
      <c r="N54" s="3"/>
      <c r="O54" s="3">
        <v>39</v>
      </c>
      <c r="P54" s="3">
        <v>49552.253520000006</v>
      </c>
      <c r="Q54" s="100">
        <f t="shared" si="2"/>
        <v>39</v>
      </c>
      <c r="R54" s="100">
        <f t="shared" si="3"/>
        <v>49552.253520000006</v>
      </c>
    </row>
    <row r="55" spans="1:18" ht="12">
      <c r="A55" s="1" t="s">
        <v>42</v>
      </c>
      <c r="B55" s="1" t="s">
        <v>88</v>
      </c>
      <c r="C55" s="2">
        <v>101107</v>
      </c>
      <c r="D55" s="2">
        <v>8</v>
      </c>
      <c r="E55" s="3">
        <v>0</v>
      </c>
      <c r="F55" s="3"/>
      <c r="G55" s="3">
        <v>0</v>
      </c>
      <c r="H55" s="3"/>
      <c r="I55" s="3">
        <v>0</v>
      </c>
      <c r="J55" s="3"/>
      <c r="K55" s="3"/>
      <c r="L55" s="3"/>
      <c r="M55" s="3">
        <v>0</v>
      </c>
      <c r="N55" s="3"/>
      <c r="O55" s="3">
        <v>26</v>
      </c>
      <c r="P55" s="3">
        <v>56484</v>
      </c>
      <c r="Q55" s="100">
        <f t="shared" si="2"/>
        <v>26</v>
      </c>
      <c r="R55" s="100">
        <f t="shared" si="3"/>
        <v>56484</v>
      </c>
    </row>
    <row r="56" spans="1:18" ht="12">
      <c r="A56" s="1" t="s">
        <v>42</v>
      </c>
      <c r="B56" s="1" t="s">
        <v>89</v>
      </c>
      <c r="C56" s="2">
        <v>101994</v>
      </c>
      <c r="D56" s="2">
        <v>8</v>
      </c>
      <c r="E56" s="3">
        <v>0</v>
      </c>
      <c r="F56" s="3"/>
      <c r="G56" s="3">
        <v>0</v>
      </c>
      <c r="H56" s="3"/>
      <c r="I56" s="3">
        <v>0</v>
      </c>
      <c r="J56" s="3"/>
      <c r="K56" s="3"/>
      <c r="L56" s="3"/>
      <c r="M56" s="3">
        <v>0</v>
      </c>
      <c r="N56" s="3"/>
      <c r="O56" s="3">
        <v>23</v>
      </c>
      <c r="P56" s="3">
        <v>43709.63014</v>
      </c>
      <c r="Q56" s="100">
        <f t="shared" si="2"/>
        <v>23</v>
      </c>
      <c r="R56" s="100">
        <f t="shared" si="3"/>
        <v>43709.63014</v>
      </c>
    </row>
    <row r="57" spans="1:18" ht="12">
      <c r="A57" s="1" t="s">
        <v>42</v>
      </c>
      <c r="B57" s="1" t="s">
        <v>90</v>
      </c>
      <c r="C57" s="2">
        <v>101037</v>
      </c>
      <c r="D57" s="2">
        <v>8</v>
      </c>
      <c r="E57" s="3">
        <v>0</v>
      </c>
      <c r="F57" s="3"/>
      <c r="G57" s="3">
        <v>0</v>
      </c>
      <c r="H57" s="3"/>
      <c r="I57" s="3">
        <v>0</v>
      </c>
      <c r="J57" s="3"/>
      <c r="K57" s="3"/>
      <c r="L57" s="3"/>
      <c r="M57" s="3">
        <v>0</v>
      </c>
      <c r="N57" s="3"/>
      <c r="O57" s="3">
        <v>27</v>
      </c>
      <c r="P57" s="3">
        <v>40687.27322</v>
      </c>
      <c r="Q57" s="100">
        <f t="shared" si="2"/>
        <v>27</v>
      </c>
      <c r="R57" s="100">
        <f t="shared" si="3"/>
        <v>40687.27322</v>
      </c>
    </row>
    <row r="58" spans="1:18" ht="12">
      <c r="A58" s="1" t="s">
        <v>42</v>
      </c>
      <c r="B58" s="1" t="s">
        <v>91</v>
      </c>
      <c r="C58" s="2">
        <v>102313</v>
      </c>
      <c r="D58" s="2">
        <v>8</v>
      </c>
      <c r="E58" s="3">
        <v>0</v>
      </c>
      <c r="F58" s="3"/>
      <c r="G58" s="3">
        <v>0</v>
      </c>
      <c r="H58" s="3"/>
      <c r="I58" s="3">
        <v>0</v>
      </c>
      <c r="J58" s="3"/>
      <c r="K58" s="3"/>
      <c r="L58" s="3"/>
      <c r="M58" s="3">
        <v>0</v>
      </c>
      <c r="N58" s="3"/>
      <c r="O58" s="3">
        <v>34</v>
      </c>
      <c r="P58" s="3">
        <v>44931.99106</v>
      </c>
      <c r="Q58" s="100">
        <f t="shared" si="2"/>
        <v>34</v>
      </c>
      <c r="R58" s="100">
        <f t="shared" si="3"/>
        <v>44931.99106</v>
      </c>
    </row>
    <row r="59" spans="1:18" ht="12">
      <c r="A59" s="1"/>
      <c r="B59" s="1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">
      <c r="A60" s="1" t="s">
        <v>92</v>
      </c>
      <c r="B60" s="1" t="s">
        <v>93</v>
      </c>
      <c r="C60" s="2">
        <v>106397</v>
      </c>
      <c r="D60" s="2">
        <v>1</v>
      </c>
      <c r="E60" s="3">
        <v>295</v>
      </c>
      <c r="F60" s="3">
        <v>69108.94711322035</v>
      </c>
      <c r="G60" s="3">
        <v>209</v>
      </c>
      <c r="H60" s="3">
        <v>52579.128017607654</v>
      </c>
      <c r="I60" s="3">
        <v>217</v>
      </c>
      <c r="J60" s="3">
        <v>45815.83399225806</v>
      </c>
      <c r="K60" s="3">
        <v>67</v>
      </c>
      <c r="L60" s="3">
        <v>30420.610873432837</v>
      </c>
      <c r="M60" s="3">
        <v>22</v>
      </c>
      <c r="N60" s="3">
        <v>20561.550909090907</v>
      </c>
      <c r="O60" s="3">
        <v>0</v>
      </c>
      <c r="P60" s="3"/>
      <c r="Q60" s="100">
        <f aca="true" t="shared" si="4" ref="Q60:Q68">+O60+M60+K60+I60+G60+E60</f>
        <v>810</v>
      </c>
      <c r="R60" s="100">
        <f aca="true" t="shared" si="5" ref="R60:R68">((E60*F60)+(G60*H60)+(I60*J60)+(K60*L60)+(M60*N60)+(O60*P60))/Q60</f>
        <v>54084.87429496297</v>
      </c>
    </row>
    <row r="61" spans="1:18" ht="12">
      <c r="A61" s="1" t="s">
        <v>92</v>
      </c>
      <c r="B61" s="1" t="s">
        <v>94</v>
      </c>
      <c r="C61" s="2">
        <v>106458</v>
      </c>
      <c r="D61" s="2">
        <v>3</v>
      </c>
      <c r="E61" s="3">
        <v>95</v>
      </c>
      <c r="F61" s="3">
        <v>61276.90518063158</v>
      </c>
      <c r="G61" s="3">
        <v>104</v>
      </c>
      <c r="H61" s="3">
        <v>50552.46705211539</v>
      </c>
      <c r="I61" s="3">
        <v>134</v>
      </c>
      <c r="J61" s="3">
        <v>39927.96208208955</v>
      </c>
      <c r="K61" s="3">
        <v>89</v>
      </c>
      <c r="L61" s="3">
        <v>30426.46669303371</v>
      </c>
      <c r="M61" s="3">
        <v>0</v>
      </c>
      <c r="N61" s="3"/>
      <c r="O61" s="3">
        <v>0</v>
      </c>
      <c r="P61" s="3"/>
      <c r="Q61" s="100">
        <f t="shared" si="4"/>
        <v>422</v>
      </c>
      <c r="R61" s="100">
        <f t="shared" si="5"/>
        <v>45348.49530867298</v>
      </c>
    </row>
    <row r="62" spans="1:18" ht="12">
      <c r="A62" s="1" t="s">
        <v>92</v>
      </c>
      <c r="B62" s="1" t="s">
        <v>95</v>
      </c>
      <c r="C62" s="2">
        <v>106245</v>
      </c>
      <c r="D62" s="2">
        <v>3</v>
      </c>
      <c r="E62" s="3">
        <v>127</v>
      </c>
      <c r="F62" s="3">
        <v>61921.19178456693</v>
      </c>
      <c r="G62" s="3">
        <v>89</v>
      </c>
      <c r="H62" s="3">
        <v>48401.99210786517</v>
      </c>
      <c r="I62" s="3">
        <v>81</v>
      </c>
      <c r="J62" s="3">
        <v>42715.65255901235</v>
      </c>
      <c r="K62" s="3">
        <v>70</v>
      </c>
      <c r="L62" s="3">
        <v>31984.6257</v>
      </c>
      <c r="M62" s="3">
        <v>0</v>
      </c>
      <c r="N62" s="3"/>
      <c r="O62" s="3">
        <v>0</v>
      </c>
      <c r="P62" s="3"/>
      <c r="Q62" s="100">
        <f t="shared" si="4"/>
        <v>367</v>
      </c>
      <c r="R62" s="100">
        <f t="shared" si="5"/>
        <v>48693.89730386921</v>
      </c>
    </row>
    <row r="63" spans="1:18" ht="12">
      <c r="A63" s="1" t="s">
        <v>92</v>
      </c>
      <c r="B63" s="1" t="s">
        <v>96</v>
      </c>
      <c r="C63" s="2">
        <v>106704</v>
      </c>
      <c r="D63" s="2">
        <v>3</v>
      </c>
      <c r="E63" s="3">
        <v>90</v>
      </c>
      <c r="F63" s="3">
        <v>57274.40464</v>
      </c>
      <c r="G63" s="3">
        <v>93</v>
      </c>
      <c r="H63" s="3">
        <v>48714.29713612903</v>
      </c>
      <c r="I63" s="3">
        <v>98</v>
      </c>
      <c r="J63" s="3">
        <v>40837.09075653061</v>
      </c>
      <c r="K63" s="3">
        <v>76</v>
      </c>
      <c r="L63" s="3">
        <v>31808.377773157896</v>
      </c>
      <c r="M63" s="3">
        <v>13</v>
      </c>
      <c r="N63" s="3">
        <v>30533.491233846155</v>
      </c>
      <c r="O63" s="3">
        <v>0</v>
      </c>
      <c r="P63" s="3"/>
      <c r="Q63" s="100">
        <f t="shared" si="4"/>
        <v>370</v>
      </c>
      <c r="R63" s="100">
        <f t="shared" si="5"/>
        <v>44598.7379518919</v>
      </c>
    </row>
    <row r="64" spans="1:18" ht="12">
      <c r="A64" s="1" t="s">
        <v>92</v>
      </c>
      <c r="B64" s="1" t="s">
        <v>97</v>
      </c>
      <c r="C64" s="2">
        <v>106467</v>
      </c>
      <c r="D64" s="2">
        <v>5</v>
      </c>
      <c r="E64" s="3">
        <v>38</v>
      </c>
      <c r="F64" s="3">
        <v>50529.67901894737</v>
      </c>
      <c r="G64" s="3">
        <v>70</v>
      </c>
      <c r="H64" s="3">
        <v>44865.552365714284</v>
      </c>
      <c r="I64" s="3">
        <v>62</v>
      </c>
      <c r="J64" s="3">
        <v>36881</v>
      </c>
      <c r="K64" s="3">
        <v>16</v>
      </c>
      <c r="L64" s="3">
        <v>29910</v>
      </c>
      <c r="M64" s="3">
        <v>0</v>
      </c>
      <c r="N64" s="3"/>
      <c r="O64" s="3">
        <v>0</v>
      </c>
      <c r="P64" s="3"/>
      <c r="Q64" s="100">
        <f t="shared" si="4"/>
        <v>186</v>
      </c>
      <c r="R64" s="100">
        <f t="shared" si="5"/>
        <v>42074.72294795699</v>
      </c>
    </row>
    <row r="65" spans="1:18" ht="12">
      <c r="A65" s="1" t="s">
        <v>92</v>
      </c>
      <c r="B65" s="1" t="s">
        <v>98</v>
      </c>
      <c r="C65" s="2">
        <v>107071</v>
      </c>
      <c r="D65" s="2">
        <v>5</v>
      </c>
      <c r="E65" s="3">
        <v>61</v>
      </c>
      <c r="F65" s="3">
        <v>50808.92767934426</v>
      </c>
      <c r="G65" s="3">
        <v>42</v>
      </c>
      <c r="H65" s="3">
        <v>44823</v>
      </c>
      <c r="I65" s="3">
        <v>28</v>
      </c>
      <c r="J65" s="3">
        <v>37271.18742142857</v>
      </c>
      <c r="K65" s="3">
        <v>18</v>
      </c>
      <c r="L65" s="3">
        <v>30945</v>
      </c>
      <c r="M65" s="3">
        <v>0</v>
      </c>
      <c r="N65" s="3"/>
      <c r="O65" s="3">
        <v>0</v>
      </c>
      <c r="P65" s="3"/>
      <c r="Q65" s="100">
        <f t="shared" si="4"/>
        <v>149</v>
      </c>
      <c r="R65" s="100">
        <f t="shared" si="5"/>
        <v>44177.94520966443</v>
      </c>
    </row>
    <row r="66" spans="1:18" ht="12">
      <c r="A66" s="1" t="s">
        <v>92</v>
      </c>
      <c r="B66" s="1" t="s">
        <v>99</v>
      </c>
      <c r="C66" s="2">
        <v>107983</v>
      </c>
      <c r="D66" s="2">
        <v>5</v>
      </c>
      <c r="E66" s="3">
        <v>37</v>
      </c>
      <c r="F66" s="3">
        <v>54727.051827027026</v>
      </c>
      <c r="G66" s="3">
        <v>24</v>
      </c>
      <c r="H66" s="3">
        <v>43843</v>
      </c>
      <c r="I66" s="3">
        <v>36</v>
      </c>
      <c r="J66" s="3">
        <v>38009.363484444446</v>
      </c>
      <c r="K66" s="3">
        <v>23</v>
      </c>
      <c r="L66" s="3">
        <v>30754.531656521736</v>
      </c>
      <c r="M66" s="3">
        <v>0</v>
      </c>
      <c r="N66" s="3"/>
      <c r="O66" s="3">
        <v>0</v>
      </c>
      <c r="P66" s="3"/>
      <c r="Q66" s="100">
        <f t="shared" si="4"/>
        <v>120</v>
      </c>
      <c r="R66" s="100">
        <f t="shared" si="5"/>
        <v>42940.20192616667</v>
      </c>
    </row>
    <row r="67" spans="1:18" ht="12">
      <c r="A67" s="1" t="s">
        <v>92</v>
      </c>
      <c r="B67" s="1" t="s">
        <v>100</v>
      </c>
      <c r="C67" s="2">
        <v>106485</v>
      </c>
      <c r="D67" s="2">
        <v>6</v>
      </c>
      <c r="E67" s="3">
        <v>22</v>
      </c>
      <c r="F67" s="3">
        <v>50562.32969818182</v>
      </c>
      <c r="G67" s="3">
        <v>31</v>
      </c>
      <c r="H67" s="3">
        <v>40541.48919032258</v>
      </c>
      <c r="I67" s="3">
        <v>33</v>
      </c>
      <c r="J67" s="3">
        <v>37313.06841818182</v>
      </c>
      <c r="K67" s="3">
        <v>27</v>
      </c>
      <c r="L67" s="3">
        <v>29757.244611111113</v>
      </c>
      <c r="M67" s="3">
        <v>1</v>
      </c>
      <c r="N67" s="3">
        <v>21084</v>
      </c>
      <c r="O67" s="3">
        <v>0</v>
      </c>
      <c r="P67" s="3"/>
      <c r="Q67" s="100">
        <f t="shared" si="4"/>
        <v>114</v>
      </c>
      <c r="R67" s="100">
        <f t="shared" si="5"/>
        <v>38815.949829473684</v>
      </c>
    </row>
    <row r="68" spans="1:18" ht="12">
      <c r="A68" s="1" t="s">
        <v>92</v>
      </c>
      <c r="B68" s="1" t="s">
        <v>101</v>
      </c>
      <c r="C68" s="2">
        <v>106412</v>
      </c>
      <c r="D68" s="2">
        <v>6</v>
      </c>
      <c r="E68" s="3">
        <v>42</v>
      </c>
      <c r="F68" s="3">
        <v>47620.17433</v>
      </c>
      <c r="G68" s="3">
        <v>28</v>
      </c>
      <c r="H68" s="3">
        <v>43296.71578214286</v>
      </c>
      <c r="I68" s="3">
        <v>52</v>
      </c>
      <c r="J68" s="3">
        <v>37190.99637538462</v>
      </c>
      <c r="K68" s="3">
        <v>52</v>
      </c>
      <c r="L68" s="3">
        <v>29584.774908461535</v>
      </c>
      <c r="M68" s="3">
        <v>1</v>
      </c>
      <c r="N68" s="3">
        <v>32039.9288</v>
      </c>
      <c r="O68" s="3">
        <v>0</v>
      </c>
      <c r="P68" s="3"/>
      <c r="Q68" s="100">
        <f t="shared" si="4"/>
        <v>175</v>
      </c>
      <c r="R68" s="100">
        <f t="shared" si="5"/>
        <v>38381.345138971425</v>
      </c>
    </row>
    <row r="69" spans="1:20" ht="12">
      <c r="A69" s="1"/>
      <c r="B69" s="59" t="s">
        <v>636</v>
      </c>
      <c r="C69" s="2"/>
      <c r="D69" s="2"/>
      <c r="E69" s="57">
        <f>SUM(E60:E68)</f>
        <v>807</v>
      </c>
      <c r="F69" s="57">
        <f>SUMPRODUCT(E60:E68,F60:F68)/E69</f>
        <v>61194.45483120198</v>
      </c>
      <c r="G69" s="57">
        <f>SUM(G60:G68)</f>
        <v>690</v>
      </c>
      <c r="H69" s="57">
        <f>SUMPRODUCT(G60:G68,H60:H68)/G69</f>
        <v>48737.94511994204</v>
      </c>
      <c r="I69" s="57">
        <f>SUM(I60:I68)</f>
        <v>741</v>
      </c>
      <c r="J69" s="57">
        <f>SUMPRODUCT(I60:I68,J60:J68)/I69</f>
        <v>41320.1093782726</v>
      </c>
      <c r="K69" s="57">
        <f>SUM(K60:K68)</f>
        <v>438</v>
      </c>
      <c r="L69" s="57">
        <f>SUMPRODUCT(K60:K68,L60:L68)/K69</f>
        <v>30792.865529223745</v>
      </c>
      <c r="M69" s="57">
        <f>SUM(M60:M68)</f>
        <v>37</v>
      </c>
      <c r="N69" s="57">
        <f>SUMPRODUCT(M60:M68,N60:N68)/M69</f>
        <v>24389.55229297297</v>
      </c>
      <c r="O69" s="57"/>
      <c r="P69" s="57"/>
      <c r="Q69" s="57">
        <f>SUM(Q60:Q68)</f>
        <v>2713</v>
      </c>
      <c r="R69" s="57">
        <f>SUMPRODUCT(Q60:Q68,R60:R68)/Q69</f>
        <v>47187.982590298554</v>
      </c>
      <c r="S69" s="57"/>
      <c r="T69" s="57"/>
    </row>
    <row r="70" spans="1:18" ht="12">
      <c r="A70" s="1" t="s">
        <v>92</v>
      </c>
      <c r="B70" s="1" t="s">
        <v>102</v>
      </c>
      <c r="C70" s="2">
        <v>901090</v>
      </c>
      <c r="D70" s="2">
        <v>7</v>
      </c>
      <c r="E70" s="3">
        <v>0</v>
      </c>
      <c r="F70" s="3"/>
      <c r="G70" s="3">
        <v>0</v>
      </c>
      <c r="H70" s="3"/>
      <c r="I70" s="3">
        <v>0</v>
      </c>
      <c r="J70" s="3"/>
      <c r="K70" s="3">
        <v>0</v>
      </c>
      <c r="L70" s="3"/>
      <c r="M70" s="3"/>
      <c r="N70" s="3"/>
      <c r="O70" s="3">
        <v>26</v>
      </c>
      <c r="P70" s="3">
        <v>33533</v>
      </c>
      <c r="Q70" s="100">
        <f aca="true" t="shared" si="6" ref="Q70:Q91">+O70+M70+K70+I70+G70+E70</f>
        <v>26</v>
      </c>
      <c r="R70" s="100">
        <f aca="true" t="shared" si="7" ref="R70:R91">((E70*F70)+(G70*H70)+(I70*J70)+(K70*L70)+(M70*N70)+(O70*P70))/Q70</f>
        <v>33533</v>
      </c>
    </row>
    <row r="71" spans="1:18" ht="12">
      <c r="A71" s="1" t="s">
        <v>92</v>
      </c>
      <c r="B71" s="1" t="s">
        <v>103</v>
      </c>
      <c r="C71" s="2">
        <v>106449</v>
      </c>
      <c r="D71" s="2">
        <v>7</v>
      </c>
      <c r="E71" s="3">
        <v>0</v>
      </c>
      <c r="F71" s="3"/>
      <c r="G71" s="3">
        <v>0</v>
      </c>
      <c r="H71" s="3"/>
      <c r="I71" s="3">
        <v>0</v>
      </c>
      <c r="J71" s="3"/>
      <c r="K71" s="3">
        <v>0</v>
      </c>
      <c r="L71" s="3"/>
      <c r="M71" s="3"/>
      <c r="N71" s="3"/>
      <c r="O71" s="3">
        <v>84</v>
      </c>
      <c r="P71" s="3">
        <v>32631.765169523813</v>
      </c>
      <c r="Q71" s="100">
        <f t="shared" si="6"/>
        <v>84</v>
      </c>
      <c r="R71" s="100">
        <f t="shared" si="7"/>
        <v>32631.765169523813</v>
      </c>
    </row>
    <row r="72" spans="1:18" ht="12">
      <c r="A72" s="1" t="s">
        <v>92</v>
      </c>
      <c r="B72" s="1" t="s">
        <v>104</v>
      </c>
      <c r="C72" s="2">
        <v>106625</v>
      </c>
      <c r="D72" s="2">
        <v>7</v>
      </c>
      <c r="E72" s="3">
        <v>0</v>
      </c>
      <c r="F72" s="3"/>
      <c r="G72" s="3">
        <v>0</v>
      </c>
      <c r="H72" s="3"/>
      <c r="I72" s="3">
        <v>0</v>
      </c>
      <c r="J72" s="3"/>
      <c r="K72" s="3">
        <v>0</v>
      </c>
      <c r="L72" s="3"/>
      <c r="M72" s="3"/>
      <c r="N72" s="3"/>
      <c r="O72" s="3">
        <v>38</v>
      </c>
      <c r="P72" s="3">
        <v>33777.991844210526</v>
      </c>
      <c r="Q72" s="100">
        <f t="shared" si="6"/>
        <v>38</v>
      </c>
      <c r="R72" s="100">
        <f t="shared" si="7"/>
        <v>33777.991844210526</v>
      </c>
    </row>
    <row r="73" spans="1:18" ht="12">
      <c r="A73" s="1" t="s">
        <v>92</v>
      </c>
      <c r="B73" s="1" t="s">
        <v>105</v>
      </c>
      <c r="C73" s="2">
        <v>106795</v>
      </c>
      <c r="D73" s="2">
        <v>7</v>
      </c>
      <c r="E73" s="3">
        <v>0</v>
      </c>
      <c r="F73" s="3"/>
      <c r="G73" s="3">
        <v>0</v>
      </c>
      <c r="H73" s="3"/>
      <c r="I73" s="3">
        <v>0</v>
      </c>
      <c r="J73" s="3"/>
      <c r="K73" s="3">
        <v>0</v>
      </c>
      <c r="L73" s="3"/>
      <c r="M73" s="3"/>
      <c r="N73" s="3"/>
      <c r="O73" s="3">
        <v>33</v>
      </c>
      <c r="P73" s="3">
        <v>27611.371184848485</v>
      </c>
      <c r="Q73" s="100">
        <f t="shared" si="6"/>
        <v>33</v>
      </c>
      <c r="R73" s="100">
        <f t="shared" si="7"/>
        <v>27611.371184848485</v>
      </c>
    </row>
    <row r="74" spans="1:18" ht="12">
      <c r="A74" s="1" t="s">
        <v>92</v>
      </c>
      <c r="B74" s="1" t="s">
        <v>106</v>
      </c>
      <c r="C74" s="2">
        <v>106883</v>
      </c>
      <c r="D74" s="2">
        <v>7</v>
      </c>
      <c r="E74" s="3">
        <v>0</v>
      </c>
      <c r="F74" s="3"/>
      <c r="G74" s="3">
        <v>0</v>
      </c>
      <c r="H74" s="3"/>
      <c r="I74" s="3">
        <v>0</v>
      </c>
      <c r="J74" s="3"/>
      <c r="K74" s="3">
        <v>0</v>
      </c>
      <c r="L74" s="3"/>
      <c r="M74" s="3"/>
      <c r="N74" s="3"/>
      <c r="O74" s="3">
        <v>46</v>
      </c>
      <c r="P74" s="3">
        <v>37353.52044043478</v>
      </c>
      <c r="Q74" s="100">
        <f t="shared" si="6"/>
        <v>46</v>
      </c>
      <c r="R74" s="100">
        <f t="shared" si="7"/>
        <v>37353.52044043478</v>
      </c>
    </row>
    <row r="75" spans="1:18" ht="12">
      <c r="A75" s="1" t="s">
        <v>92</v>
      </c>
      <c r="B75" s="1" t="s">
        <v>107</v>
      </c>
      <c r="C75" s="2">
        <v>106980</v>
      </c>
      <c r="D75" s="2">
        <v>7</v>
      </c>
      <c r="E75" s="3">
        <v>0</v>
      </c>
      <c r="F75" s="3"/>
      <c r="G75" s="3">
        <v>0</v>
      </c>
      <c r="H75" s="3"/>
      <c r="I75" s="3">
        <v>0</v>
      </c>
      <c r="J75" s="3"/>
      <c r="K75" s="3">
        <v>0</v>
      </c>
      <c r="L75" s="3"/>
      <c r="M75" s="3"/>
      <c r="N75" s="3"/>
      <c r="O75" s="3">
        <v>64</v>
      </c>
      <c r="P75" s="3">
        <v>36933.0254625</v>
      </c>
      <c r="Q75" s="100">
        <f t="shared" si="6"/>
        <v>64</v>
      </c>
      <c r="R75" s="100">
        <f t="shared" si="7"/>
        <v>36933.0254625</v>
      </c>
    </row>
    <row r="76" spans="1:18" ht="12">
      <c r="A76" s="1" t="s">
        <v>92</v>
      </c>
      <c r="B76" s="1" t="s">
        <v>108</v>
      </c>
      <c r="C76" s="2">
        <v>107318</v>
      </c>
      <c r="D76" s="2">
        <v>7</v>
      </c>
      <c r="E76" s="3">
        <v>0</v>
      </c>
      <c r="F76" s="3"/>
      <c r="G76" s="3">
        <v>0</v>
      </c>
      <c r="H76" s="3"/>
      <c r="I76" s="3">
        <v>0</v>
      </c>
      <c r="J76" s="3"/>
      <c r="K76" s="3">
        <v>0</v>
      </c>
      <c r="L76" s="3"/>
      <c r="M76" s="3"/>
      <c r="N76" s="3"/>
      <c r="O76" s="3">
        <v>21</v>
      </c>
      <c r="P76" s="3">
        <v>30075.529234285717</v>
      </c>
      <c r="Q76" s="100">
        <f t="shared" si="6"/>
        <v>21</v>
      </c>
      <c r="R76" s="100">
        <f t="shared" si="7"/>
        <v>30075.529234285717</v>
      </c>
    </row>
    <row r="77" spans="1:18" ht="12">
      <c r="A77" s="1" t="s">
        <v>92</v>
      </c>
      <c r="B77" s="1" t="s">
        <v>109</v>
      </c>
      <c r="C77" s="2">
        <v>107327</v>
      </c>
      <c r="D77" s="2">
        <v>7</v>
      </c>
      <c r="E77" s="3">
        <v>0</v>
      </c>
      <c r="F77" s="3"/>
      <c r="G77" s="3">
        <v>0</v>
      </c>
      <c r="H77" s="3"/>
      <c r="I77" s="3">
        <v>0</v>
      </c>
      <c r="J77" s="3"/>
      <c r="K77" s="3">
        <v>0</v>
      </c>
      <c r="L77" s="3"/>
      <c r="M77" s="3"/>
      <c r="N77" s="3"/>
      <c r="O77" s="3">
        <v>42</v>
      </c>
      <c r="P77" s="3">
        <v>37891.57945333334</v>
      </c>
      <c r="Q77" s="100">
        <f t="shared" si="6"/>
        <v>42</v>
      </c>
      <c r="R77" s="100">
        <f t="shared" si="7"/>
        <v>37891.57945333334</v>
      </c>
    </row>
    <row r="78" spans="1:18" ht="12">
      <c r="A78" s="1" t="s">
        <v>92</v>
      </c>
      <c r="B78" s="1" t="s">
        <v>110</v>
      </c>
      <c r="C78" s="2">
        <v>107460</v>
      </c>
      <c r="D78" s="2">
        <v>7</v>
      </c>
      <c r="E78" s="3">
        <v>0</v>
      </c>
      <c r="F78" s="3"/>
      <c r="G78" s="3">
        <v>0</v>
      </c>
      <c r="H78" s="3"/>
      <c r="I78" s="3">
        <v>0</v>
      </c>
      <c r="J78" s="3"/>
      <c r="K78" s="3">
        <v>0</v>
      </c>
      <c r="L78" s="3"/>
      <c r="M78" s="3"/>
      <c r="N78" s="3"/>
      <c r="O78" s="3">
        <v>66</v>
      </c>
      <c r="P78" s="3">
        <v>39328.07488</v>
      </c>
      <c r="Q78" s="100">
        <f t="shared" si="6"/>
        <v>66</v>
      </c>
      <c r="R78" s="100">
        <f t="shared" si="7"/>
        <v>39328.07488</v>
      </c>
    </row>
    <row r="79" spans="1:18" ht="12">
      <c r="A79" s="1" t="s">
        <v>92</v>
      </c>
      <c r="B79" s="1" t="s">
        <v>111</v>
      </c>
      <c r="C79" s="2">
        <v>367459</v>
      </c>
      <c r="D79" s="2">
        <v>7</v>
      </c>
      <c r="E79" s="3">
        <v>0</v>
      </c>
      <c r="F79" s="3"/>
      <c r="G79" s="3">
        <v>0</v>
      </c>
      <c r="H79" s="3"/>
      <c r="I79" s="3">
        <v>0</v>
      </c>
      <c r="J79" s="3"/>
      <c r="K79" s="3">
        <v>0</v>
      </c>
      <c r="L79" s="3"/>
      <c r="M79" s="3"/>
      <c r="N79" s="3"/>
      <c r="O79" s="3">
        <v>67</v>
      </c>
      <c r="P79" s="3">
        <v>31909.557770447766</v>
      </c>
      <c r="Q79" s="100">
        <f t="shared" si="6"/>
        <v>67</v>
      </c>
      <c r="R79" s="100">
        <f t="shared" si="7"/>
        <v>31909.557770447766</v>
      </c>
    </row>
    <row r="80" spans="1:18" ht="12">
      <c r="A80" s="1" t="s">
        <v>92</v>
      </c>
      <c r="B80" s="1" t="s">
        <v>112</v>
      </c>
      <c r="C80" s="2">
        <v>107521</v>
      </c>
      <c r="D80" s="2">
        <v>7</v>
      </c>
      <c r="E80" s="3">
        <v>0</v>
      </c>
      <c r="F80" s="3"/>
      <c r="G80" s="3">
        <v>0</v>
      </c>
      <c r="H80" s="3"/>
      <c r="I80" s="3">
        <v>0</v>
      </c>
      <c r="J80" s="3"/>
      <c r="K80" s="3">
        <v>0</v>
      </c>
      <c r="L80" s="3"/>
      <c r="M80" s="3"/>
      <c r="N80" s="3"/>
      <c r="O80" s="3">
        <v>30</v>
      </c>
      <c r="P80" s="3">
        <v>33640.037148</v>
      </c>
      <c r="Q80" s="100">
        <f t="shared" si="6"/>
        <v>30</v>
      </c>
      <c r="R80" s="100">
        <f t="shared" si="7"/>
        <v>33640.037148</v>
      </c>
    </row>
    <row r="81" spans="1:18" ht="12">
      <c r="A81" s="1" t="s">
        <v>92</v>
      </c>
      <c r="B81" s="1" t="s">
        <v>113</v>
      </c>
      <c r="C81" s="2">
        <v>107549</v>
      </c>
      <c r="D81" s="2">
        <v>7</v>
      </c>
      <c r="E81" s="3">
        <v>0</v>
      </c>
      <c r="F81" s="3"/>
      <c r="G81" s="3">
        <v>0</v>
      </c>
      <c r="H81" s="3"/>
      <c r="I81" s="3">
        <v>0</v>
      </c>
      <c r="J81" s="3"/>
      <c r="K81" s="3">
        <v>0</v>
      </c>
      <c r="L81" s="3"/>
      <c r="M81" s="3"/>
      <c r="N81" s="3"/>
      <c r="O81" s="3">
        <v>19</v>
      </c>
      <c r="P81" s="3">
        <v>30786.62971789474</v>
      </c>
      <c r="Q81" s="100">
        <f t="shared" si="6"/>
        <v>19</v>
      </c>
      <c r="R81" s="100">
        <f t="shared" si="7"/>
        <v>30786.62971789474</v>
      </c>
    </row>
    <row r="82" spans="1:18" ht="12">
      <c r="A82" s="1" t="s">
        <v>92</v>
      </c>
      <c r="B82" s="1" t="s">
        <v>114</v>
      </c>
      <c r="C82" s="2">
        <v>107585</v>
      </c>
      <c r="D82" s="2">
        <v>7</v>
      </c>
      <c r="E82" s="3">
        <v>0</v>
      </c>
      <c r="F82" s="3"/>
      <c r="G82" s="3">
        <v>0</v>
      </c>
      <c r="H82" s="3"/>
      <c r="I82" s="3">
        <v>0</v>
      </c>
      <c r="J82" s="3"/>
      <c r="K82" s="3">
        <v>0</v>
      </c>
      <c r="L82" s="3"/>
      <c r="M82" s="3"/>
      <c r="N82" s="3"/>
      <c r="O82" s="3">
        <v>38</v>
      </c>
      <c r="P82" s="3">
        <v>31346</v>
      </c>
      <c r="Q82" s="100">
        <f t="shared" si="6"/>
        <v>38</v>
      </c>
      <c r="R82" s="100">
        <f t="shared" si="7"/>
        <v>31346</v>
      </c>
    </row>
    <row r="83" spans="1:18" ht="12">
      <c r="A83" s="1" t="s">
        <v>92</v>
      </c>
      <c r="B83" s="1" t="s">
        <v>115</v>
      </c>
      <c r="C83" s="2">
        <v>107619</v>
      </c>
      <c r="D83" s="2">
        <v>7</v>
      </c>
      <c r="E83" s="3">
        <v>0</v>
      </c>
      <c r="F83" s="3"/>
      <c r="G83" s="3">
        <v>0</v>
      </c>
      <c r="H83" s="3"/>
      <c r="I83" s="3">
        <v>0</v>
      </c>
      <c r="J83" s="3"/>
      <c r="K83" s="3">
        <v>0</v>
      </c>
      <c r="L83" s="3"/>
      <c r="M83" s="3"/>
      <c r="N83" s="3"/>
      <c r="O83" s="3">
        <v>71</v>
      </c>
      <c r="P83" s="3">
        <v>30604.430769577466</v>
      </c>
      <c r="Q83" s="100">
        <f t="shared" si="6"/>
        <v>71</v>
      </c>
      <c r="R83" s="100">
        <f t="shared" si="7"/>
        <v>30604.430769577466</v>
      </c>
    </row>
    <row r="84" spans="1:18" ht="12">
      <c r="A84" s="1" t="s">
        <v>92</v>
      </c>
      <c r="B84" s="1" t="s">
        <v>116</v>
      </c>
      <c r="C84" s="2">
        <v>107664</v>
      </c>
      <c r="D84" s="2">
        <v>7</v>
      </c>
      <c r="E84" s="3">
        <v>0</v>
      </c>
      <c r="F84" s="3"/>
      <c r="G84" s="3">
        <v>0</v>
      </c>
      <c r="H84" s="3"/>
      <c r="I84" s="3">
        <v>0</v>
      </c>
      <c r="J84" s="3"/>
      <c r="K84" s="3">
        <v>0</v>
      </c>
      <c r="L84" s="3"/>
      <c r="M84" s="3"/>
      <c r="N84" s="3"/>
      <c r="O84" s="3">
        <v>51</v>
      </c>
      <c r="P84" s="3">
        <v>33293</v>
      </c>
      <c r="Q84" s="100">
        <f t="shared" si="6"/>
        <v>51</v>
      </c>
      <c r="R84" s="100">
        <f t="shared" si="7"/>
        <v>33293</v>
      </c>
    </row>
    <row r="85" spans="1:18" ht="12">
      <c r="A85" s="1" t="s">
        <v>92</v>
      </c>
      <c r="B85" s="1" t="s">
        <v>117</v>
      </c>
      <c r="C85" s="2">
        <v>107743</v>
      </c>
      <c r="D85" s="2">
        <v>7</v>
      </c>
      <c r="E85" s="3">
        <v>0</v>
      </c>
      <c r="F85" s="3"/>
      <c r="G85" s="3">
        <v>0</v>
      </c>
      <c r="H85" s="3"/>
      <c r="I85" s="3">
        <v>0</v>
      </c>
      <c r="J85" s="3"/>
      <c r="K85" s="3">
        <v>0</v>
      </c>
      <c r="L85" s="3"/>
      <c r="M85" s="3"/>
      <c r="N85" s="3"/>
      <c r="O85" s="3">
        <v>17</v>
      </c>
      <c r="P85" s="3">
        <v>37563.151959999996</v>
      </c>
      <c r="Q85" s="100">
        <f t="shared" si="6"/>
        <v>17</v>
      </c>
      <c r="R85" s="100">
        <f t="shared" si="7"/>
        <v>37563.151959999996</v>
      </c>
    </row>
    <row r="86" spans="1:18" ht="12">
      <c r="A86" s="1" t="s">
        <v>92</v>
      </c>
      <c r="B86" s="1" t="s">
        <v>118</v>
      </c>
      <c r="C86" s="2">
        <v>107974</v>
      </c>
      <c r="D86" s="2">
        <v>7</v>
      </c>
      <c r="E86" s="3">
        <v>0</v>
      </c>
      <c r="F86" s="3"/>
      <c r="G86" s="3">
        <v>0</v>
      </c>
      <c r="H86" s="3"/>
      <c r="I86" s="3">
        <v>0</v>
      </c>
      <c r="J86" s="3"/>
      <c r="K86" s="3">
        <v>0</v>
      </c>
      <c r="L86" s="3"/>
      <c r="M86" s="3"/>
      <c r="N86" s="3"/>
      <c r="O86" s="3">
        <v>46</v>
      </c>
      <c r="P86" s="3">
        <v>38123.237000869565</v>
      </c>
      <c r="Q86" s="100">
        <f t="shared" si="6"/>
        <v>46</v>
      </c>
      <c r="R86" s="100">
        <f t="shared" si="7"/>
        <v>38123.237000869565</v>
      </c>
    </row>
    <row r="87" spans="1:18" ht="12">
      <c r="A87" s="1" t="s">
        <v>92</v>
      </c>
      <c r="B87" s="1" t="s">
        <v>119</v>
      </c>
      <c r="C87" s="2">
        <v>107637</v>
      </c>
      <c r="D87" s="2">
        <v>7</v>
      </c>
      <c r="E87" s="3">
        <v>0</v>
      </c>
      <c r="F87" s="3"/>
      <c r="G87" s="3">
        <v>0</v>
      </c>
      <c r="H87" s="3"/>
      <c r="I87" s="3">
        <v>0</v>
      </c>
      <c r="J87" s="3"/>
      <c r="K87" s="3">
        <v>0</v>
      </c>
      <c r="L87" s="3"/>
      <c r="M87" s="3"/>
      <c r="N87" s="3"/>
      <c r="O87" s="3">
        <v>35</v>
      </c>
      <c r="P87" s="3">
        <v>35248.040857142856</v>
      </c>
      <c r="Q87" s="100">
        <f t="shared" si="6"/>
        <v>35</v>
      </c>
      <c r="R87" s="100">
        <f t="shared" si="7"/>
        <v>35248.040857142856</v>
      </c>
    </row>
    <row r="88" spans="1:18" ht="12">
      <c r="A88" s="1" t="s">
        <v>92</v>
      </c>
      <c r="B88" s="1" t="s">
        <v>120</v>
      </c>
      <c r="C88" s="2">
        <v>107992</v>
      </c>
      <c r="D88" s="2">
        <v>7</v>
      </c>
      <c r="E88" s="3">
        <v>0</v>
      </c>
      <c r="F88" s="3"/>
      <c r="G88" s="3">
        <v>0</v>
      </c>
      <c r="H88" s="3"/>
      <c r="I88" s="3">
        <v>0</v>
      </c>
      <c r="J88" s="3"/>
      <c r="K88" s="3">
        <v>0</v>
      </c>
      <c r="L88" s="3"/>
      <c r="M88" s="3"/>
      <c r="N88" s="3"/>
      <c r="O88" s="3">
        <v>29</v>
      </c>
      <c r="P88" s="3">
        <v>34799.52490758621</v>
      </c>
      <c r="Q88" s="100">
        <f t="shared" si="6"/>
        <v>29</v>
      </c>
      <c r="R88" s="100">
        <f t="shared" si="7"/>
        <v>34799.52490758621</v>
      </c>
    </row>
    <row r="89" spans="1:18" ht="12">
      <c r="A89" s="1" t="s">
        <v>92</v>
      </c>
      <c r="B89" s="1" t="s">
        <v>121</v>
      </c>
      <c r="C89" s="2">
        <v>106999</v>
      </c>
      <c r="D89" s="2">
        <v>7</v>
      </c>
      <c r="E89" s="3">
        <v>0</v>
      </c>
      <c r="F89" s="3"/>
      <c r="G89" s="3">
        <v>0</v>
      </c>
      <c r="H89" s="3"/>
      <c r="I89" s="3">
        <v>0</v>
      </c>
      <c r="J89" s="3"/>
      <c r="K89" s="3">
        <v>0</v>
      </c>
      <c r="L89" s="3"/>
      <c r="M89" s="3"/>
      <c r="N89" s="3"/>
      <c r="O89" s="3">
        <v>27</v>
      </c>
      <c r="P89" s="3">
        <v>32026.205240740743</v>
      </c>
      <c r="Q89" s="100">
        <f t="shared" si="6"/>
        <v>27</v>
      </c>
      <c r="R89" s="100">
        <f t="shared" si="7"/>
        <v>32026.205240740743</v>
      </c>
    </row>
    <row r="90" spans="1:18" ht="12">
      <c r="A90" s="1" t="s">
        <v>92</v>
      </c>
      <c r="B90" s="1" t="s">
        <v>122</v>
      </c>
      <c r="C90" s="2">
        <v>107725</v>
      </c>
      <c r="D90" s="2">
        <v>7</v>
      </c>
      <c r="E90" s="3">
        <v>0</v>
      </c>
      <c r="F90" s="3"/>
      <c r="G90" s="3">
        <v>0</v>
      </c>
      <c r="H90" s="3"/>
      <c r="I90" s="3">
        <v>0</v>
      </c>
      <c r="J90" s="3"/>
      <c r="K90" s="3">
        <v>0</v>
      </c>
      <c r="L90" s="3"/>
      <c r="M90" s="3"/>
      <c r="N90" s="3"/>
      <c r="O90" s="3">
        <v>44</v>
      </c>
      <c r="P90" s="3">
        <v>29904</v>
      </c>
      <c r="Q90" s="100">
        <f t="shared" si="6"/>
        <v>44</v>
      </c>
      <c r="R90" s="100">
        <f t="shared" si="7"/>
        <v>29904</v>
      </c>
    </row>
    <row r="91" spans="1:18" ht="12">
      <c r="A91" s="1" t="s">
        <v>92</v>
      </c>
      <c r="B91" s="1" t="s">
        <v>123</v>
      </c>
      <c r="C91" s="2">
        <v>108092</v>
      </c>
      <c r="D91" s="2">
        <v>7</v>
      </c>
      <c r="E91" s="3">
        <v>0</v>
      </c>
      <c r="F91" s="3"/>
      <c r="G91" s="3">
        <v>0</v>
      </c>
      <c r="H91" s="3"/>
      <c r="I91" s="3">
        <v>0</v>
      </c>
      <c r="J91" s="3"/>
      <c r="K91" s="3">
        <v>0</v>
      </c>
      <c r="L91" s="3"/>
      <c r="M91" s="3"/>
      <c r="N91" s="3"/>
      <c r="O91" s="3">
        <v>140</v>
      </c>
      <c r="P91" s="3">
        <v>36596.901002</v>
      </c>
      <c r="Q91" s="100">
        <f t="shared" si="6"/>
        <v>140</v>
      </c>
      <c r="R91" s="100">
        <f t="shared" si="7"/>
        <v>36596.901002</v>
      </c>
    </row>
    <row r="92" spans="1:18" ht="12">
      <c r="A92" s="1"/>
      <c r="B92" s="1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">
      <c r="A93" s="1" t="s">
        <v>124</v>
      </c>
      <c r="B93" s="1" t="s">
        <v>125</v>
      </c>
      <c r="C93" s="2">
        <v>134097</v>
      </c>
      <c r="D93" s="2">
        <v>1</v>
      </c>
      <c r="E93" s="3">
        <v>462</v>
      </c>
      <c r="F93" s="3">
        <v>69429.69797813853</v>
      </c>
      <c r="G93" s="3">
        <v>307</v>
      </c>
      <c r="H93" s="3">
        <v>51904.69236807818</v>
      </c>
      <c r="I93" s="3">
        <v>191</v>
      </c>
      <c r="J93" s="3">
        <v>45944.75494534032</v>
      </c>
      <c r="K93" s="3">
        <v>11</v>
      </c>
      <c r="L93" s="3">
        <v>23695.636363636364</v>
      </c>
      <c r="M93" s="3">
        <v>10</v>
      </c>
      <c r="N93" s="3">
        <v>29489.8</v>
      </c>
      <c r="O93" s="3">
        <v>0</v>
      </c>
      <c r="P93" s="3"/>
      <c r="Q93" s="100">
        <f aca="true" t="shared" si="8" ref="Q93:Q102">+O93+M93+K93+I93+G93+E93</f>
        <v>981</v>
      </c>
      <c r="R93" s="100">
        <f aca="true" t="shared" si="9" ref="R93:R102">((E93*F93)+(G93*H93)+(I93*J93)+(K93*L93)+(M93*N93)+(O93*P93))/Q93</f>
        <v>58452.86362636086</v>
      </c>
    </row>
    <row r="94" spans="1:18" ht="12">
      <c r="A94" s="1" t="s">
        <v>124</v>
      </c>
      <c r="B94" s="1" t="s">
        <v>126</v>
      </c>
      <c r="C94" s="2">
        <v>134130</v>
      </c>
      <c r="D94" s="2">
        <v>1</v>
      </c>
      <c r="E94" s="3">
        <v>685</v>
      </c>
      <c r="F94" s="3">
        <v>74961.73101667738</v>
      </c>
      <c r="G94" s="3">
        <v>420</v>
      </c>
      <c r="H94" s="3">
        <v>54427.767910668095</v>
      </c>
      <c r="I94" s="3">
        <v>334</v>
      </c>
      <c r="J94" s="3">
        <v>46995.27419608383</v>
      </c>
      <c r="K94" s="3">
        <v>8</v>
      </c>
      <c r="L94" s="3">
        <v>43460.737184325</v>
      </c>
      <c r="M94" s="3">
        <v>0</v>
      </c>
      <c r="N94" s="3"/>
      <c r="O94" s="3">
        <v>0</v>
      </c>
      <c r="P94" s="3"/>
      <c r="Q94" s="100">
        <f t="shared" si="8"/>
        <v>1447</v>
      </c>
      <c r="R94" s="100">
        <f t="shared" si="9"/>
        <v>62372.18780087851</v>
      </c>
    </row>
    <row r="95" spans="1:18" ht="12">
      <c r="A95" s="1" t="s">
        <v>124</v>
      </c>
      <c r="B95" s="1" t="s">
        <v>127</v>
      </c>
      <c r="C95" s="2">
        <v>137351</v>
      </c>
      <c r="D95" s="2">
        <v>1</v>
      </c>
      <c r="E95" s="3">
        <v>358</v>
      </c>
      <c r="F95" s="3">
        <v>67306.74664955307</v>
      </c>
      <c r="G95" s="3">
        <v>322</v>
      </c>
      <c r="H95" s="3">
        <v>50234.7451289441</v>
      </c>
      <c r="I95" s="3">
        <v>221</v>
      </c>
      <c r="J95" s="3">
        <v>43167.70803339366</v>
      </c>
      <c r="K95" s="3">
        <v>104</v>
      </c>
      <c r="L95" s="3">
        <v>33104.43554961539</v>
      </c>
      <c r="M95" s="3">
        <v>23</v>
      </c>
      <c r="N95" s="3">
        <v>36905.88098</v>
      </c>
      <c r="O95" s="3">
        <v>0</v>
      </c>
      <c r="P95" s="3"/>
      <c r="Q95" s="100">
        <f t="shared" si="8"/>
        <v>1028</v>
      </c>
      <c r="R95" s="100">
        <f t="shared" si="9"/>
        <v>52629.536252081714</v>
      </c>
    </row>
    <row r="96" spans="1:18" ht="12">
      <c r="A96" s="1" t="s">
        <v>124</v>
      </c>
      <c r="B96" s="1" t="s">
        <v>128</v>
      </c>
      <c r="C96" s="2">
        <v>133669</v>
      </c>
      <c r="D96" s="2">
        <v>2</v>
      </c>
      <c r="E96" s="3">
        <v>221</v>
      </c>
      <c r="F96" s="3">
        <v>69650.94673837103</v>
      </c>
      <c r="G96" s="3">
        <v>170</v>
      </c>
      <c r="H96" s="3">
        <v>53586.1763202353</v>
      </c>
      <c r="I96" s="3">
        <v>185</v>
      </c>
      <c r="J96" s="3">
        <v>44322.02694151351</v>
      </c>
      <c r="K96" s="3">
        <v>37</v>
      </c>
      <c r="L96" s="3">
        <v>37085.63783567568</v>
      </c>
      <c r="M96" s="3">
        <v>5</v>
      </c>
      <c r="N96" s="3">
        <v>33286</v>
      </c>
      <c r="O96" s="3">
        <v>0</v>
      </c>
      <c r="P96" s="3"/>
      <c r="Q96" s="100">
        <f t="shared" si="8"/>
        <v>618</v>
      </c>
      <c r="R96" s="100">
        <f t="shared" si="9"/>
        <v>55405.63557883495</v>
      </c>
    </row>
    <row r="97" spans="1:18" ht="12">
      <c r="A97" s="1" t="s">
        <v>124</v>
      </c>
      <c r="B97" s="1" t="s">
        <v>129</v>
      </c>
      <c r="C97" s="2">
        <v>133951</v>
      </c>
      <c r="D97" s="2">
        <v>2</v>
      </c>
      <c r="E97" s="3">
        <v>212</v>
      </c>
      <c r="F97" s="3">
        <v>66781.93099632075</v>
      </c>
      <c r="G97" s="3">
        <v>307</v>
      </c>
      <c r="H97" s="3">
        <v>51693.88411824104</v>
      </c>
      <c r="I97" s="3">
        <v>198</v>
      </c>
      <c r="J97" s="3">
        <v>42886.73217040404</v>
      </c>
      <c r="K97" s="3">
        <v>132</v>
      </c>
      <c r="L97" s="3">
        <v>37076.68408363636</v>
      </c>
      <c r="M97" s="3">
        <v>15</v>
      </c>
      <c r="N97" s="3">
        <v>38214.775466666666</v>
      </c>
      <c r="O97" s="3">
        <v>0</v>
      </c>
      <c r="P97" s="3"/>
      <c r="Q97" s="100">
        <f t="shared" si="8"/>
        <v>864</v>
      </c>
      <c r="R97" s="100">
        <f t="shared" si="9"/>
        <v>50910.54247256944</v>
      </c>
    </row>
    <row r="98" spans="1:18" ht="12">
      <c r="A98" s="1" t="s">
        <v>124</v>
      </c>
      <c r="B98" s="1" t="s">
        <v>130</v>
      </c>
      <c r="C98" s="2">
        <v>132903</v>
      </c>
      <c r="D98" s="2">
        <v>2</v>
      </c>
      <c r="E98" s="3">
        <v>185</v>
      </c>
      <c r="F98" s="3">
        <v>71467.1872614054</v>
      </c>
      <c r="G98" s="3">
        <v>251</v>
      </c>
      <c r="H98" s="3">
        <v>55144.94614334661</v>
      </c>
      <c r="I98" s="3">
        <v>211</v>
      </c>
      <c r="J98" s="3">
        <v>44174.33596009479</v>
      </c>
      <c r="K98" s="3">
        <v>123</v>
      </c>
      <c r="L98" s="3">
        <v>30689.764684390244</v>
      </c>
      <c r="M98" s="3">
        <v>7</v>
      </c>
      <c r="N98" s="3">
        <v>39257.142857142855</v>
      </c>
      <c r="O98" s="3">
        <v>0</v>
      </c>
      <c r="P98" s="3"/>
      <c r="Q98" s="100">
        <f t="shared" si="8"/>
        <v>777</v>
      </c>
      <c r="R98" s="100">
        <f t="shared" si="9"/>
        <v>52037.628145559844</v>
      </c>
    </row>
    <row r="99" spans="1:18" ht="12">
      <c r="A99" s="1" t="s">
        <v>124</v>
      </c>
      <c r="B99" s="1" t="s">
        <v>131</v>
      </c>
      <c r="C99" s="2">
        <v>133650</v>
      </c>
      <c r="D99" s="2">
        <v>3</v>
      </c>
      <c r="E99" s="3">
        <v>122</v>
      </c>
      <c r="F99" s="3">
        <v>63285.37371983607</v>
      </c>
      <c r="G99" s="3">
        <v>129</v>
      </c>
      <c r="H99" s="3">
        <v>53254.434205116275</v>
      </c>
      <c r="I99" s="3">
        <v>152</v>
      </c>
      <c r="J99" s="3">
        <v>46045.65707092106</v>
      </c>
      <c r="K99" s="3">
        <v>32</v>
      </c>
      <c r="L99" s="3">
        <v>35119.462904374996</v>
      </c>
      <c r="M99" s="3">
        <v>0</v>
      </c>
      <c r="N99" s="3"/>
      <c r="O99" s="3">
        <v>0</v>
      </c>
      <c r="P99" s="3"/>
      <c r="Q99" s="100">
        <f t="shared" si="8"/>
        <v>435</v>
      </c>
      <c r="R99" s="100">
        <f t="shared" si="9"/>
        <v>52214.71331954023</v>
      </c>
    </row>
    <row r="100" spans="1:18" ht="12">
      <c r="A100" s="1" t="s">
        <v>124</v>
      </c>
      <c r="B100" s="1" t="s">
        <v>132</v>
      </c>
      <c r="C100" s="2">
        <v>136172</v>
      </c>
      <c r="D100" s="2">
        <v>3</v>
      </c>
      <c r="E100" s="3">
        <v>95</v>
      </c>
      <c r="F100" s="3">
        <v>65311.7959551579</v>
      </c>
      <c r="G100" s="3">
        <v>88</v>
      </c>
      <c r="H100" s="3">
        <v>50916.65019954545</v>
      </c>
      <c r="I100" s="3">
        <v>107</v>
      </c>
      <c r="J100" s="3">
        <v>39709.47650654206</v>
      </c>
      <c r="K100" s="3">
        <v>35</v>
      </c>
      <c r="L100" s="3">
        <v>31043.021714285715</v>
      </c>
      <c r="M100" s="3">
        <v>17</v>
      </c>
      <c r="N100" s="3">
        <v>21909.66800235294</v>
      </c>
      <c r="O100" s="3">
        <v>0</v>
      </c>
      <c r="P100" s="3"/>
      <c r="Q100" s="100">
        <f t="shared" si="8"/>
        <v>342</v>
      </c>
      <c r="R100" s="100">
        <f t="shared" si="9"/>
        <v>47933.24542555555</v>
      </c>
    </row>
    <row r="101" spans="1:18" ht="12">
      <c r="A101" s="1" t="s">
        <v>124</v>
      </c>
      <c r="B101" s="1" t="s">
        <v>133</v>
      </c>
      <c r="C101" s="2">
        <v>138354</v>
      </c>
      <c r="D101" s="2">
        <v>3</v>
      </c>
      <c r="E101" s="3">
        <v>54</v>
      </c>
      <c r="F101" s="3">
        <v>60633.53703703704</v>
      </c>
      <c r="G101" s="3">
        <v>67</v>
      </c>
      <c r="H101" s="3">
        <v>48879.86567164179</v>
      </c>
      <c r="I101" s="3">
        <v>62</v>
      </c>
      <c r="J101" s="3">
        <v>41594.596774193546</v>
      </c>
      <c r="K101" s="3">
        <v>20</v>
      </c>
      <c r="L101" s="3">
        <v>31672.207364</v>
      </c>
      <c r="M101" s="3">
        <v>7</v>
      </c>
      <c r="N101" s="3">
        <v>30429.714285714286</v>
      </c>
      <c r="O101" s="3">
        <v>0</v>
      </c>
      <c r="P101" s="3"/>
      <c r="Q101" s="100">
        <f t="shared" si="8"/>
        <v>210</v>
      </c>
      <c r="R101" s="100">
        <f t="shared" si="9"/>
        <v>47497.519748952385</v>
      </c>
    </row>
    <row r="102" spans="1:18" ht="12">
      <c r="A102" s="1" t="s">
        <v>124</v>
      </c>
      <c r="B102" s="1" t="s">
        <v>134</v>
      </c>
      <c r="C102" s="2">
        <v>433660</v>
      </c>
      <c r="D102" s="2">
        <v>5</v>
      </c>
      <c r="E102" s="3">
        <v>17</v>
      </c>
      <c r="F102" s="3">
        <v>65617.92131702355</v>
      </c>
      <c r="G102" s="3">
        <v>34</v>
      </c>
      <c r="H102" s="3">
        <v>52093.674087429405</v>
      </c>
      <c r="I102" s="3">
        <v>69</v>
      </c>
      <c r="J102" s="3">
        <v>45331.235771510146</v>
      </c>
      <c r="K102" s="3">
        <v>11</v>
      </c>
      <c r="L102" s="3">
        <v>34574.08405854546</v>
      </c>
      <c r="M102" s="3">
        <v>1</v>
      </c>
      <c r="N102" s="3">
        <v>59544.57</v>
      </c>
      <c r="O102" s="3">
        <v>0</v>
      </c>
      <c r="P102" s="3"/>
      <c r="Q102" s="100">
        <f t="shared" si="8"/>
        <v>132</v>
      </c>
      <c r="R102" s="100">
        <f t="shared" si="9"/>
        <v>48897.002607880306</v>
      </c>
    </row>
    <row r="103" spans="1:18" ht="12">
      <c r="A103" s="1"/>
      <c r="B103" s="59" t="s">
        <v>636</v>
      </c>
      <c r="C103" s="2"/>
      <c r="D103" s="2"/>
      <c r="E103" s="57">
        <f>SUM(E93:E102)</f>
        <v>2411</v>
      </c>
      <c r="F103" s="57">
        <f>SUMPRODUCT(E93:E102,F93:F102)/E103</f>
        <v>69932.94551164388</v>
      </c>
      <c r="G103" s="57">
        <f>SUM(G93:G102)</f>
        <v>2095</v>
      </c>
      <c r="H103" s="57">
        <f>SUMPRODUCT(G93:G102,H93:H102)/G103</f>
        <v>52595.54560415904</v>
      </c>
      <c r="I103" s="57">
        <f>SUM(I93:I102)</f>
        <v>1730</v>
      </c>
      <c r="J103" s="57">
        <f>SUMPRODUCT(I93:I102,J93:J102)/I103</f>
        <v>44496.20822089376</v>
      </c>
      <c r="K103" s="57">
        <f>SUM(K93:K102)</f>
        <v>513</v>
      </c>
      <c r="L103" s="57">
        <f>SUMPRODUCT(K93:K102,L93:L102)/K103</f>
        <v>33755.202328730215</v>
      </c>
      <c r="M103" s="57">
        <f>SUM(M93:M102)</f>
        <v>85</v>
      </c>
      <c r="N103" s="57">
        <f>SUMPRODUCT(M93:M102,N93:N102)/M103</f>
        <v>32978.844948</v>
      </c>
      <c r="O103" s="57"/>
      <c r="P103" s="57"/>
      <c r="Q103" s="57">
        <f>SUM(Q93:Q102)</f>
        <v>6834</v>
      </c>
      <c r="R103" s="57">
        <f>SUMPRODUCT(Q93:Q102,R93:R102)/Q103</f>
        <v>55003.52070627032</v>
      </c>
    </row>
    <row r="104" spans="1:18" ht="12">
      <c r="A104" s="1" t="s">
        <v>124</v>
      </c>
      <c r="B104" s="1" t="s">
        <v>135</v>
      </c>
      <c r="C104" s="2">
        <v>132693</v>
      </c>
      <c r="D104" s="2">
        <v>7</v>
      </c>
      <c r="E104" s="3">
        <v>0</v>
      </c>
      <c r="F104" s="3"/>
      <c r="G104" s="3">
        <v>0</v>
      </c>
      <c r="H104" s="3"/>
      <c r="I104" s="3">
        <v>0</v>
      </c>
      <c r="J104" s="3"/>
      <c r="K104" s="3">
        <v>0</v>
      </c>
      <c r="L104" s="3"/>
      <c r="M104" s="3">
        <v>0</v>
      </c>
      <c r="N104" s="3"/>
      <c r="O104" s="3">
        <v>243</v>
      </c>
      <c r="P104" s="3">
        <v>36037</v>
      </c>
      <c r="Q104" s="100">
        <f aca="true" t="shared" si="10" ref="Q104:Q131">+O104+M104+K104+I104+G104+E104</f>
        <v>243</v>
      </c>
      <c r="R104" s="100">
        <f aca="true" t="shared" si="11" ref="R104:R131">((E104*F104)+(G104*H104)+(I104*J104)+(K104*L104)+(M104*N104)+(O104*P104))/Q104</f>
        <v>36037</v>
      </c>
    </row>
    <row r="105" spans="1:18" ht="12">
      <c r="A105" s="1" t="s">
        <v>124</v>
      </c>
      <c r="B105" s="1" t="s">
        <v>136</v>
      </c>
      <c r="C105" s="2">
        <v>132709</v>
      </c>
      <c r="D105" s="2">
        <v>7</v>
      </c>
      <c r="E105" s="3">
        <v>0</v>
      </c>
      <c r="F105" s="3"/>
      <c r="G105" s="3">
        <v>0</v>
      </c>
      <c r="H105" s="3"/>
      <c r="I105" s="3">
        <v>0</v>
      </c>
      <c r="J105" s="3"/>
      <c r="K105" s="3">
        <v>0</v>
      </c>
      <c r="L105" s="3"/>
      <c r="M105" s="3">
        <v>0</v>
      </c>
      <c r="N105" s="3"/>
      <c r="O105" s="3">
        <v>337</v>
      </c>
      <c r="P105" s="3">
        <v>41844</v>
      </c>
      <c r="Q105" s="100">
        <f t="shared" si="10"/>
        <v>337</v>
      </c>
      <c r="R105" s="100">
        <f t="shared" si="11"/>
        <v>41844</v>
      </c>
    </row>
    <row r="106" spans="1:18" ht="12">
      <c r="A106" s="1" t="s">
        <v>124</v>
      </c>
      <c r="B106" s="1" t="s">
        <v>137</v>
      </c>
      <c r="C106" s="2">
        <v>132851</v>
      </c>
      <c r="D106" s="2">
        <v>7</v>
      </c>
      <c r="E106" s="3">
        <v>0</v>
      </c>
      <c r="F106" s="3"/>
      <c r="G106" s="3">
        <v>0</v>
      </c>
      <c r="H106" s="3"/>
      <c r="I106" s="3">
        <v>0</v>
      </c>
      <c r="J106" s="3"/>
      <c r="K106" s="3">
        <v>0</v>
      </c>
      <c r="L106" s="3"/>
      <c r="M106" s="3">
        <v>0</v>
      </c>
      <c r="N106" s="3"/>
      <c r="O106" s="3">
        <v>101</v>
      </c>
      <c r="P106" s="3">
        <v>35993</v>
      </c>
      <c r="Q106" s="100">
        <f t="shared" si="10"/>
        <v>101</v>
      </c>
      <c r="R106" s="100">
        <f t="shared" si="11"/>
        <v>35993</v>
      </c>
    </row>
    <row r="107" spans="1:18" ht="12">
      <c r="A107" s="1" t="s">
        <v>124</v>
      </c>
      <c r="B107" s="1" t="s">
        <v>138</v>
      </c>
      <c r="C107" s="2">
        <v>133021</v>
      </c>
      <c r="D107" s="2">
        <v>7</v>
      </c>
      <c r="E107" s="3">
        <v>0</v>
      </c>
      <c r="F107" s="3"/>
      <c r="G107" s="3">
        <v>0</v>
      </c>
      <c r="H107" s="3"/>
      <c r="I107" s="3">
        <v>0</v>
      </c>
      <c r="J107" s="3"/>
      <c r="K107" s="3">
        <v>0</v>
      </c>
      <c r="L107" s="3"/>
      <c r="M107" s="3">
        <v>0</v>
      </c>
      <c r="N107" s="3"/>
      <c r="O107" s="3">
        <v>57</v>
      </c>
      <c r="P107" s="3">
        <v>34759</v>
      </c>
      <c r="Q107" s="100">
        <f t="shared" si="10"/>
        <v>57</v>
      </c>
      <c r="R107" s="100">
        <f t="shared" si="11"/>
        <v>34759</v>
      </c>
    </row>
    <row r="108" spans="1:18" ht="12">
      <c r="A108" s="1" t="s">
        <v>124</v>
      </c>
      <c r="B108" s="1" t="s">
        <v>139</v>
      </c>
      <c r="C108" s="2">
        <v>133386</v>
      </c>
      <c r="D108" s="2">
        <v>7</v>
      </c>
      <c r="E108" s="3">
        <v>0</v>
      </c>
      <c r="F108" s="3"/>
      <c r="G108" s="3">
        <v>0</v>
      </c>
      <c r="H108" s="3"/>
      <c r="I108" s="3">
        <v>0</v>
      </c>
      <c r="J108" s="3"/>
      <c r="K108" s="3">
        <v>0</v>
      </c>
      <c r="L108" s="3"/>
      <c r="M108" s="3">
        <v>0</v>
      </c>
      <c r="N108" s="3"/>
      <c r="O108" s="3">
        <v>194</v>
      </c>
      <c r="P108" s="3">
        <v>38171</v>
      </c>
      <c r="Q108" s="100">
        <f t="shared" si="10"/>
        <v>194</v>
      </c>
      <c r="R108" s="100">
        <f t="shared" si="11"/>
        <v>38171</v>
      </c>
    </row>
    <row r="109" spans="1:18" ht="12">
      <c r="A109" s="1" t="s">
        <v>124</v>
      </c>
      <c r="B109" s="1" t="s">
        <v>140</v>
      </c>
      <c r="C109" s="2">
        <v>133508</v>
      </c>
      <c r="D109" s="2">
        <v>7</v>
      </c>
      <c r="E109" s="3">
        <v>0</v>
      </c>
      <c r="F109" s="3"/>
      <c r="G109" s="3">
        <v>0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90</v>
      </c>
      <c r="P109" s="3">
        <v>44587</v>
      </c>
      <c r="Q109" s="100">
        <f t="shared" si="10"/>
        <v>90</v>
      </c>
      <c r="R109" s="100">
        <f t="shared" si="11"/>
        <v>44587</v>
      </c>
    </row>
    <row r="110" spans="1:18" ht="12">
      <c r="A110" s="1" t="s">
        <v>124</v>
      </c>
      <c r="B110" s="1" t="s">
        <v>141</v>
      </c>
      <c r="C110" s="2">
        <v>133702</v>
      </c>
      <c r="D110" s="2">
        <v>7</v>
      </c>
      <c r="E110" s="3">
        <v>0</v>
      </c>
      <c r="F110" s="3"/>
      <c r="G110" s="3">
        <v>0</v>
      </c>
      <c r="H110" s="3"/>
      <c r="I110" s="3">
        <v>0</v>
      </c>
      <c r="J110" s="3"/>
      <c r="K110" s="3">
        <v>0</v>
      </c>
      <c r="L110" s="3"/>
      <c r="M110" s="3">
        <v>0</v>
      </c>
      <c r="N110" s="3"/>
      <c r="O110" s="3">
        <v>390</v>
      </c>
      <c r="P110" s="3">
        <v>41216</v>
      </c>
      <c r="Q110" s="100">
        <f t="shared" si="10"/>
        <v>390</v>
      </c>
      <c r="R110" s="100">
        <f t="shared" si="11"/>
        <v>41216</v>
      </c>
    </row>
    <row r="111" spans="1:18" ht="12">
      <c r="A111" s="1" t="s">
        <v>124</v>
      </c>
      <c r="B111" s="1" t="s">
        <v>142</v>
      </c>
      <c r="C111" s="2">
        <v>133960</v>
      </c>
      <c r="D111" s="2">
        <v>7</v>
      </c>
      <c r="E111" s="3">
        <v>0</v>
      </c>
      <c r="F111" s="3"/>
      <c r="G111" s="3">
        <v>0</v>
      </c>
      <c r="H111" s="3"/>
      <c r="I111" s="3">
        <v>0</v>
      </c>
      <c r="J111" s="3"/>
      <c r="K111" s="3">
        <v>0</v>
      </c>
      <c r="L111" s="3"/>
      <c r="M111" s="3">
        <v>0</v>
      </c>
      <c r="N111" s="3"/>
      <c r="O111" s="3">
        <v>29</v>
      </c>
      <c r="P111" s="3">
        <v>30860</v>
      </c>
      <c r="Q111" s="100">
        <f t="shared" si="10"/>
        <v>29</v>
      </c>
      <c r="R111" s="100">
        <f t="shared" si="11"/>
        <v>30860</v>
      </c>
    </row>
    <row r="112" spans="1:18" ht="12">
      <c r="A112" s="1" t="s">
        <v>124</v>
      </c>
      <c r="B112" s="1" t="s">
        <v>143</v>
      </c>
      <c r="C112" s="2">
        <v>134343</v>
      </c>
      <c r="D112" s="2">
        <v>7</v>
      </c>
      <c r="E112" s="3">
        <v>0</v>
      </c>
      <c r="F112" s="3"/>
      <c r="G112" s="3">
        <v>0</v>
      </c>
      <c r="H112" s="3"/>
      <c r="I112" s="3">
        <v>0</v>
      </c>
      <c r="J112" s="3"/>
      <c r="K112" s="3">
        <v>0</v>
      </c>
      <c r="L112" s="3"/>
      <c r="M112" s="3">
        <v>0</v>
      </c>
      <c r="N112" s="3"/>
      <c r="O112" s="3">
        <v>103</v>
      </c>
      <c r="P112" s="3">
        <v>41550</v>
      </c>
      <c r="Q112" s="100">
        <f t="shared" si="10"/>
        <v>103</v>
      </c>
      <c r="R112" s="100">
        <f t="shared" si="11"/>
        <v>41550</v>
      </c>
    </row>
    <row r="113" spans="1:18" ht="12">
      <c r="A113" s="1" t="s">
        <v>124</v>
      </c>
      <c r="B113" s="1" t="s">
        <v>144</v>
      </c>
      <c r="C113" s="2">
        <v>134495</v>
      </c>
      <c r="D113" s="2">
        <v>7</v>
      </c>
      <c r="E113" s="3">
        <v>0</v>
      </c>
      <c r="F113" s="3"/>
      <c r="G113" s="3">
        <v>0</v>
      </c>
      <c r="H113" s="3"/>
      <c r="I113" s="3">
        <v>0</v>
      </c>
      <c r="J113" s="3"/>
      <c r="K113" s="3">
        <v>0</v>
      </c>
      <c r="L113" s="3"/>
      <c r="M113" s="3">
        <v>0</v>
      </c>
      <c r="N113" s="3"/>
      <c r="O113" s="3">
        <v>219</v>
      </c>
      <c r="P113" s="3">
        <v>36738</v>
      </c>
      <c r="Q113" s="100">
        <f t="shared" si="10"/>
        <v>219</v>
      </c>
      <c r="R113" s="100">
        <f t="shared" si="11"/>
        <v>36738</v>
      </c>
    </row>
    <row r="114" spans="1:18" ht="12">
      <c r="A114" s="1" t="s">
        <v>124</v>
      </c>
      <c r="B114" s="1" t="s">
        <v>145</v>
      </c>
      <c r="C114" s="2">
        <v>134608</v>
      </c>
      <c r="D114" s="2">
        <v>7</v>
      </c>
      <c r="E114" s="3">
        <v>0</v>
      </c>
      <c r="F114" s="3"/>
      <c r="G114" s="3">
        <v>0</v>
      </c>
      <c r="H114" s="3"/>
      <c r="I114" s="3">
        <v>0</v>
      </c>
      <c r="J114" s="3"/>
      <c r="K114" s="3">
        <v>0</v>
      </c>
      <c r="L114" s="3"/>
      <c r="M114" s="3">
        <v>0</v>
      </c>
      <c r="N114" s="3"/>
      <c r="O114" s="3">
        <v>137</v>
      </c>
      <c r="P114" s="3">
        <v>49052</v>
      </c>
      <c r="Q114" s="100">
        <f t="shared" si="10"/>
        <v>137</v>
      </c>
      <c r="R114" s="100">
        <f t="shared" si="11"/>
        <v>49052</v>
      </c>
    </row>
    <row r="115" spans="1:18" ht="12">
      <c r="A115" s="1" t="s">
        <v>124</v>
      </c>
      <c r="B115" s="1" t="s">
        <v>146</v>
      </c>
      <c r="C115" s="2">
        <v>135160</v>
      </c>
      <c r="D115" s="2">
        <v>7</v>
      </c>
      <c r="E115" s="3">
        <v>0</v>
      </c>
      <c r="F115" s="3"/>
      <c r="G115" s="3">
        <v>0</v>
      </c>
      <c r="H115" s="3"/>
      <c r="I115" s="3">
        <v>0</v>
      </c>
      <c r="J115" s="3"/>
      <c r="K115" s="3">
        <v>0</v>
      </c>
      <c r="L115" s="3"/>
      <c r="M115" s="3">
        <v>0</v>
      </c>
      <c r="N115" s="3"/>
      <c r="O115" s="3">
        <v>54</v>
      </c>
      <c r="P115" s="3">
        <v>36709</v>
      </c>
      <c r="Q115" s="100">
        <f t="shared" si="10"/>
        <v>54</v>
      </c>
      <c r="R115" s="100">
        <f t="shared" si="11"/>
        <v>36709</v>
      </c>
    </row>
    <row r="116" spans="1:18" ht="12">
      <c r="A116" s="1" t="s">
        <v>124</v>
      </c>
      <c r="B116" s="1" t="s">
        <v>147</v>
      </c>
      <c r="C116" s="2">
        <v>135188</v>
      </c>
      <c r="D116" s="2">
        <v>7</v>
      </c>
      <c r="E116" s="3">
        <v>0</v>
      </c>
      <c r="F116" s="3"/>
      <c r="G116" s="3">
        <v>0</v>
      </c>
      <c r="H116" s="3"/>
      <c r="I116" s="3">
        <v>0</v>
      </c>
      <c r="J116" s="3"/>
      <c r="K116" s="3">
        <v>0</v>
      </c>
      <c r="L116" s="3"/>
      <c r="M116" s="3">
        <v>0</v>
      </c>
      <c r="N116" s="3"/>
      <c r="O116" s="3">
        <v>46</v>
      </c>
      <c r="P116" s="3">
        <v>32988</v>
      </c>
      <c r="Q116" s="100">
        <f t="shared" si="10"/>
        <v>46</v>
      </c>
      <c r="R116" s="100">
        <f t="shared" si="11"/>
        <v>32988</v>
      </c>
    </row>
    <row r="117" spans="1:18" ht="12">
      <c r="A117" s="1" t="s">
        <v>124</v>
      </c>
      <c r="B117" s="1" t="s">
        <v>148</v>
      </c>
      <c r="C117" s="2">
        <v>135391</v>
      </c>
      <c r="D117" s="2">
        <v>7</v>
      </c>
      <c r="E117" s="3">
        <v>0</v>
      </c>
      <c r="F117" s="3"/>
      <c r="G117" s="3">
        <v>0</v>
      </c>
      <c r="H117" s="3"/>
      <c r="I117" s="3">
        <v>0</v>
      </c>
      <c r="J117" s="3"/>
      <c r="K117" s="3">
        <v>0</v>
      </c>
      <c r="L117" s="3"/>
      <c r="M117" s="3">
        <v>0</v>
      </c>
      <c r="N117" s="3"/>
      <c r="O117" s="3">
        <v>124</v>
      </c>
      <c r="P117" s="3">
        <v>35896</v>
      </c>
      <c r="Q117" s="100">
        <f t="shared" si="10"/>
        <v>124</v>
      </c>
      <c r="R117" s="100">
        <f t="shared" si="11"/>
        <v>35896</v>
      </c>
    </row>
    <row r="118" spans="1:18" ht="12">
      <c r="A118" s="1" t="s">
        <v>124</v>
      </c>
      <c r="B118" s="1" t="s">
        <v>149</v>
      </c>
      <c r="C118" s="2">
        <v>135717</v>
      </c>
      <c r="D118" s="2">
        <v>7</v>
      </c>
      <c r="E118" s="3">
        <v>0</v>
      </c>
      <c r="F118" s="3"/>
      <c r="G118" s="3">
        <v>0</v>
      </c>
      <c r="H118" s="3"/>
      <c r="I118" s="3">
        <v>0</v>
      </c>
      <c r="J118" s="3"/>
      <c r="K118" s="3">
        <v>0</v>
      </c>
      <c r="L118" s="3"/>
      <c r="M118" s="3">
        <v>0</v>
      </c>
      <c r="N118" s="3"/>
      <c r="O118" s="3">
        <v>664</v>
      </c>
      <c r="P118" s="3">
        <v>43850</v>
      </c>
      <c r="Q118" s="100">
        <f t="shared" si="10"/>
        <v>664</v>
      </c>
      <c r="R118" s="100">
        <f t="shared" si="11"/>
        <v>43850</v>
      </c>
    </row>
    <row r="119" spans="1:18" ht="12">
      <c r="A119" s="1" t="s">
        <v>124</v>
      </c>
      <c r="B119" s="1" t="s">
        <v>150</v>
      </c>
      <c r="C119" s="2">
        <v>136145</v>
      </c>
      <c r="D119" s="2">
        <v>7</v>
      </c>
      <c r="E119" s="3">
        <v>0</v>
      </c>
      <c r="F119" s="3"/>
      <c r="G119" s="3">
        <v>0</v>
      </c>
      <c r="H119" s="3"/>
      <c r="I119" s="3">
        <v>0</v>
      </c>
      <c r="J119" s="3"/>
      <c r="K119" s="3">
        <v>0</v>
      </c>
      <c r="L119" s="3"/>
      <c r="M119" s="3">
        <v>0</v>
      </c>
      <c r="N119" s="3"/>
      <c r="O119" s="3">
        <v>25</v>
      </c>
      <c r="P119" s="3">
        <v>37042</v>
      </c>
      <c r="Q119" s="100">
        <f t="shared" si="10"/>
        <v>25</v>
      </c>
      <c r="R119" s="100">
        <f t="shared" si="11"/>
        <v>37042</v>
      </c>
    </row>
    <row r="120" spans="1:18" ht="12">
      <c r="A120" s="1" t="s">
        <v>124</v>
      </c>
      <c r="B120" s="1" t="s">
        <v>151</v>
      </c>
      <c r="C120" s="2">
        <v>136233</v>
      </c>
      <c r="D120" s="2">
        <v>7</v>
      </c>
      <c r="E120" s="3">
        <v>0</v>
      </c>
      <c r="F120" s="3"/>
      <c r="G120" s="3">
        <v>0</v>
      </c>
      <c r="H120" s="3"/>
      <c r="I120" s="3">
        <v>0</v>
      </c>
      <c r="J120" s="3"/>
      <c r="K120" s="3">
        <v>0</v>
      </c>
      <c r="L120" s="3"/>
      <c r="M120" s="3">
        <v>0</v>
      </c>
      <c r="N120" s="3"/>
      <c r="O120" s="3">
        <v>73</v>
      </c>
      <c r="P120" s="3">
        <v>39493</v>
      </c>
      <c r="Q120" s="100">
        <f t="shared" si="10"/>
        <v>73</v>
      </c>
      <c r="R120" s="100">
        <f t="shared" si="11"/>
        <v>39493</v>
      </c>
    </row>
    <row r="121" spans="1:18" ht="12">
      <c r="A121" s="1" t="s">
        <v>124</v>
      </c>
      <c r="B121" s="1" t="s">
        <v>152</v>
      </c>
      <c r="C121" s="2">
        <v>136358</v>
      </c>
      <c r="D121" s="2">
        <v>7</v>
      </c>
      <c r="E121" s="3">
        <v>0</v>
      </c>
      <c r="F121" s="3"/>
      <c r="G121" s="3">
        <v>0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183</v>
      </c>
      <c r="P121" s="3">
        <v>39507</v>
      </c>
      <c r="Q121" s="100">
        <f t="shared" si="10"/>
        <v>183</v>
      </c>
      <c r="R121" s="100">
        <f t="shared" si="11"/>
        <v>39507</v>
      </c>
    </row>
    <row r="122" spans="1:18" ht="12">
      <c r="A122" s="1" t="s">
        <v>124</v>
      </c>
      <c r="B122" s="1" t="s">
        <v>153</v>
      </c>
      <c r="C122" s="2">
        <v>136400</v>
      </c>
      <c r="D122" s="2">
        <v>7</v>
      </c>
      <c r="E122" s="3">
        <v>0</v>
      </c>
      <c r="F122" s="3"/>
      <c r="G122" s="3">
        <v>0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83</v>
      </c>
      <c r="P122" s="3">
        <v>36434</v>
      </c>
      <c r="Q122" s="100">
        <f t="shared" si="10"/>
        <v>83</v>
      </c>
      <c r="R122" s="100">
        <f t="shared" si="11"/>
        <v>36434</v>
      </c>
    </row>
    <row r="123" spans="1:18" ht="12">
      <c r="A123" s="1" t="s">
        <v>124</v>
      </c>
      <c r="B123" s="1" t="s">
        <v>154</v>
      </c>
      <c r="C123" s="2">
        <v>136473</v>
      </c>
      <c r="D123" s="2">
        <v>7</v>
      </c>
      <c r="E123" s="3">
        <v>0</v>
      </c>
      <c r="F123" s="3"/>
      <c r="G123" s="3">
        <v>0</v>
      </c>
      <c r="H123" s="3"/>
      <c r="I123" s="3">
        <v>0</v>
      </c>
      <c r="J123" s="3"/>
      <c r="K123" s="3">
        <v>0</v>
      </c>
      <c r="L123" s="3"/>
      <c r="M123" s="3">
        <v>0</v>
      </c>
      <c r="N123" s="3"/>
      <c r="O123" s="3">
        <v>245</v>
      </c>
      <c r="P123" s="3">
        <v>40442</v>
      </c>
      <c r="Q123" s="100">
        <f t="shared" si="10"/>
        <v>245</v>
      </c>
      <c r="R123" s="100">
        <f t="shared" si="11"/>
        <v>40442</v>
      </c>
    </row>
    <row r="124" spans="1:18" ht="12">
      <c r="A124" s="1" t="s">
        <v>124</v>
      </c>
      <c r="B124" s="1" t="s">
        <v>155</v>
      </c>
      <c r="C124" s="2">
        <v>136516</v>
      </c>
      <c r="D124" s="2">
        <v>7</v>
      </c>
      <c r="E124" s="3">
        <v>0</v>
      </c>
      <c r="F124" s="3"/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109</v>
      </c>
      <c r="P124" s="3">
        <v>35981</v>
      </c>
      <c r="Q124" s="100">
        <f t="shared" si="10"/>
        <v>109</v>
      </c>
      <c r="R124" s="100">
        <f t="shared" si="11"/>
        <v>35981</v>
      </c>
    </row>
    <row r="125" spans="1:18" ht="12">
      <c r="A125" s="1" t="s">
        <v>124</v>
      </c>
      <c r="B125" s="1" t="s">
        <v>156</v>
      </c>
      <c r="C125" s="2">
        <v>137096</v>
      </c>
      <c r="D125" s="2">
        <v>7</v>
      </c>
      <c r="E125" s="3">
        <v>0</v>
      </c>
      <c r="F125" s="3"/>
      <c r="G125" s="3">
        <v>0</v>
      </c>
      <c r="H125" s="3"/>
      <c r="I125" s="3">
        <v>0</v>
      </c>
      <c r="J125" s="3"/>
      <c r="K125" s="3">
        <v>0</v>
      </c>
      <c r="L125" s="3"/>
      <c r="M125" s="3">
        <v>0</v>
      </c>
      <c r="N125" s="3"/>
      <c r="O125" s="3">
        <v>240</v>
      </c>
      <c r="P125" s="3">
        <v>37709</v>
      </c>
      <c r="Q125" s="100">
        <f t="shared" si="10"/>
        <v>240</v>
      </c>
      <c r="R125" s="100">
        <f t="shared" si="11"/>
        <v>37709</v>
      </c>
    </row>
    <row r="126" spans="1:18" ht="12">
      <c r="A126" s="1" t="s">
        <v>124</v>
      </c>
      <c r="B126" s="1" t="s">
        <v>157</v>
      </c>
      <c r="C126" s="2">
        <v>137209</v>
      </c>
      <c r="D126" s="2">
        <v>7</v>
      </c>
      <c r="E126" s="3">
        <v>0</v>
      </c>
      <c r="F126" s="3"/>
      <c r="G126" s="3">
        <v>0</v>
      </c>
      <c r="H126" s="3"/>
      <c r="I126" s="3">
        <v>0</v>
      </c>
      <c r="J126" s="3"/>
      <c r="K126" s="3">
        <v>0</v>
      </c>
      <c r="L126" s="3"/>
      <c r="M126" s="3">
        <v>0</v>
      </c>
      <c r="N126" s="3"/>
      <c r="O126" s="3">
        <v>134</v>
      </c>
      <c r="P126" s="3">
        <v>40340</v>
      </c>
      <c r="Q126" s="100">
        <f t="shared" si="10"/>
        <v>134</v>
      </c>
      <c r="R126" s="100">
        <f t="shared" si="11"/>
        <v>40340</v>
      </c>
    </row>
    <row r="127" spans="1:18" ht="12">
      <c r="A127" s="1" t="s">
        <v>124</v>
      </c>
      <c r="B127" s="1" t="s">
        <v>158</v>
      </c>
      <c r="C127" s="2">
        <v>137315</v>
      </c>
      <c r="D127" s="2">
        <v>7</v>
      </c>
      <c r="E127" s="3">
        <v>0</v>
      </c>
      <c r="F127" s="3"/>
      <c r="G127" s="3">
        <v>0</v>
      </c>
      <c r="H127" s="3"/>
      <c r="I127" s="3">
        <v>0</v>
      </c>
      <c r="J127" s="3"/>
      <c r="K127" s="3">
        <v>0</v>
      </c>
      <c r="L127" s="3"/>
      <c r="M127" s="3">
        <v>0</v>
      </c>
      <c r="N127" s="3"/>
      <c r="O127" s="3">
        <v>46</v>
      </c>
      <c r="P127" s="3">
        <v>38870</v>
      </c>
      <c r="Q127" s="100">
        <f t="shared" si="10"/>
        <v>46</v>
      </c>
      <c r="R127" s="100">
        <f t="shared" si="11"/>
        <v>38870</v>
      </c>
    </row>
    <row r="128" spans="1:18" ht="12">
      <c r="A128" s="1" t="s">
        <v>124</v>
      </c>
      <c r="B128" s="1" t="s">
        <v>159</v>
      </c>
      <c r="C128" s="2">
        <v>137281</v>
      </c>
      <c r="D128" s="2">
        <v>7</v>
      </c>
      <c r="E128" s="3">
        <v>0</v>
      </c>
      <c r="F128" s="3"/>
      <c r="G128" s="3">
        <v>0</v>
      </c>
      <c r="H128" s="3"/>
      <c r="I128" s="3">
        <v>0</v>
      </c>
      <c r="J128" s="3"/>
      <c r="K128" s="3">
        <v>0</v>
      </c>
      <c r="L128" s="3"/>
      <c r="M128" s="3">
        <v>0</v>
      </c>
      <c r="N128" s="3"/>
      <c r="O128" s="3">
        <v>78</v>
      </c>
      <c r="P128" s="3">
        <v>34584</v>
      </c>
      <c r="Q128" s="100">
        <f t="shared" si="10"/>
        <v>78</v>
      </c>
      <c r="R128" s="100">
        <f t="shared" si="11"/>
        <v>34584</v>
      </c>
    </row>
    <row r="129" spans="1:18" ht="12">
      <c r="A129" s="1" t="s">
        <v>124</v>
      </c>
      <c r="B129" s="1" t="s">
        <v>160</v>
      </c>
      <c r="C129" s="2">
        <v>137078</v>
      </c>
      <c r="D129" s="2">
        <v>7</v>
      </c>
      <c r="E129" s="3">
        <v>0</v>
      </c>
      <c r="F129" s="3"/>
      <c r="G129" s="3">
        <v>0</v>
      </c>
      <c r="H129" s="3"/>
      <c r="I129" s="3">
        <v>0</v>
      </c>
      <c r="J129" s="3"/>
      <c r="K129" s="3">
        <v>0</v>
      </c>
      <c r="L129" s="3"/>
      <c r="M129" s="3">
        <v>0</v>
      </c>
      <c r="N129" s="3"/>
      <c r="O129" s="3">
        <v>246</v>
      </c>
      <c r="P129" s="3">
        <v>37527</v>
      </c>
      <c r="Q129" s="100">
        <f t="shared" si="10"/>
        <v>246</v>
      </c>
      <c r="R129" s="100">
        <f t="shared" si="11"/>
        <v>37527</v>
      </c>
    </row>
    <row r="130" spans="1:18" ht="12">
      <c r="A130" s="1" t="s">
        <v>124</v>
      </c>
      <c r="B130" s="1" t="s">
        <v>161</v>
      </c>
      <c r="C130" s="2">
        <v>137759</v>
      </c>
      <c r="D130" s="2">
        <v>7</v>
      </c>
      <c r="E130" s="3">
        <v>0</v>
      </c>
      <c r="F130" s="3"/>
      <c r="G130" s="3">
        <v>0</v>
      </c>
      <c r="H130" s="3"/>
      <c r="I130" s="3">
        <v>0</v>
      </c>
      <c r="J130" s="3"/>
      <c r="K130" s="3">
        <v>0</v>
      </c>
      <c r="L130" s="3"/>
      <c r="M130" s="3">
        <v>0</v>
      </c>
      <c r="N130" s="3"/>
      <c r="O130" s="3">
        <v>132</v>
      </c>
      <c r="P130" s="3">
        <v>50524</v>
      </c>
      <c r="Q130" s="100">
        <f t="shared" si="10"/>
        <v>132</v>
      </c>
      <c r="R130" s="100">
        <f t="shared" si="11"/>
        <v>50524</v>
      </c>
    </row>
    <row r="131" spans="1:18" ht="12">
      <c r="A131" s="1" t="s">
        <v>124</v>
      </c>
      <c r="B131" s="1" t="s">
        <v>162</v>
      </c>
      <c r="C131" s="2"/>
      <c r="D131" s="2">
        <v>7</v>
      </c>
      <c r="E131" s="3">
        <v>0</v>
      </c>
      <c r="F131" s="3"/>
      <c r="G131" s="3">
        <v>0</v>
      </c>
      <c r="H131" s="3"/>
      <c r="I131" s="3">
        <v>0</v>
      </c>
      <c r="J131" s="3"/>
      <c r="K131" s="3">
        <v>0</v>
      </c>
      <c r="L131" s="3"/>
      <c r="M131" s="3">
        <v>0</v>
      </c>
      <c r="N131" s="3"/>
      <c r="O131" s="3">
        <v>204</v>
      </c>
      <c r="P131" s="3">
        <v>40459</v>
      </c>
      <c r="Q131" s="100">
        <f t="shared" si="10"/>
        <v>204</v>
      </c>
      <c r="R131" s="100">
        <f t="shared" si="11"/>
        <v>40459</v>
      </c>
    </row>
    <row r="132" spans="1:18" ht="12">
      <c r="A132" s="1"/>
      <c r="B132" s="1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">
      <c r="A133" s="1" t="s">
        <v>163</v>
      </c>
      <c r="B133" s="140" t="s">
        <v>813</v>
      </c>
      <c r="C133" s="141">
        <v>139940</v>
      </c>
      <c r="D133" s="141">
        <v>1</v>
      </c>
      <c r="E133" s="3">
        <v>207</v>
      </c>
      <c r="F133" s="3">
        <v>89865</v>
      </c>
      <c r="G133" s="4">
        <v>281</v>
      </c>
      <c r="H133" s="3">
        <v>60064</v>
      </c>
      <c r="I133" s="4">
        <v>289</v>
      </c>
      <c r="J133" s="3">
        <v>49648</v>
      </c>
      <c r="K133" s="3">
        <v>50</v>
      </c>
      <c r="L133" s="3">
        <v>38229</v>
      </c>
      <c r="M133" s="3">
        <v>42</v>
      </c>
      <c r="N133" s="3">
        <v>33943</v>
      </c>
      <c r="O133" s="3">
        <v>0</v>
      </c>
      <c r="P133" s="3"/>
      <c r="Q133" s="100">
        <f aca="true" t="shared" si="12" ref="Q133:Q149">+O133+M133+K133+I133+G133+E133</f>
        <v>869</v>
      </c>
      <c r="R133" s="100">
        <f aca="true" t="shared" si="13" ref="R133:R149">((E133*F133)+(G133*H133)+(I133*J133)+(K133*L133)+(M133*N133)+(O133*P133))/Q133</f>
        <v>61179.939010356735</v>
      </c>
    </row>
    <row r="134" spans="1:18" ht="12">
      <c r="A134" s="1" t="s">
        <v>163</v>
      </c>
      <c r="B134" s="140" t="s">
        <v>164</v>
      </c>
      <c r="C134" s="141">
        <v>139959</v>
      </c>
      <c r="D134" s="141">
        <v>1</v>
      </c>
      <c r="E134" s="3">
        <v>683</v>
      </c>
      <c r="F134" s="3">
        <v>78529</v>
      </c>
      <c r="G134" s="4">
        <v>499</v>
      </c>
      <c r="H134" s="3">
        <v>56879</v>
      </c>
      <c r="I134" s="4">
        <v>362</v>
      </c>
      <c r="J134" s="3">
        <v>49262</v>
      </c>
      <c r="K134" s="3">
        <v>65</v>
      </c>
      <c r="L134" s="3">
        <v>32721</v>
      </c>
      <c r="M134" s="3">
        <v>19</v>
      </c>
      <c r="N134" s="3">
        <v>39814</v>
      </c>
      <c r="O134" s="3">
        <v>0</v>
      </c>
      <c r="P134" s="3"/>
      <c r="Q134" s="100">
        <f t="shared" si="12"/>
        <v>1628</v>
      </c>
      <c r="R134" s="100">
        <f t="shared" si="13"/>
        <v>63104.48587223587</v>
      </c>
    </row>
    <row r="135" spans="1:18" ht="12">
      <c r="A135" s="1" t="s">
        <v>163</v>
      </c>
      <c r="B135" s="140" t="s">
        <v>165</v>
      </c>
      <c r="C135" s="141">
        <v>139755</v>
      </c>
      <c r="D135" s="141">
        <v>2</v>
      </c>
      <c r="E135" s="3">
        <v>251</v>
      </c>
      <c r="F135" s="3">
        <v>96992</v>
      </c>
      <c r="G135" s="4">
        <v>228</v>
      </c>
      <c r="H135" s="3">
        <v>69616</v>
      </c>
      <c r="I135" s="4">
        <v>166</v>
      </c>
      <c r="J135" s="3">
        <v>57633</v>
      </c>
      <c r="K135" s="3">
        <v>25</v>
      </c>
      <c r="L135" s="3">
        <v>28283</v>
      </c>
      <c r="M135" s="3">
        <v>1</v>
      </c>
      <c r="N135" s="3">
        <v>115560</v>
      </c>
      <c r="O135" s="3">
        <v>0</v>
      </c>
      <c r="P135" s="3"/>
      <c r="Q135" s="100">
        <f t="shared" si="12"/>
        <v>671</v>
      </c>
      <c r="R135" s="100">
        <f t="shared" si="13"/>
        <v>75420.49627421758</v>
      </c>
    </row>
    <row r="136" spans="1:18" ht="12">
      <c r="A136" s="1" t="s">
        <v>163</v>
      </c>
      <c r="B136" s="140" t="s">
        <v>167</v>
      </c>
      <c r="C136" s="141">
        <v>139931</v>
      </c>
      <c r="D136" s="141">
        <v>3</v>
      </c>
      <c r="E136" s="3">
        <v>114</v>
      </c>
      <c r="F136" s="3">
        <v>65623</v>
      </c>
      <c r="G136" s="4">
        <v>159</v>
      </c>
      <c r="H136" s="3">
        <v>51850</v>
      </c>
      <c r="I136" s="4">
        <v>273</v>
      </c>
      <c r="J136" s="3">
        <v>41558</v>
      </c>
      <c r="K136" s="3">
        <v>93</v>
      </c>
      <c r="L136" s="3">
        <v>31695</v>
      </c>
      <c r="M136" s="3"/>
      <c r="N136" s="3"/>
      <c r="O136" s="3">
        <v>0</v>
      </c>
      <c r="P136" s="3"/>
      <c r="Q136" s="100">
        <f t="shared" si="12"/>
        <v>639</v>
      </c>
      <c r="R136" s="100">
        <f t="shared" si="13"/>
        <v>46976.74647887324</v>
      </c>
    </row>
    <row r="137" spans="1:18" ht="12">
      <c r="A137" s="1" t="s">
        <v>163</v>
      </c>
      <c r="B137" s="140" t="s">
        <v>814</v>
      </c>
      <c r="C137" s="141">
        <v>138716</v>
      </c>
      <c r="D137" s="141">
        <v>4</v>
      </c>
      <c r="E137" s="3">
        <v>34</v>
      </c>
      <c r="F137" s="3">
        <v>62570</v>
      </c>
      <c r="G137" s="4">
        <v>35</v>
      </c>
      <c r="H137" s="3">
        <v>51423</v>
      </c>
      <c r="I137" s="4">
        <v>57</v>
      </c>
      <c r="J137" s="3">
        <v>43716</v>
      </c>
      <c r="K137" s="3">
        <v>9</v>
      </c>
      <c r="L137" s="3">
        <v>35333</v>
      </c>
      <c r="M137" s="3"/>
      <c r="N137" s="3"/>
      <c r="O137" s="3">
        <v>0</v>
      </c>
      <c r="P137" s="3"/>
      <c r="Q137" s="100">
        <f t="shared" si="12"/>
        <v>135</v>
      </c>
      <c r="R137" s="100">
        <f t="shared" si="13"/>
        <v>49903.65925925926</v>
      </c>
    </row>
    <row r="138" spans="1:18" ht="12">
      <c r="A138" s="1" t="s">
        <v>163</v>
      </c>
      <c r="B138" s="140" t="s">
        <v>168</v>
      </c>
      <c r="C138" s="141">
        <v>139861</v>
      </c>
      <c r="D138" s="141">
        <v>4</v>
      </c>
      <c r="E138" s="3">
        <v>52</v>
      </c>
      <c r="F138" s="3">
        <v>58429</v>
      </c>
      <c r="G138" s="4">
        <v>59</v>
      </c>
      <c r="H138" s="3">
        <v>48303</v>
      </c>
      <c r="I138" s="4">
        <v>79</v>
      </c>
      <c r="J138" s="3">
        <v>41598</v>
      </c>
      <c r="K138" s="3">
        <v>16</v>
      </c>
      <c r="L138" s="3">
        <v>28612</v>
      </c>
      <c r="M138" s="3"/>
      <c r="N138" s="3"/>
      <c r="O138" s="3">
        <v>0</v>
      </c>
      <c r="P138" s="3"/>
      <c r="Q138" s="100">
        <f t="shared" si="12"/>
        <v>206</v>
      </c>
      <c r="R138" s="100">
        <f t="shared" si="13"/>
        <v>46758.344660194176</v>
      </c>
    </row>
    <row r="139" spans="1:18" ht="12">
      <c r="A139" s="1" t="s">
        <v>163</v>
      </c>
      <c r="B139" s="140" t="s">
        <v>815</v>
      </c>
      <c r="C139" s="141">
        <v>141264</v>
      </c>
      <c r="D139" s="141">
        <v>4</v>
      </c>
      <c r="E139" s="3">
        <v>101</v>
      </c>
      <c r="F139" s="3">
        <v>61003</v>
      </c>
      <c r="G139" s="4">
        <v>105</v>
      </c>
      <c r="H139" s="3">
        <v>51035</v>
      </c>
      <c r="I139" s="4">
        <v>181</v>
      </c>
      <c r="J139" s="3">
        <v>42414</v>
      </c>
      <c r="K139" s="3">
        <v>50</v>
      </c>
      <c r="L139" s="3">
        <v>33591</v>
      </c>
      <c r="M139" s="3"/>
      <c r="N139" s="3"/>
      <c r="O139" s="3">
        <v>0</v>
      </c>
      <c r="P139" s="3"/>
      <c r="Q139" s="100">
        <f t="shared" si="12"/>
        <v>437</v>
      </c>
      <c r="R139" s="100">
        <f t="shared" si="13"/>
        <v>47772.22425629291</v>
      </c>
    </row>
    <row r="140" spans="1:18" ht="12">
      <c r="A140" s="1" t="s">
        <v>163</v>
      </c>
      <c r="B140" s="140" t="s">
        <v>166</v>
      </c>
      <c r="C140" s="141">
        <v>141334</v>
      </c>
      <c r="D140" s="141">
        <v>4</v>
      </c>
      <c r="E140" s="3">
        <v>85</v>
      </c>
      <c r="F140" s="3">
        <v>61292</v>
      </c>
      <c r="G140" s="4">
        <v>67</v>
      </c>
      <c r="H140" s="3">
        <v>51431</v>
      </c>
      <c r="I140" s="4">
        <v>135</v>
      </c>
      <c r="J140" s="3">
        <v>41310</v>
      </c>
      <c r="K140" s="3">
        <v>49</v>
      </c>
      <c r="L140" s="3">
        <v>32700</v>
      </c>
      <c r="M140" s="3"/>
      <c r="N140" s="3"/>
      <c r="O140" s="3">
        <v>0</v>
      </c>
      <c r="P140" s="3"/>
      <c r="Q140" s="100">
        <f t="shared" si="12"/>
        <v>336</v>
      </c>
      <c r="R140" s="100">
        <f t="shared" si="13"/>
        <v>47127.520833333336</v>
      </c>
    </row>
    <row r="141" spans="1:18" ht="12">
      <c r="A141" s="1" t="s">
        <v>163</v>
      </c>
      <c r="B141" s="140" t="s">
        <v>171</v>
      </c>
      <c r="C141" s="141">
        <v>138983</v>
      </c>
      <c r="D141" s="141">
        <v>5</v>
      </c>
      <c r="E141" s="3">
        <v>43</v>
      </c>
      <c r="F141" s="3">
        <v>64596</v>
      </c>
      <c r="G141" s="4">
        <v>55</v>
      </c>
      <c r="H141" s="3">
        <v>50821</v>
      </c>
      <c r="I141" s="4">
        <v>83</v>
      </c>
      <c r="J141" s="3">
        <v>40569</v>
      </c>
      <c r="K141" s="3">
        <v>16</v>
      </c>
      <c r="L141" s="3">
        <v>32868</v>
      </c>
      <c r="M141" s="3"/>
      <c r="N141" s="3"/>
      <c r="O141" s="3">
        <v>0</v>
      </c>
      <c r="P141" s="3"/>
      <c r="Q141" s="100">
        <f t="shared" si="12"/>
        <v>197</v>
      </c>
      <c r="R141" s="100">
        <f t="shared" si="13"/>
        <v>48050.243654822334</v>
      </c>
    </row>
    <row r="142" spans="1:18" ht="12">
      <c r="A142" s="1" t="s">
        <v>163</v>
      </c>
      <c r="B142" s="140" t="s">
        <v>172</v>
      </c>
      <c r="C142" s="141">
        <v>139366</v>
      </c>
      <c r="D142" s="141">
        <v>5</v>
      </c>
      <c r="E142" s="3">
        <v>62</v>
      </c>
      <c r="F142" s="3">
        <v>60144</v>
      </c>
      <c r="G142" s="4">
        <v>60</v>
      </c>
      <c r="H142" s="3">
        <v>49920</v>
      </c>
      <c r="I142" s="4">
        <v>69</v>
      </c>
      <c r="J142" s="3">
        <v>40875</v>
      </c>
      <c r="K142" s="3">
        <v>14</v>
      </c>
      <c r="L142" s="3">
        <v>30728</v>
      </c>
      <c r="M142" s="3"/>
      <c r="N142" s="3"/>
      <c r="O142" s="3">
        <v>0</v>
      </c>
      <c r="P142" s="3"/>
      <c r="Q142" s="100">
        <f t="shared" si="12"/>
        <v>205</v>
      </c>
      <c r="R142" s="100">
        <f t="shared" si="13"/>
        <v>48657.04878048781</v>
      </c>
    </row>
    <row r="143" spans="1:18" ht="12">
      <c r="A143" s="1" t="s">
        <v>163</v>
      </c>
      <c r="B143" s="140" t="s">
        <v>173</v>
      </c>
      <c r="C143" s="141">
        <v>139719</v>
      </c>
      <c r="D143" s="141">
        <v>5</v>
      </c>
      <c r="E143" s="3">
        <v>33</v>
      </c>
      <c r="F143" s="3">
        <v>60566</v>
      </c>
      <c r="G143" s="4">
        <v>38</v>
      </c>
      <c r="H143" s="3">
        <v>49301</v>
      </c>
      <c r="I143" s="4">
        <v>56</v>
      </c>
      <c r="J143" s="3">
        <v>40193</v>
      </c>
      <c r="K143" s="3">
        <v>18</v>
      </c>
      <c r="L143" s="3">
        <v>34093</v>
      </c>
      <c r="M143" s="3"/>
      <c r="N143" s="3"/>
      <c r="O143" s="3">
        <v>0</v>
      </c>
      <c r="P143" s="3"/>
      <c r="Q143" s="100">
        <f t="shared" si="12"/>
        <v>145</v>
      </c>
      <c r="R143" s="100">
        <f t="shared" si="13"/>
        <v>46459.29655172414</v>
      </c>
    </row>
    <row r="144" spans="1:18" ht="12">
      <c r="A144" s="1" t="s">
        <v>163</v>
      </c>
      <c r="B144" s="140" t="s">
        <v>174</v>
      </c>
      <c r="C144" s="141">
        <v>139764</v>
      </c>
      <c r="D144" s="141">
        <v>5</v>
      </c>
      <c r="E144" s="3">
        <v>26</v>
      </c>
      <c r="F144" s="3">
        <v>56817</v>
      </c>
      <c r="G144" s="4">
        <v>31</v>
      </c>
      <c r="H144" s="3">
        <v>45902</v>
      </c>
      <c r="I144" s="4">
        <v>46</v>
      </c>
      <c r="J144" s="3">
        <v>38494</v>
      </c>
      <c r="K144" s="3">
        <v>9</v>
      </c>
      <c r="L144" s="3">
        <v>34666</v>
      </c>
      <c r="M144" s="3"/>
      <c r="N144" s="3"/>
      <c r="O144" s="3">
        <v>0</v>
      </c>
      <c r="P144" s="3"/>
      <c r="Q144" s="100">
        <f t="shared" si="12"/>
        <v>112</v>
      </c>
      <c r="R144" s="100">
        <f t="shared" si="13"/>
        <v>44490.375</v>
      </c>
    </row>
    <row r="145" spans="1:18" ht="12">
      <c r="A145" s="1" t="s">
        <v>163</v>
      </c>
      <c r="B145" s="140" t="s">
        <v>169</v>
      </c>
      <c r="C145" s="141">
        <v>140164</v>
      </c>
      <c r="D145" s="141">
        <v>5</v>
      </c>
      <c r="E145" s="3">
        <v>88</v>
      </c>
      <c r="F145" s="3">
        <v>66842</v>
      </c>
      <c r="G145" s="4">
        <v>117</v>
      </c>
      <c r="H145" s="3">
        <v>56336</v>
      </c>
      <c r="I145" s="4">
        <v>111</v>
      </c>
      <c r="J145" s="3">
        <v>42553</v>
      </c>
      <c r="K145" s="3">
        <v>39</v>
      </c>
      <c r="L145" s="3">
        <v>35307</v>
      </c>
      <c r="M145" s="3"/>
      <c r="N145" s="3"/>
      <c r="O145" s="3">
        <v>0</v>
      </c>
      <c r="P145" s="3"/>
      <c r="Q145" s="100">
        <f t="shared" si="12"/>
        <v>355</v>
      </c>
      <c r="R145" s="100">
        <f t="shared" si="13"/>
        <v>52320.461971830984</v>
      </c>
    </row>
    <row r="146" spans="1:18" ht="12">
      <c r="A146" s="1" t="s">
        <v>163</v>
      </c>
      <c r="B146" s="140" t="s">
        <v>175</v>
      </c>
      <c r="C146" s="141">
        <v>140669</v>
      </c>
      <c r="D146" s="141">
        <v>5</v>
      </c>
      <c r="E146" s="3">
        <v>32</v>
      </c>
      <c r="F146" s="3">
        <v>58199</v>
      </c>
      <c r="G146" s="4">
        <v>42</v>
      </c>
      <c r="H146" s="3">
        <v>50209</v>
      </c>
      <c r="I146" s="4">
        <v>59</v>
      </c>
      <c r="J146" s="3">
        <v>41353</v>
      </c>
      <c r="K146" s="3">
        <v>14</v>
      </c>
      <c r="L146" s="3">
        <v>35803</v>
      </c>
      <c r="M146" s="3"/>
      <c r="N146" s="3"/>
      <c r="O146" s="3">
        <v>0</v>
      </c>
      <c r="P146" s="3"/>
      <c r="Q146" s="100">
        <f t="shared" si="12"/>
        <v>147</v>
      </c>
      <c r="R146" s="100">
        <f t="shared" si="13"/>
        <v>47021.87074829932</v>
      </c>
    </row>
    <row r="147" spans="1:18" ht="12">
      <c r="A147" s="1" t="s">
        <v>163</v>
      </c>
      <c r="B147" s="140" t="s">
        <v>170</v>
      </c>
      <c r="C147" s="141">
        <v>138789</v>
      </c>
      <c r="D147" s="141">
        <v>6</v>
      </c>
      <c r="E147" s="3">
        <v>42</v>
      </c>
      <c r="F147" s="3">
        <v>59872</v>
      </c>
      <c r="G147" s="4">
        <v>49</v>
      </c>
      <c r="H147" s="3">
        <v>48550</v>
      </c>
      <c r="I147" s="4">
        <v>118</v>
      </c>
      <c r="J147" s="3">
        <v>39888</v>
      </c>
      <c r="K147" s="3">
        <v>12</v>
      </c>
      <c r="L147" s="3">
        <v>31647</v>
      </c>
      <c r="M147" s="3"/>
      <c r="N147" s="3"/>
      <c r="O147" s="3">
        <v>0</v>
      </c>
      <c r="P147" s="3"/>
      <c r="Q147" s="100">
        <f t="shared" si="12"/>
        <v>221</v>
      </c>
      <c r="R147" s="100">
        <f t="shared" si="13"/>
        <v>45158.92307692308</v>
      </c>
    </row>
    <row r="148" spans="1:18" ht="12">
      <c r="A148" s="1" t="s">
        <v>163</v>
      </c>
      <c r="B148" s="140" t="s">
        <v>176</v>
      </c>
      <c r="C148" s="141">
        <v>139311</v>
      </c>
      <c r="D148" s="141">
        <v>6</v>
      </c>
      <c r="E148" s="3">
        <v>31</v>
      </c>
      <c r="F148" s="3">
        <v>65510</v>
      </c>
      <c r="G148" s="4">
        <v>25</v>
      </c>
      <c r="H148" s="3">
        <v>53060</v>
      </c>
      <c r="I148" s="4">
        <v>50</v>
      </c>
      <c r="J148" s="3">
        <v>47802</v>
      </c>
      <c r="K148" s="3">
        <v>22</v>
      </c>
      <c r="L148" s="3">
        <v>40763</v>
      </c>
      <c r="M148" s="3"/>
      <c r="N148" s="3"/>
      <c r="O148" s="3">
        <v>0</v>
      </c>
      <c r="P148" s="3"/>
      <c r="Q148" s="100">
        <f t="shared" si="12"/>
        <v>128</v>
      </c>
      <c r="R148" s="100">
        <f t="shared" si="13"/>
        <v>51907.78125</v>
      </c>
    </row>
    <row r="149" spans="1:18" ht="12">
      <c r="A149" s="1" t="s">
        <v>163</v>
      </c>
      <c r="B149" s="140" t="s">
        <v>177</v>
      </c>
      <c r="C149" s="141">
        <v>140960</v>
      </c>
      <c r="D149" s="141">
        <v>6</v>
      </c>
      <c r="E149" s="3">
        <v>43</v>
      </c>
      <c r="F149" s="3">
        <v>59032</v>
      </c>
      <c r="G149" s="4">
        <v>57</v>
      </c>
      <c r="H149" s="3">
        <v>46553</v>
      </c>
      <c r="I149" s="4">
        <v>37</v>
      </c>
      <c r="J149" s="3">
        <v>40130</v>
      </c>
      <c r="K149" s="3">
        <v>5</v>
      </c>
      <c r="L149" s="3">
        <v>37693</v>
      </c>
      <c r="M149" s="3"/>
      <c r="N149" s="3"/>
      <c r="O149" s="3">
        <v>0</v>
      </c>
      <c r="P149" s="3"/>
      <c r="Q149" s="100">
        <f t="shared" si="12"/>
        <v>142</v>
      </c>
      <c r="R149" s="100">
        <f t="shared" si="13"/>
        <v>48346.281690140844</v>
      </c>
    </row>
    <row r="150" spans="1:18" ht="12">
      <c r="A150" s="1"/>
      <c r="B150" s="59" t="s">
        <v>636</v>
      </c>
      <c r="C150" s="2"/>
      <c r="D150" s="2"/>
      <c r="E150" s="57">
        <f>SUM(E133:E149)</f>
        <v>1927</v>
      </c>
      <c r="F150" s="57">
        <f>SUMPRODUCT(F133:F149,E133:E149)/E150</f>
        <v>75459.7493513233</v>
      </c>
      <c r="G150" s="57">
        <f>SUM(G133:G149)</f>
        <v>1907</v>
      </c>
      <c r="H150" s="57">
        <f>SUMPRODUCT(H133:H149,G133:G149)/G150</f>
        <v>56097.14368117462</v>
      </c>
      <c r="I150" s="57">
        <f>SUM(I133:I149)</f>
        <v>2171</v>
      </c>
      <c r="J150" s="57">
        <f>SUMPRODUCT(J133:J149,I133:I149)/I150</f>
        <v>45177.06310456011</v>
      </c>
      <c r="K150" s="57">
        <f>SUM(K133:K149)</f>
        <v>506</v>
      </c>
      <c r="L150" s="57">
        <f>SUMPRODUCT(L133:L149,K133:K149)/K150</f>
        <v>33548.69960474308</v>
      </c>
      <c r="M150" s="57">
        <f>SUM(M133:M149)</f>
        <v>62</v>
      </c>
      <c r="N150" s="57">
        <f>SUMPRODUCT(N133:N149,M133:M149)/M150</f>
        <v>37058.58064516129</v>
      </c>
      <c r="O150" s="57"/>
      <c r="P150" s="57"/>
      <c r="Q150" s="57">
        <f>SUM(Q133:Q149)</f>
        <v>6573</v>
      </c>
      <c r="R150" s="57">
        <f>SUMPRODUCT(R133:R149,Q133:Q149)/Q150</f>
        <v>56251.463258785945</v>
      </c>
    </row>
    <row r="151" spans="1:18" ht="12">
      <c r="A151" s="1" t="s">
        <v>163</v>
      </c>
      <c r="B151" s="140" t="s">
        <v>816</v>
      </c>
      <c r="C151" s="141">
        <v>138558</v>
      </c>
      <c r="D151" s="141">
        <v>7</v>
      </c>
      <c r="E151" s="3">
        <v>13</v>
      </c>
      <c r="F151" s="3">
        <v>54145</v>
      </c>
      <c r="G151" s="4">
        <v>31</v>
      </c>
      <c r="H151" s="3">
        <v>46536</v>
      </c>
      <c r="I151" s="4">
        <v>41</v>
      </c>
      <c r="J151" s="3">
        <v>39183</v>
      </c>
      <c r="K151" s="3">
        <v>14</v>
      </c>
      <c r="L151" s="3">
        <v>31309</v>
      </c>
      <c r="M151" s="3"/>
      <c r="N151" s="3"/>
      <c r="O151" s="3">
        <v>0</v>
      </c>
      <c r="P151" s="3"/>
      <c r="Q151" s="100">
        <f aca="true" t="shared" si="14" ref="Q151:Q199">+O151+M151+K151+I151+G151+E151</f>
        <v>99</v>
      </c>
      <c r="R151" s="100">
        <f aca="true" t="shared" si="15" ref="R151:R199">((E151*F151)+(G151*H151)+(I151*J151)+(K151*L151)+(M151*N151)+(O151*P151))/Q151</f>
        <v>42336.666666666664</v>
      </c>
    </row>
    <row r="152" spans="1:18" ht="12">
      <c r="A152" s="1" t="s">
        <v>163</v>
      </c>
      <c r="B152" s="140" t="s">
        <v>178</v>
      </c>
      <c r="C152" s="141">
        <v>138901</v>
      </c>
      <c r="D152" s="141">
        <v>7</v>
      </c>
      <c r="E152" s="3">
        <v>12</v>
      </c>
      <c r="F152" s="3">
        <v>53740</v>
      </c>
      <c r="G152" s="4">
        <v>18</v>
      </c>
      <c r="H152" s="3">
        <v>49106</v>
      </c>
      <c r="I152" s="4">
        <v>17</v>
      </c>
      <c r="J152" s="3">
        <v>40448</v>
      </c>
      <c r="K152" s="3">
        <v>1</v>
      </c>
      <c r="L152" s="3">
        <v>35182</v>
      </c>
      <c r="M152" s="3"/>
      <c r="N152" s="3"/>
      <c r="O152" s="3">
        <v>0</v>
      </c>
      <c r="P152" s="3"/>
      <c r="Q152" s="100">
        <f t="shared" si="14"/>
        <v>48</v>
      </c>
      <c r="R152" s="100">
        <f t="shared" si="15"/>
        <v>46908.041666666664</v>
      </c>
    </row>
    <row r="153" spans="1:18" ht="12">
      <c r="A153" s="1" t="s">
        <v>163</v>
      </c>
      <c r="B153" s="140" t="s">
        <v>817</v>
      </c>
      <c r="C153" s="141">
        <v>139010</v>
      </c>
      <c r="D153" s="141">
        <v>7</v>
      </c>
      <c r="E153" s="3">
        <v>15</v>
      </c>
      <c r="F153" s="3">
        <v>49651</v>
      </c>
      <c r="G153" s="4">
        <v>10</v>
      </c>
      <c r="H153" s="3">
        <v>40881</v>
      </c>
      <c r="I153" s="4">
        <v>6</v>
      </c>
      <c r="J153" s="3">
        <v>36948</v>
      </c>
      <c r="K153" s="3">
        <v>8</v>
      </c>
      <c r="L153" s="3">
        <v>34263</v>
      </c>
      <c r="M153" s="3"/>
      <c r="N153" s="3"/>
      <c r="O153" s="3">
        <v>0</v>
      </c>
      <c r="P153" s="3"/>
      <c r="Q153" s="100">
        <f t="shared" si="14"/>
        <v>39</v>
      </c>
      <c r="R153" s="100">
        <f t="shared" si="15"/>
        <v>42291.46153846154</v>
      </c>
    </row>
    <row r="154" spans="1:18" ht="12">
      <c r="A154" s="1" t="s">
        <v>163</v>
      </c>
      <c r="B154" s="140" t="s">
        <v>179</v>
      </c>
      <c r="C154" s="141">
        <v>139250</v>
      </c>
      <c r="D154" s="141">
        <v>7</v>
      </c>
      <c r="E154" s="3">
        <v>9</v>
      </c>
      <c r="F154" s="3">
        <v>55088</v>
      </c>
      <c r="G154" s="4">
        <v>7</v>
      </c>
      <c r="H154" s="3">
        <v>48470</v>
      </c>
      <c r="I154" s="4">
        <v>27</v>
      </c>
      <c r="J154" s="3">
        <v>42541</v>
      </c>
      <c r="K154" s="3">
        <v>19</v>
      </c>
      <c r="L154" s="3">
        <v>35593</v>
      </c>
      <c r="M154" s="3"/>
      <c r="N154" s="3"/>
      <c r="O154" s="3">
        <v>0</v>
      </c>
      <c r="P154" s="3"/>
      <c r="Q154" s="100">
        <f t="shared" si="14"/>
        <v>62</v>
      </c>
      <c r="R154" s="100">
        <f t="shared" si="15"/>
        <v>42902.51612903226</v>
      </c>
    </row>
    <row r="155" spans="1:18" ht="12">
      <c r="A155" s="1" t="s">
        <v>163</v>
      </c>
      <c r="B155" s="140" t="s">
        <v>818</v>
      </c>
      <c r="C155" s="141">
        <v>139463</v>
      </c>
      <c r="D155" s="141">
        <v>7</v>
      </c>
      <c r="E155" s="3">
        <v>9</v>
      </c>
      <c r="F155" s="3">
        <v>57355</v>
      </c>
      <c r="G155" s="4">
        <v>20</v>
      </c>
      <c r="H155" s="3">
        <v>48871</v>
      </c>
      <c r="I155" s="4">
        <v>53</v>
      </c>
      <c r="J155" s="3">
        <v>40088</v>
      </c>
      <c r="K155" s="3">
        <v>20</v>
      </c>
      <c r="L155" s="3">
        <v>34894</v>
      </c>
      <c r="M155" s="3"/>
      <c r="N155" s="3"/>
      <c r="O155" s="3">
        <v>0</v>
      </c>
      <c r="P155" s="3"/>
      <c r="Q155" s="100">
        <f t="shared" si="14"/>
        <v>102</v>
      </c>
      <c r="R155" s="100">
        <f t="shared" si="15"/>
        <v>42315.28431372549</v>
      </c>
    </row>
    <row r="156" spans="1:18" ht="12">
      <c r="A156" s="1" t="s">
        <v>163</v>
      </c>
      <c r="B156" s="140" t="s">
        <v>819</v>
      </c>
      <c r="C156" s="141">
        <v>138691</v>
      </c>
      <c r="D156" s="141">
        <v>7</v>
      </c>
      <c r="E156" s="3">
        <v>11</v>
      </c>
      <c r="F156" s="3">
        <v>54723</v>
      </c>
      <c r="G156" s="4">
        <v>15</v>
      </c>
      <c r="H156" s="3">
        <v>45141</v>
      </c>
      <c r="I156" s="4">
        <v>35</v>
      </c>
      <c r="J156" s="3">
        <v>41272</v>
      </c>
      <c r="K156" s="3">
        <v>8</v>
      </c>
      <c r="L156" s="3">
        <v>33603</v>
      </c>
      <c r="M156" s="3"/>
      <c r="N156" s="3"/>
      <c r="O156" s="3">
        <v>0</v>
      </c>
      <c r="P156" s="3"/>
      <c r="Q156" s="100">
        <f t="shared" si="14"/>
        <v>69</v>
      </c>
      <c r="R156" s="100">
        <f t="shared" si="15"/>
        <v>43368.289855072464</v>
      </c>
    </row>
    <row r="157" spans="1:18" ht="12">
      <c r="A157" s="1" t="s">
        <v>163</v>
      </c>
      <c r="B157" s="140" t="s">
        <v>181</v>
      </c>
      <c r="C157" s="141">
        <v>244437</v>
      </c>
      <c r="D157" s="141">
        <v>7</v>
      </c>
      <c r="E157" s="3">
        <v>20</v>
      </c>
      <c r="F157" s="3">
        <v>54873</v>
      </c>
      <c r="G157" s="4">
        <v>82</v>
      </c>
      <c r="H157" s="3">
        <v>47098</v>
      </c>
      <c r="I157" s="4">
        <v>158</v>
      </c>
      <c r="J157" s="3">
        <v>39686</v>
      </c>
      <c r="K157" s="3">
        <v>42</v>
      </c>
      <c r="L157" s="3">
        <v>31883</v>
      </c>
      <c r="M157" s="3"/>
      <c r="N157" s="3"/>
      <c r="O157" s="3">
        <v>0</v>
      </c>
      <c r="P157" s="3"/>
      <c r="Q157" s="100">
        <f t="shared" si="14"/>
        <v>302</v>
      </c>
      <c r="R157" s="100">
        <f t="shared" si="15"/>
        <v>41619.105960264904</v>
      </c>
    </row>
    <row r="158" spans="1:18" ht="12">
      <c r="A158" s="1" t="s">
        <v>163</v>
      </c>
      <c r="B158" s="140" t="s">
        <v>180</v>
      </c>
      <c r="C158" s="141">
        <v>139621</v>
      </c>
      <c r="D158" s="141">
        <v>7</v>
      </c>
      <c r="E158" s="3">
        <v>5</v>
      </c>
      <c r="F158" s="3">
        <v>57579</v>
      </c>
      <c r="G158" s="4">
        <v>3</v>
      </c>
      <c r="H158" s="3">
        <v>47073</v>
      </c>
      <c r="I158" s="4">
        <v>9</v>
      </c>
      <c r="J158" s="3">
        <v>38776</v>
      </c>
      <c r="K158" s="3">
        <v>7</v>
      </c>
      <c r="L158" s="3">
        <v>32008</v>
      </c>
      <c r="M158" s="3"/>
      <c r="N158" s="3"/>
      <c r="O158" s="3">
        <v>0</v>
      </c>
      <c r="P158" s="3"/>
      <c r="Q158" s="100">
        <f t="shared" si="14"/>
        <v>24</v>
      </c>
      <c r="R158" s="100">
        <f t="shared" si="15"/>
        <v>41756.416666666664</v>
      </c>
    </row>
    <row r="159" spans="1:18" ht="12">
      <c r="A159" s="1" t="s">
        <v>163</v>
      </c>
      <c r="B159" s="140" t="s">
        <v>820</v>
      </c>
      <c r="C159" s="141">
        <v>139700</v>
      </c>
      <c r="D159" s="141">
        <v>7</v>
      </c>
      <c r="E159" s="3">
        <v>12</v>
      </c>
      <c r="F159" s="3">
        <v>51342</v>
      </c>
      <c r="G159" s="4">
        <v>17</v>
      </c>
      <c r="H159" s="3">
        <v>44003</v>
      </c>
      <c r="I159" s="4">
        <v>31</v>
      </c>
      <c r="J159" s="3">
        <v>37276</v>
      </c>
      <c r="K159" s="3">
        <v>4</v>
      </c>
      <c r="L159" s="3">
        <v>35944</v>
      </c>
      <c r="M159" s="3"/>
      <c r="N159" s="3"/>
      <c r="O159" s="3">
        <v>0</v>
      </c>
      <c r="P159" s="3"/>
      <c r="Q159" s="100">
        <f t="shared" si="14"/>
        <v>64</v>
      </c>
      <c r="R159" s="100">
        <f t="shared" si="15"/>
        <v>41616.984375</v>
      </c>
    </row>
    <row r="160" spans="1:18" ht="12">
      <c r="A160" s="1" t="s">
        <v>163</v>
      </c>
      <c r="B160" s="140" t="s">
        <v>821</v>
      </c>
      <c r="C160" s="141">
        <v>139773</v>
      </c>
      <c r="D160" s="141">
        <v>7</v>
      </c>
      <c r="E160" s="3">
        <v>14</v>
      </c>
      <c r="F160" s="3">
        <v>55432</v>
      </c>
      <c r="G160" s="4">
        <v>27</v>
      </c>
      <c r="H160" s="3">
        <v>46176</v>
      </c>
      <c r="I160" s="4">
        <v>34</v>
      </c>
      <c r="J160" s="3">
        <v>36779</v>
      </c>
      <c r="K160" s="3">
        <v>16</v>
      </c>
      <c r="L160" s="3">
        <v>29884</v>
      </c>
      <c r="M160" s="3"/>
      <c r="N160" s="3"/>
      <c r="O160" s="3">
        <v>0</v>
      </c>
      <c r="P160" s="3"/>
      <c r="Q160" s="100">
        <f t="shared" si="14"/>
        <v>91</v>
      </c>
      <c r="R160" s="100">
        <f t="shared" si="15"/>
        <v>41224.505494505494</v>
      </c>
    </row>
    <row r="161" spans="1:18" ht="12">
      <c r="A161" s="1" t="s">
        <v>163</v>
      </c>
      <c r="B161" s="140" t="s">
        <v>822</v>
      </c>
      <c r="C161" s="141">
        <v>139968</v>
      </c>
      <c r="D161" s="141">
        <v>7</v>
      </c>
      <c r="E161" s="3">
        <v>13</v>
      </c>
      <c r="F161" s="3">
        <v>50798</v>
      </c>
      <c r="G161" s="4">
        <v>13</v>
      </c>
      <c r="H161" s="3">
        <v>45337</v>
      </c>
      <c r="I161" s="4">
        <v>30</v>
      </c>
      <c r="J161" s="3">
        <v>36270</v>
      </c>
      <c r="K161" s="3">
        <v>5</v>
      </c>
      <c r="L161" s="3">
        <v>32351</v>
      </c>
      <c r="M161" s="3"/>
      <c r="N161" s="3"/>
      <c r="O161" s="3">
        <v>0</v>
      </c>
      <c r="P161" s="3"/>
      <c r="Q161" s="100">
        <f t="shared" si="14"/>
        <v>61</v>
      </c>
      <c r="R161" s="100">
        <f t="shared" si="15"/>
        <v>40977.2131147541</v>
      </c>
    </row>
    <row r="162" spans="1:18" ht="12">
      <c r="A162" s="1" t="s">
        <v>163</v>
      </c>
      <c r="B162" s="140" t="s">
        <v>823</v>
      </c>
      <c r="C162" s="141">
        <v>140322</v>
      </c>
      <c r="D162" s="141">
        <v>7</v>
      </c>
      <c r="E162" s="3">
        <v>28</v>
      </c>
      <c r="F162" s="3">
        <v>58080</v>
      </c>
      <c r="G162" s="4">
        <v>27</v>
      </c>
      <c r="H162" s="3">
        <v>47179</v>
      </c>
      <c r="I162" s="4">
        <v>44</v>
      </c>
      <c r="J162" s="3">
        <v>41419</v>
      </c>
      <c r="K162" s="3">
        <v>10</v>
      </c>
      <c r="L162" s="3">
        <v>35827</v>
      </c>
      <c r="M162" s="3"/>
      <c r="N162" s="3"/>
      <c r="O162" s="3">
        <v>0</v>
      </c>
      <c r="P162" s="3"/>
      <c r="Q162" s="100">
        <f t="shared" si="14"/>
        <v>109</v>
      </c>
      <c r="R162" s="100">
        <f t="shared" si="15"/>
        <v>46612.65137614679</v>
      </c>
    </row>
    <row r="163" spans="1:18" ht="12">
      <c r="A163" s="1" t="s">
        <v>163</v>
      </c>
      <c r="B163" s="140" t="s">
        <v>824</v>
      </c>
      <c r="C163" s="141">
        <v>140483</v>
      </c>
      <c r="D163" s="141">
        <v>7</v>
      </c>
      <c r="E163" s="3">
        <v>14</v>
      </c>
      <c r="F163" s="3">
        <v>55290</v>
      </c>
      <c r="G163" s="4">
        <v>28</v>
      </c>
      <c r="H163" s="3">
        <v>44241</v>
      </c>
      <c r="I163" s="4">
        <v>15</v>
      </c>
      <c r="J163" s="3">
        <v>36404</v>
      </c>
      <c r="K163" s="3">
        <v>20</v>
      </c>
      <c r="L163" s="3">
        <v>30940</v>
      </c>
      <c r="M163" s="3"/>
      <c r="N163" s="3"/>
      <c r="O163" s="3">
        <v>0</v>
      </c>
      <c r="P163" s="3"/>
      <c r="Q163" s="100">
        <f t="shared" si="14"/>
        <v>77</v>
      </c>
      <c r="R163" s="100">
        <f t="shared" si="15"/>
        <v>41268.41558441558</v>
      </c>
    </row>
    <row r="164" spans="1:18" ht="12">
      <c r="A164" s="1" t="s">
        <v>163</v>
      </c>
      <c r="B164" s="140" t="s">
        <v>825</v>
      </c>
      <c r="C164" s="141">
        <v>140997</v>
      </c>
      <c r="D164" s="141">
        <v>7</v>
      </c>
      <c r="E164" s="3">
        <v>3</v>
      </c>
      <c r="F164" s="3">
        <v>56217</v>
      </c>
      <c r="G164" s="4">
        <v>11</v>
      </c>
      <c r="H164" s="3">
        <v>45251</v>
      </c>
      <c r="I164" s="4">
        <v>18</v>
      </c>
      <c r="J164" s="3">
        <v>37854</v>
      </c>
      <c r="K164" s="3">
        <v>3</v>
      </c>
      <c r="L164" s="3">
        <v>33023</v>
      </c>
      <c r="M164" s="3"/>
      <c r="N164" s="3"/>
      <c r="O164" s="3">
        <v>0</v>
      </c>
      <c r="P164" s="3"/>
      <c r="Q164" s="100">
        <f t="shared" si="14"/>
        <v>35</v>
      </c>
      <c r="R164" s="100">
        <f t="shared" si="15"/>
        <v>41338.65714285714</v>
      </c>
    </row>
    <row r="165" spans="1:18" ht="12">
      <c r="A165" s="1" t="s">
        <v>163</v>
      </c>
      <c r="B165" s="140" t="s">
        <v>826</v>
      </c>
      <c r="C165" s="141">
        <v>141307</v>
      </c>
      <c r="D165" s="141">
        <v>7</v>
      </c>
      <c r="E165" s="3">
        <v>3</v>
      </c>
      <c r="F165" s="3">
        <v>57624</v>
      </c>
      <c r="G165" s="4">
        <v>2</v>
      </c>
      <c r="H165" s="3">
        <v>50535</v>
      </c>
      <c r="I165" s="4">
        <v>12</v>
      </c>
      <c r="J165" s="3">
        <v>39595</v>
      </c>
      <c r="K165" s="3">
        <v>5</v>
      </c>
      <c r="L165" s="3">
        <v>33186</v>
      </c>
      <c r="M165" s="3"/>
      <c r="N165" s="3"/>
      <c r="O165" s="3">
        <v>0</v>
      </c>
      <c r="P165" s="3"/>
      <c r="Q165" s="100">
        <f t="shared" si="14"/>
        <v>22</v>
      </c>
      <c r="R165" s="100">
        <f t="shared" si="15"/>
        <v>41591.454545454544</v>
      </c>
    </row>
    <row r="166" spans="1:18" ht="12">
      <c r="A166" s="1" t="s">
        <v>163</v>
      </c>
      <c r="B166" s="1" t="s">
        <v>182</v>
      </c>
      <c r="C166" s="2">
        <v>138682</v>
      </c>
      <c r="D166" s="2">
        <v>8</v>
      </c>
      <c r="E166" s="3">
        <v>0</v>
      </c>
      <c r="F166" s="3"/>
      <c r="G166" s="3">
        <v>0</v>
      </c>
      <c r="H166" s="3"/>
      <c r="I166" s="3">
        <v>0</v>
      </c>
      <c r="J166" s="3"/>
      <c r="K166" s="3">
        <v>0</v>
      </c>
      <c r="L166" s="3"/>
      <c r="M166" s="3">
        <v>0</v>
      </c>
      <c r="N166" s="3"/>
      <c r="O166" s="3">
        <v>62</v>
      </c>
      <c r="P166" s="3">
        <v>37272.23491654517</v>
      </c>
      <c r="Q166" s="100">
        <f t="shared" si="14"/>
        <v>62</v>
      </c>
      <c r="R166" s="100">
        <f t="shared" si="15"/>
        <v>37272.23491654517</v>
      </c>
    </row>
    <row r="167" spans="1:18" ht="12">
      <c r="A167" s="1" t="s">
        <v>163</v>
      </c>
      <c r="B167" s="1" t="s">
        <v>183</v>
      </c>
      <c r="C167" s="2">
        <v>366447</v>
      </c>
      <c r="D167" s="2">
        <v>8</v>
      </c>
      <c r="E167" s="3">
        <v>0</v>
      </c>
      <c r="F167" s="3"/>
      <c r="G167" s="3">
        <v>0</v>
      </c>
      <c r="H167" s="3"/>
      <c r="I167" s="3">
        <v>0</v>
      </c>
      <c r="J167" s="3"/>
      <c r="K167" s="3">
        <v>0</v>
      </c>
      <c r="L167" s="3"/>
      <c r="M167" s="3">
        <v>0</v>
      </c>
      <c r="N167" s="3"/>
      <c r="O167" s="3">
        <v>25</v>
      </c>
      <c r="P167" s="3">
        <v>31779.6693816</v>
      </c>
      <c r="Q167" s="100">
        <f t="shared" si="14"/>
        <v>25</v>
      </c>
      <c r="R167" s="100">
        <f t="shared" si="15"/>
        <v>31779.6693816</v>
      </c>
    </row>
    <row r="168" spans="1:18" ht="12">
      <c r="A168" s="1" t="s">
        <v>163</v>
      </c>
      <c r="B168" s="1" t="s">
        <v>184</v>
      </c>
      <c r="C168" s="2">
        <v>246813</v>
      </c>
      <c r="D168" s="2">
        <v>8</v>
      </c>
      <c r="E168" s="3">
        <v>0</v>
      </c>
      <c r="F168" s="3"/>
      <c r="G168" s="3">
        <v>0</v>
      </c>
      <c r="H168" s="3"/>
      <c r="I168" s="3">
        <v>0</v>
      </c>
      <c r="J168" s="3"/>
      <c r="K168" s="3">
        <v>0</v>
      </c>
      <c r="L168" s="3"/>
      <c r="M168" s="3">
        <v>0</v>
      </c>
      <c r="N168" s="3"/>
      <c r="O168" s="3">
        <v>68</v>
      </c>
      <c r="P168" s="3">
        <v>45686.40433</v>
      </c>
      <c r="Q168" s="100">
        <f t="shared" si="14"/>
        <v>68</v>
      </c>
      <c r="R168" s="100">
        <f t="shared" si="15"/>
        <v>45686.40433</v>
      </c>
    </row>
    <row r="169" spans="1:18" ht="12">
      <c r="A169" s="1" t="s">
        <v>163</v>
      </c>
      <c r="B169" s="1" t="s">
        <v>185</v>
      </c>
      <c r="C169" s="2">
        <v>138840</v>
      </c>
      <c r="D169" s="2">
        <v>8</v>
      </c>
      <c r="E169" s="3">
        <v>0</v>
      </c>
      <c r="F169" s="3"/>
      <c r="G169" s="3">
        <v>0</v>
      </c>
      <c r="H169" s="3"/>
      <c r="I169" s="3">
        <v>0</v>
      </c>
      <c r="J169" s="3"/>
      <c r="K169" s="3">
        <v>0</v>
      </c>
      <c r="L169" s="3"/>
      <c r="M169" s="3">
        <v>0</v>
      </c>
      <c r="N169" s="3"/>
      <c r="O169" s="3">
        <v>82</v>
      </c>
      <c r="P169" s="3">
        <v>42012.076262682924</v>
      </c>
      <c r="Q169" s="100">
        <f t="shared" si="14"/>
        <v>82</v>
      </c>
      <c r="R169" s="100">
        <f t="shared" si="15"/>
        <v>42012.076262682924</v>
      </c>
    </row>
    <row r="170" spans="1:18" ht="12">
      <c r="A170" s="1" t="s">
        <v>163</v>
      </c>
      <c r="B170" s="1" t="s">
        <v>186</v>
      </c>
      <c r="C170" s="2">
        <v>138956</v>
      </c>
      <c r="D170" s="2">
        <v>8</v>
      </c>
      <c r="E170" s="3">
        <v>0</v>
      </c>
      <c r="F170" s="3"/>
      <c r="G170" s="3">
        <v>0</v>
      </c>
      <c r="H170" s="3"/>
      <c r="I170" s="3">
        <v>0</v>
      </c>
      <c r="J170" s="3"/>
      <c r="K170" s="3">
        <v>0</v>
      </c>
      <c r="L170" s="3"/>
      <c r="M170" s="3">
        <v>0</v>
      </c>
      <c r="N170" s="3"/>
      <c r="O170" s="3">
        <v>98</v>
      </c>
      <c r="P170" s="3">
        <v>43491.02997326531</v>
      </c>
      <c r="Q170" s="100">
        <f t="shared" si="14"/>
        <v>98</v>
      </c>
      <c r="R170" s="100">
        <f t="shared" si="15"/>
        <v>43491.02997326531</v>
      </c>
    </row>
    <row r="171" spans="1:18" ht="12">
      <c r="A171" s="1" t="s">
        <v>163</v>
      </c>
      <c r="B171" s="1" t="s">
        <v>187</v>
      </c>
      <c r="C171" s="2">
        <v>139278</v>
      </c>
      <c r="D171" s="2">
        <v>8</v>
      </c>
      <c r="E171" s="3">
        <v>0</v>
      </c>
      <c r="F171" s="3"/>
      <c r="G171" s="3">
        <v>0</v>
      </c>
      <c r="H171" s="3"/>
      <c r="I171" s="3">
        <v>0</v>
      </c>
      <c r="J171" s="3"/>
      <c r="K171" s="3">
        <v>0</v>
      </c>
      <c r="L171" s="3"/>
      <c r="M171" s="3">
        <v>0</v>
      </c>
      <c r="N171" s="3"/>
      <c r="O171" s="3">
        <v>54</v>
      </c>
      <c r="P171" s="3">
        <v>38097.18990481481</v>
      </c>
      <c r="Q171" s="100">
        <f t="shared" si="14"/>
        <v>54</v>
      </c>
      <c r="R171" s="100">
        <f t="shared" si="15"/>
        <v>38097.18990481481</v>
      </c>
    </row>
    <row r="172" spans="1:18" ht="12">
      <c r="A172" s="1" t="s">
        <v>163</v>
      </c>
      <c r="B172" s="1" t="s">
        <v>188</v>
      </c>
      <c r="C172" s="2">
        <v>140331</v>
      </c>
      <c r="D172" s="2">
        <v>8</v>
      </c>
      <c r="E172" s="3">
        <v>0</v>
      </c>
      <c r="F172" s="3"/>
      <c r="G172" s="3">
        <v>0</v>
      </c>
      <c r="H172" s="3"/>
      <c r="I172" s="3">
        <v>0</v>
      </c>
      <c r="J172" s="3"/>
      <c r="K172" s="3">
        <v>0</v>
      </c>
      <c r="L172" s="3"/>
      <c r="M172" s="3">
        <v>0</v>
      </c>
      <c r="N172" s="3"/>
      <c r="O172" s="3">
        <v>54</v>
      </c>
      <c r="P172" s="3">
        <v>43571.76909888889</v>
      </c>
      <c r="Q172" s="100">
        <f t="shared" si="14"/>
        <v>54</v>
      </c>
      <c r="R172" s="100">
        <f t="shared" si="15"/>
        <v>43571.76909888889</v>
      </c>
    </row>
    <row r="173" spans="1:18" ht="12">
      <c r="A173" s="1" t="s">
        <v>163</v>
      </c>
      <c r="B173" s="1" t="s">
        <v>189</v>
      </c>
      <c r="C173" s="2">
        <v>139357</v>
      </c>
      <c r="D173" s="2">
        <v>8</v>
      </c>
      <c r="E173" s="3">
        <v>0</v>
      </c>
      <c r="F173" s="3"/>
      <c r="G173" s="3">
        <v>0</v>
      </c>
      <c r="H173" s="3"/>
      <c r="I173" s="3">
        <v>0</v>
      </c>
      <c r="J173" s="3"/>
      <c r="K173" s="3">
        <v>0</v>
      </c>
      <c r="L173" s="3"/>
      <c r="M173" s="3">
        <v>0</v>
      </c>
      <c r="N173" s="3"/>
      <c r="O173" s="3">
        <v>60</v>
      </c>
      <c r="P173" s="3">
        <f>((5*39771)+((55*57673)*0.81818))/60</f>
        <v>46568.90387833333</v>
      </c>
      <c r="Q173" s="100">
        <f t="shared" si="14"/>
        <v>60</v>
      </c>
      <c r="R173" s="100">
        <f t="shared" si="15"/>
        <v>46568.90387833333</v>
      </c>
    </row>
    <row r="174" spans="1:18" ht="12">
      <c r="A174" s="1" t="s">
        <v>163</v>
      </c>
      <c r="B174" s="1" t="s">
        <v>190</v>
      </c>
      <c r="C174" s="2">
        <v>139384</v>
      </c>
      <c r="D174" s="2">
        <v>8</v>
      </c>
      <c r="E174" s="3">
        <v>0</v>
      </c>
      <c r="F174" s="3"/>
      <c r="G174" s="3">
        <v>0</v>
      </c>
      <c r="H174" s="3"/>
      <c r="I174" s="3">
        <v>0</v>
      </c>
      <c r="J174" s="3"/>
      <c r="K174" s="3">
        <v>0</v>
      </c>
      <c r="L174" s="3"/>
      <c r="M174" s="3">
        <v>0</v>
      </c>
      <c r="N174" s="3"/>
      <c r="O174" s="3">
        <v>51</v>
      </c>
      <c r="P174" s="3">
        <v>38425.699255615684</v>
      </c>
      <c r="Q174" s="100">
        <f t="shared" si="14"/>
        <v>51</v>
      </c>
      <c r="R174" s="100">
        <f t="shared" si="15"/>
        <v>38425.699255615684</v>
      </c>
    </row>
    <row r="175" spans="1:18" ht="12">
      <c r="A175" s="1" t="s">
        <v>163</v>
      </c>
      <c r="B175" s="1" t="s">
        <v>191</v>
      </c>
      <c r="C175" s="2">
        <v>139472</v>
      </c>
      <c r="D175" s="2">
        <v>8</v>
      </c>
      <c r="E175" s="3">
        <v>0</v>
      </c>
      <c r="F175" s="3"/>
      <c r="G175" s="3">
        <v>0</v>
      </c>
      <c r="H175" s="3"/>
      <c r="I175" s="3">
        <v>0</v>
      </c>
      <c r="J175" s="3"/>
      <c r="K175" s="3">
        <v>0</v>
      </c>
      <c r="L175" s="3"/>
      <c r="M175" s="3">
        <v>0</v>
      </c>
      <c r="N175" s="3"/>
      <c r="O175" s="3">
        <v>0</v>
      </c>
      <c r="P175" s="3"/>
      <c r="Q175" s="100">
        <f t="shared" si="14"/>
        <v>0</v>
      </c>
      <c r="R175" s="100" t="e">
        <f t="shared" si="15"/>
        <v>#DIV/0!</v>
      </c>
    </row>
    <row r="176" spans="1:18" ht="12">
      <c r="A176" s="1" t="s">
        <v>163</v>
      </c>
      <c r="B176" s="1" t="s">
        <v>192</v>
      </c>
      <c r="C176" s="2">
        <v>244446</v>
      </c>
      <c r="D176" s="2">
        <v>8</v>
      </c>
      <c r="E176" s="3">
        <v>0</v>
      </c>
      <c r="F176" s="3"/>
      <c r="G176" s="3">
        <v>0</v>
      </c>
      <c r="H176" s="3"/>
      <c r="I176" s="3">
        <v>0</v>
      </c>
      <c r="J176" s="3"/>
      <c r="K176" s="3">
        <v>0</v>
      </c>
      <c r="L176" s="3"/>
      <c r="M176" s="3">
        <v>0</v>
      </c>
      <c r="N176" s="3"/>
      <c r="O176" s="3">
        <v>103</v>
      </c>
      <c r="P176" s="3">
        <v>46644.32264757282</v>
      </c>
      <c r="Q176" s="100">
        <f t="shared" si="14"/>
        <v>103</v>
      </c>
      <c r="R176" s="100">
        <f t="shared" si="15"/>
        <v>46644.32264757282</v>
      </c>
    </row>
    <row r="177" spans="1:18" ht="12">
      <c r="A177" s="1" t="s">
        <v>163</v>
      </c>
      <c r="B177" s="1" t="s">
        <v>193</v>
      </c>
      <c r="C177" s="2">
        <v>139126</v>
      </c>
      <c r="D177" s="2">
        <v>8</v>
      </c>
      <c r="E177" s="3">
        <v>0</v>
      </c>
      <c r="F177" s="3"/>
      <c r="G177" s="3">
        <v>0</v>
      </c>
      <c r="H177" s="3"/>
      <c r="I177" s="3">
        <v>0</v>
      </c>
      <c r="J177" s="3"/>
      <c r="K177" s="3">
        <v>0</v>
      </c>
      <c r="L177" s="3"/>
      <c r="M177" s="3">
        <v>0</v>
      </c>
      <c r="N177" s="3"/>
      <c r="O177" s="3">
        <v>45</v>
      </c>
      <c r="P177" s="3">
        <v>33232.83524</v>
      </c>
      <c r="Q177" s="100">
        <f t="shared" si="14"/>
        <v>45</v>
      </c>
      <c r="R177" s="100">
        <f t="shared" si="15"/>
        <v>33232.83524</v>
      </c>
    </row>
    <row r="178" spans="1:18" ht="12">
      <c r="A178" s="1" t="s">
        <v>163</v>
      </c>
      <c r="B178" s="1" t="s">
        <v>194</v>
      </c>
      <c r="C178" s="2">
        <v>248794</v>
      </c>
      <c r="D178" s="2">
        <v>8</v>
      </c>
      <c r="E178" s="3">
        <v>0</v>
      </c>
      <c r="F178" s="3"/>
      <c r="G178" s="3">
        <v>0</v>
      </c>
      <c r="H178" s="3"/>
      <c r="I178" s="3">
        <v>0</v>
      </c>
      <c r="J178" s="3"/>
      <c r="K178" s="3">
        <v>0</v>
      </c>
      <c r="L178" s="3"/>
      <c r="M178" s="3">
        <v>0</v>
      </c>
      <c r="N178" s="3"/>
      <c r="O178" s="3">
        <v>40</v>
      </c>
      <c r="P178" s="3">
        <v>35118.6948595</v>
      </c>
      <c r="Q178" s="100">
        <f t="shared" si="14"/>
        <v>40</v>
      </c>
      <c r="R178" s="100">
        <f t="shared" si="15"/>
        <v>35118.6948595</v>
      </c>
    </row>
    <row r="179" spans="1:18" ht="12">
      <c r="A179" s="1" t="s">
        <v>163</v>
      </c>
      <c r="B179" s="1" t="s">
        <v>195</v>
      </c>
      <c r="C179" s="2">
        <v>139986</v>
      </c>
      <c r="D179" s="2">
        <v>8</v>
      </c>
      <c r="E179" s="3">
        <v>0</v>
      </c>
      <c r="F179" s="3"/>
      <c r="G179" s="3">
        <v>0</v>
      </c>
      <c r="H179" s="3"/>
      <c r="I179" s="3">
        <v>0</v>
      </c>
      <c r="J179" s="3"/>
      <c r="K179" s="3">
        <v>0</v>
      </c>
      <c r="L179" s="3"/>
      <c r="M179" s="3">
        <v>0</v>
      </c>
      <c r="N179" s="3"/>
      <c r="O179" s="3">
        <v>40</v>
      </c>
      <c r="P179" s="3">
        <v>37286.794413</v>
      </c>
      <c r="Q179" s="100">
        <f t="shared" si="14"/>
        <v>40</v>
      </c>
      <c r="R179" s="100">
        <f t="shared" si="15"/>
        <v>37286.794413</v>
      </c>
    </row>
    <row r="180" spans="1:18" ht="12">
      <c r="A180" s="1" t="s">
        <v>163</v>
      </c>
      <c r="B180" s="1" t="s">
        <v>196</v>
      </c>
      <c r="C180" s="2">
        <v>140012</v>
      </c>
      <c r="D180" s="2">
        <v>8</v>
      </c>
      <c r="E180" s="3">
        <v>0</v>
      </c>
      <c r="F180" s="3"/>
      <c r="G180" s="3">
        <v>0</v>
      </c>
      <c r="H180" s="3"/>
      <c r="I180" s="3">
        <v>0</v>
      </c>
      <c r="J180" s="3"/>
      <c r="K180" s="3">
        <v>0</v>
      </c>
      <c r="L180" s="3"/>
      <c r="M180" s="3">
        <v>0</v>
      </c>
      <c r="N180" s="3"/>
      <c r="O180" s="3">
        <v>72</v>
      </c>
      <c r="P180" s="3">
        <v>48045.81368583333</v>
      </c>
      <c r="Q180" s="100">
        <f t="shared" si="14"/>
        <v>72</v>
      </c>
      <c r="R180" s="100">
        <f t="shared" si="15"/>
        <v>48045.81368583333</v>
      </c>
    </row>
    <row r="181" spans="1:18" ht="12">
      <c r="A181" s="1" t="s">
        <v>163</v>
      </c>
      <c r="B181" s="1" t="s">
        <v>197</v>
      </c>
      <c r="C181" s="2">
        <v>140076</v>
      </c>
      <c r="D181" s="2">
        <v>8</v>
      </c>
      <c r="E181" s="3">
        <v>0</v>
      </c>
      <c r="F181" s="3"/>
      <c r="G181" s="3">
        <v>0</v>
      </c>
      <c r="H181" s="3"/>
      <c r="I181" s="3">
        <v>0</v>
      </c>
      <c r="J181" s="3"/>
      <c r="K181" s="3">
        <v>0</v>
      </c>
      <c r="L181" s="3"/>
      <c r="M181" s="3">
        <v>0</v>
      </c>
      <c r="N181" s="3"/>
      <c r="O181" s="3">
        <v>45</v>
      </c>
      <c r="P181" s="3">
        <v>33788.83400444444</v>
      </c>
      <c r="Q181" s="100">
        <f t="shared" si="14"/>
        <v>45</v>
      </c>
      <c r="R181" s="100">
        <f t="shared" si="15"/>
        <v>33788.83400444444</v>
      </c>
    </row>
    <row r="182" spans="1:18" ht="12">
      <c r="A182" s="1" t="s">
        <v>163</v>
      </c>
      <c r="B182" s="1" t="s">
        <v>198</v>
      </c>
      <c r="C182" s="2">
        <v>140243</v>
      </c>
      <c r="D182" s="2">
        <v>8</v>
      </c>
      <c r="E182" s="3">
        <v>0</v>
      </c>
      <c r="F182" s="3"/>
      <c r="G182" s="3">
        <v>0</v>
      </c>
      <c r="H182" s="3"/>
      <c r="I182" s="3">
        <v>0</v>
      </c>
      <c r="J182" s="3"/>
      <c r="K182" s="3">
        <v>0</v>
      </c>
      <c r="L182" s="3"/>
      <c r="M182" s="3">
        <v>0</v>
      </c>
      <c r="N182" s="3"/>
      <c r="O182" s="3">
        <v>57</v>
      </c>
      <c r="P182" s="3">
        <v>47125.26315789474</v>
      </c>
      <c r="Q182" s="100">
        <f t="shared" si="14"/>
        <v>57</v>
      </c>
      <c r="R182" s="100">
        <f t="shared" si="15"/>
        <v>47125.26315789474</v>
      </c>
    </row>
    <row r="183" spans="1:18" ht="12">
      <c r="A183" s="1" t="s">
        <v>163</v>
      </c>
      <c r="B183" s="1" t="s">
        <v>199</v>
      </c>
      <c r="C183" s="2">
        <v>140304</v>
      </c>
      <c r="D183" s="2">
        <v>8</v>
      </c>
      <c r="E183" s="3">
        <v>0</v>
      </c>
      <c r="F183" s="3"/>
      <c r="G183" s="3">
        <v>0</v>
      </c>
      <c r="H183" s="3"/>
      <c r="I183" s="3">
        <v>0</v>
      </c>
      <c r="J183" s="3"/>
      <c r="K183" s="3">
        <v>0</v>
      </c>
      <c r="L183" s="3"/>
      <c r="M183" s="3">
        <v>0</v>
      </c>
      <c r="N183" s="3"/>
      <c r="O183" s="3">
        <v>80</v>
      </c>
      <c r="P183" s="3">
        <v>38256.379712</v>
      </c>
      <c r="Q183" s="100">
        <f t="shared" si="14"/>
        <v>80</v>
      </c>
      <c r="R183" s="100">
        <f t="shared" si="15"/>
        <v>38256.379712</v>
      </c>
    </row>
    <row r="184" spans="1:18" ht="12">
      <c r="A184" s="1" t="s">
        <v>163</v>
      </c>
      <c r="B184" s="1" t="s">
        <v>200</v>
      </c>
      <c r="C184" s="2">
        <v>140085</v>
      </c>
      <c r="D184" s="2">
        <v>8</v>
      </c>
      <c r="E184" s="3">
        <v>0</v>
      </c>
      <c r="F184" s="3"/>
      <c r="G184" s="3">
        <v>0</v>
      </c>
      <c r="H184" s="3"/>
      <c r="I184" s="3">
        <v>0</v>
      </c>
      <c r="J184" s="3"/>
      <c r="K184" s="3">
        <v>0</v>
      </c>
      <c r="L184" s="3"/>
      <c r="M184" s="3">
        <v>0</v>
      </c>
      <c r="N184" s="3"/>
      <c r="O184" s="3">
        <v>54</v>
      </c>
      <c r="P184" s="3">
        <v>36122.88942370371</v>
      </c>
      <c r="Q184" s="100">
        <f t="shared" si="14"/>
        <v>54</v>
      </c>
      <c r="R184" s="100">
        <f t="shared" si="15"/>
        <v>36122.88942370371</v>
      </c>
    </row>
    <row r="185" spans="1:18" ht="12">
      <c r="A185" s="1" t="s">
        <v>163</v>
      </c>
      <c r="B185" s="1" t="s">
        <v>201</v>
      </c>
      <c r="C185" s="2">
        <v>140599</v>
      </c>
      <c r="D185" s="2">
        <v>8</v>
      </c>
      <c r="E185" s="3">
        <v>0</v>
      </c>
      <c r="F185" s="3"/>
      <c r="G185" s="3">
        <v>0</v>
      </c>
      <c r="H185" s="3"/>
      <c r="I185" s="3">
        <v>0</v>
      </c>
      <c r="J185" s="3"/>
      <c r="K185" s="3">
        <v>0</v>
      </c>
      <c r="L185" s="3"/>
      <c r="M185" s="3">
        <v>0</v>
      </c>
      <c r="N185" s="3"/>
      <c r="O185" s="3">
        <v>32</v>
      </c>
      <c r="P185" s="3">
        <v>40415.07496125</v>
      </c>
      <c r="Q185" s="100">
        <f t="shared" si="14"/>
        <v>32</v>
      </c>
      <c r="R185" s="100">
        <f t="shared" si="15"/>
        <v>40415.07496125</v>
      </c>
    </row>
    <row r="186" spans="1:18" ht="12">
      <c r="A186" s="1" t="s">
        <v>163</v>
      </c>
      <c r="B186" s="1" t="s">
        <v>202</v>
      </c>
      <c r="C186" s="2">
        <v>140678</v>
      </c>
      <c r="D186" s="2">
        <v>8</v>
      </c>
      <c r="E186" s="3">
        <v>0</v>
      </c>
      <c r="F186" s="3"/>
      <c r="G186" s="3">
        <v>0</v>
      </c>
      <c r="H186" s="3"/>
      <c r="I186" s="3">
        <v>0</v>
      </c>
      <c r="J186" s="3"/>
      <c r="K186" s="3">
        <v>0</v>
      </c>
      <c r="L186" s="3"/>
      <c r="M186" s="3">
        <v>0</v>
      </c>
      <c r="N186" s="3"/>
      <c r="O186" s="3">
        <v>57</v>
      </c>
      <c r="P186" s="3">
        <v>37294.08137964912</v>
      </c>
      <c r="Q186" s="100">
        <f t="shared" si="14"/>
        <v>57</v>
      </c>
      <c r="R186" s="100">
        <f t="shared" si="15"/>
        <v>37294.08137964912</v>
      </c>
    </row>
    <row r="187" spans="1:18" ht="12">
      <c r="A187" s="1" t="s">
        <v>163</v>
      </c>
      <c r="B187" s="1" t="s">
        <v>203</v>
      </c>
      <c r="C187" s="2">
        <v>366456</v>
      </c>
      <c r="D187" s="2">
        <v>8</v>
      </c>
      <c r="E187" s="3">
        <v>0</v>
      </c>
      <c r="F187" s="3"/>
      <c r="G187" s="3">
        <v>0</v>
      </c>
      <c r="H187" s="3"/>
      <c r="I187" s="3">
        <v>0</v>
      </c>
      <c r="J187" s="3"/>
      <c r="K187" s="3">
        <v>0</v>
      </c>
      <c r="L187" s="3"/>
      <c r="M187" s="3">
        <v>0</v>
      </c>
      <c r="N187" s="3"/>
      <c r="O187" s="3">
        <v>23</v>
      </c>
      <c r="P187" s="3">
        <v>40685.53014086957</v>
      </c>
      <c r="Q187" s="100">
        <f t="shared" si="14"/>
        <v>23</v>
      </c>
      <c r="R187" s="100">
        <f t="shared" si="15"/>
        <v>40685.53014086957</v>
      </c>
    </row>
    <row r="188" spans="1:18" ht="12">
      <c r="A188" s="1" t="s">
        <v>163</v>
      </c>
      <c r="B188" s="1" t="s">
        <v>204</v>
      </c>
      <c r="C188" s="2">
        <v>366465</v>
      </c>
      <c r="D188" s="2">
        <v>8</v>
      </c>
      <c r="E188" s="3">
        <v>0</v>
      </c>
      <c r="F188" s="3"/>
      <c r="G188" s="3">
        <v>0</v>
      </c>
      <c r="H188" s="3"/>
      <c r="I188" s="3">
        <v>0</v>
      </c>
      <c r="J188" s="3"/>
      <c r="K188" s="3">
        <v>0</v>
      </c>
      <c r="L188" s="3"/>
      <c r="M188" s="3">
        <v>0</v>
      </c>
      <c r="N188" s="3"/>
      <c r="O188" s="3">
        <v>34</v>
      </c>
      <c r="P188" s="3">
        <v>43490.83655764706</v>
      </c>
      <c r="Q188" s="100">
        <f t="shared" si="14"/>
        <v>34</v>
      </c>
      <c r="R188" s="100">
        <f t="shared" si="15"/>
        <v>43490.83655764706</v>
      </c>
    </row>
    <row r="189" spans="1:18" ht="12">
      <c r="A189" s="1" t="s">
        <v>163</v>
      </c>
      <c r="B189" s="1" t="s">
        <v>205</v>
      </c>
      <c r="C189" s="2">
        <v>248776</v>
      </c>
      <c r="D189" s="2">
        <v>8</v>
      </c>
      <c r="E189" s="3">
        <v>0</v>
      </c>
      <c r="F189" s="3"/>
      <c r="G189" s="3">
        <v>0</v>
      </c>
      <c r="H189" s="3"/>
      <c r="I189" s="3">
        <v>0</v>
      </c>
      <c r="J189" s="3"/>
      <c r="K189" s="3">
        <v>0</v>
      </c>
      <c r="L189" s="3"/>
      <c r="M189" s="3">
        <v>0</v>
      </c>
      <c r="N189" s="3"/>
      <c r="O189" s="3">
        <v>37</v>
      </c>
      <c r="P189" s="3">
        <v>36606.89899513514</v>
      </c>
      <c r="Q189" s="100">
        <f t="shared" si="14"/>
        <v>37</v>
      </c>
      <c r="R189" s="100">
        <f t="shared" si="15"/>
        <v>36606.89899513514</v>
      </c>
    </row>
    <row r="190" spans="1:18" ht="12">
      <c r="A190" s="1" t="s">
        <v>163</v>
      </c>
      <c r="B190" s="1" t="s">
        <v>206</v>
      </c>
      <c r="C190" s="2">
        <v>140809</v>
      </c>
      <c r="D190" s="2">
        <v>8</v>
      </c>
      <c r="E190" s="3">
        <v>0</v>
      </c>
      <c r="F190" s="3"/>
      <c r="G190" s="3">
        <v>0</v>
      </c>
      <c r="H190" s="3"/>
      <c r="I190" s="3">
        <v>0</v>
      </c>
      <c r="J190" s="3"/>
      <c r="K190" s="3">
        <v>0</v>
      </c>
      <c r="L190" s="3"/>
      <c r="M190" s="3">
        <v>0</v>
      </c>
      <c r="N190" s="3"/>
      <c r="O190" s="3">
        <v>27</v>
      </c>
      <c r="P190" s="3">
        <v>32513.855356296295</v>
      </c>
      <c r="Q190" s="100">
        <f t="shared" si="14"/>
        <v>27</v>
      </c>
      <c r="R190" s="100">
        <f t="shared" si="15"/>
        <v>32513.855356296295</v>
      </c>
    </row>
    <row r="191" spans="1:18" ht="12">
      <c r="A191" s="1" t="s">
        <v>163</v>
      </c>
      <c r="B191" s="1" t="s">
        <v>207</v>
      </c>
      <c r="C191" s="2">
        <v>420431</v>
      </c>
      <c r="D191" s="2">
        <v>8</v>
      </c>
      <c r="E191" s="3">
        <v>0</v>
      </c>
      <c r="F191" s="3"/>
      <c r="G191" s="3">
        <v>0</v>
      </c>
      <c r="H191" s="3"/>
      <c r="I191" s="3">
        <v>0</v>
      </c>
      <c r="J191" s="3"/>
      <c r="K191" s="3">
        <v>0</v>
      </c>
      <c r="L191" s="3"/>
      <c r="M191" s="3">
        <v>0</v>
      </c>
      <c r="N191" s="3"/>
      <c r="O191" s="3">
        <v>19</v>
      </c>
      <c r="P191" s="3">
        <v>36890.570508810524</v>
      </c>
      <c r="Q191" s="100">
        <f t="shared" si="14"/>
        <v>19</v>
      </c>
      <c r="R191" s="100">
        <f t="shared" si="15"/>
        <v>36890.570508810524</v>
      </c>
    </row>
    <row r="192" spans="1:18" ht="12">
      <c r="A192" s="1" t="s">
        <v>163</v>
      </c>
      <c r="B192" s="1" t="s">
        <v>208</v>
      </c>
      <c r="C192" s="2">
        <v>140942</v>
      </c>
      <c r="D192" s="2">
        <v>8</v>
      </c>
      <c r="E192" s="3">
        <v>0</v>
      </c>
      <c r="F192" s="3"/>
      <c r="G192" s="3">
        <v>0</v>
      </c>
      <c r="H192" s="3"/>
      <c r="I192" s="3">
        <v>0</v>
      </c>
      <c r="J192" s="3"/>
      <c r="K192" s="3">
        <v>0</v>
      </c>
      <c r="L192" s="3"/>
      <c r="M192" s="3">
        <v>0</v>
      </c>
      <c r="N192" s="3"/>
      <c r="O192" s="3">
        <v>62</v>
      </c>
      <c r="P192" s="3">
        <v>39250.12565774193</v>
      </c>
      <c r="Q192" s="100">
        <f t="shared" si="14"/>
        <v>62</v>
      </c>
      <c r="R192" s="100">
        <f t="shared" si="15"/>
        <v>39250.12565774193</v>
      </c>
    </row>
    <row r="193" spans="1:18" ht="12">
      <c r="A193" s="1" t="s">
        <v>163</v>
      </c>
      <c r="B193" s="1" t="s">
        <v>209</v>
      </c>
      <c r="C193" s="2">
        <v>141006</v>
      </c>
      <c r="D193" s="2">
        <v>8</v>
      </c>
      <c r="E193" s="3">
        <v>0</v>
      </c>
      <c r="F193" s="3"/>
      <c r="G193" s="3">
        <v>0</v>
      </c>
      <c r="H193" s="3"/>
      <c r="I193" s="3">
        <v>0</v>
      </c>
      <c r="J193" s="3"/>
      <c r="K193" s="3">
        <v>0</v>
      </c>
      <c r="L193" s="3"/>
      <c r="M193" s="3">
        <v>0</v>
      </c>
      <c r="N193" s="3"/>
      <c r="O193" s="3">
        <v>51</v>
      </c>
      <c r="P193" s="3">
        <v>35081.92204</v>
      </c>
      <c r="Q193" s="100">
        <f t="shared" si="14"/>
        <v>51</v>
      </c>
      <c r="R193" s="100">
        <f t="shared" si="15"/>
        <v>35081.92204</v>
      </c>
    </row>
    <row r="194" spans="1:18" ht="12">
      <c r="A194" s="1" t="s">
        <v>163</v>
      </c>
      <c r="B194" s="1" t="s">
        <v>210</v>
      </c>
      <c r="C194" s="2">
        <v>368911</v>
      </c>
      <c r="D194" s="2">
        <v>8</v>
      </c>
      <c r="E194" s="3">
        <v>0</v>
      </c>
      <c r="F194" s="3"/>
      <c r="G194" s="3">
        <v>0</v>
      </c>
      <c r="H194" s="3"/>
      <c r="I194" s="3">
        <v>0</v>
      </c>
      <c r="J194" s="3"/>
      <c r="K194" s="3">
        <v>0</v>
      </c>
      <c r="L194" s="3"/>
      <c r="M194" s="3">
        <v>0</v>
      </c>
      <c r="N194" s="3"/>
      <c r="O194" s="3">
        <v>22</v>
      </c>
      <c r="P194" s="3">
        <v>37131.93732363637</v>
      </c>
      <c r="Q194" s="100">
        <f t="shared" si="14"/>
        <v>22</v>
      </c>
      <c r="R194" s="100">
        <f t="shared" si="15"/>
        <v>37131.93732363637</v>
      </c>
    </row>
    <row r="195" spans="1:18" ht="12">
      <c r="A195" s="1" t="s">
        <v>163</v>
      </c>
      <c r="B195" s="1" t="s">
        <v>211</v>
      </c>
      <c r="C195" s="2">
        <v>141121</v>
      </c>
      <c r="D195" s="2">
        <v>8</v>
      </c>
      <c r="E195" s="3">
        <v>0</v>
      </c>
      <c r="F195" s="3"/>
      <c r="G195" s="3">
        <v>0</v>
      </c>
      <c r="H195" s="3"/>
      <c r="I195" s="3">
        <v>0</v>
      </c>
      <c r="J195" s="3"/>
      <c r="K195" s="3">
        <v>0</v>
      </c>
      <c r="L195" s="3"/>
      <c r="M195" s="3">
        <v>0</v>
      </c>
      <c r="N195" s="3"/>
      <c r="O195" s="3">
        <v>28</v>
      </c>
      <c r="P195" s="3">
        <v>41904.872768571426</v>
      </c>
      <c r="Q195" s="100">
        <f t="shared" si="14"/>
        <v>28</v>
      </c>
      <c r="R195" s="100">
        <f t="shared" si="15"/>
        <v>41904.872768571426</v>
      </c>
    </row>
    <row r="196" spans="1:18" ht="12">
      <c r="A196" s="1" t="s">
        <v>163</v>
      </c>
      <c r="B196" s="1" t="s">
        <v>212</v>
      </c>
      <c r="C196" s="2">
        <v>141158</v>
      </c>
      <c r="D196" s="2">
        <v>8</v>
      </c>
      <c r="E196" s="3">
        <v>0</v>
      </c>
      <c r="F196" s="3"/>
      <c r="G196" s="3">
        <v>0</v>
      </c>
      <c r="H196" s="3"/>
      <c r="I196" s="3">
        <v>0</v>
      </c>
      <c r="J196" s="3"/>
      <c r="K196" s="3">
        <v>0</v>
      </c>
      <c r="L196" s="3"/>
      <c r="M196" s="3">
        <v>0</v>
      </c>
      <c r="N196" s="3"/>
      <c r="O196" s="3">
        <v>45</v>
      </c>
      <c r="P196" s="3">
        <v>37506.189379999996</v>
      </c>
      <c r="Q196" s="100">
        <f t="shared" si="14"/>
        <v>45</v>
      </c>
      <c r="R196" s="100">
        <f t="shared" si="15"/>
        <v>37506.189379999996</v>
      </c>
    </row>
    <row r="197" spans="1:18" ht="12">
      <c r="A197" s="1" t="s">
        <v>163</v>
      </c>
      <c r="B197" s="1" t="s">
        <v>213</v>
      </c>
      <c r="C197" s="2">
        <v>141255</v>
      </c>
      <c r="D197" s="2">
        <v>8</v>
      </c>
      <c r="E197" s="3">
        <v>0</v>
      </c>
      <c r="F197" s="3"/>
      <c r="G197" s="3">
        <v>0</v>
      </c>
      <c r="H197" s="3"/>
      <c r="I197" s="3">
        <v>0</v>
      </c>
      <c r="J197" s="3"/>
      <c r="K197" s="3">
        <v>0</v>
      </c>
      <c r="L197" s="3"/>
      <c r="M197" s="3">
        <v>0</v>
      </c>
      <c r="N197" s="3"/>
      <c r="O197" s="3">
        <v>53</v>
      </c>
      <c r="P197" s="3">
        <v>37669.19244830189</v>
      </c>
      <c r="Q197" s="100">
        <f t="shared" si="14"/>
        <v>53</v>
      </c>
      <c r="R197" s="100">
        <f t="shared" si="15"/>
        <v>37669.19244830189</v>
      </c>
    </row>
    <row r="198" spans="1:18" ht="12">
      <c r="A198" s="1" t="s">
        <v>163</v>
      </c>
      <c r="B198" s="1" t="s">
        <v>214</v>
      </c>
      <c r="C198" s="2">
        <v>141273</v>
      </c>
      <c r="D198" s="2">
        <v>8</v>
      </c>
      <c r="E198" s="3">
        <v>0</v>
      </c>
      <c r="F198" s="3"/>
      <c r="G198" s="3">
        <v>0</v>
      </c>
      <c r="H198" s="3"/>
      <c r="I198" s="3">
        <v>0</v>
      </c>
      <c r="J198" s="3"/>
      <c r="K198" s="3">
        <v>0</v>
      </c>
      <c r="L198" s="3"/>
      <c r="M198" s="3">
        <v>0</v>
      </c>
      <c r="N198" s="3"/>
      <c r="O198" s="3">
        <v>38</v>
      </c>
      <c r="P198" s="3">
        <v>36833.501216315795</v>
      </c>
      <c r="Q198" s="100">
        <f t="shared" si="14"/>
        <v>38</v>
      </c>
      <c r="R198" s="100">
        <f t="shared" si="15"/>
        <v>36833.501216315795</v>
      </c>
    </row>
    <row r="199" spans="1:18" ht="12">
      <c r="A199" s="1" t="s">
        <v>163</v>
      </c>
      <c r="B199" s="1" t="s">
        <v>215</v>
      </c>
      <c r="C199" s="2">
        <v>141228</v>
      </c>
      <c r="D199" s="2">
        <v>8</v>
      </c>
      <c r="E199" s="3">
        <v>0</v>
      </c>
      <c r="F199" s="3"/>
      <c r="G199" s="3">
        <v>0</v>
      </c>
      <c r="H199" s="3"/>
      <c r="I199" s="3">
        <v>0</v>
      </c>
      <c r="J199" s="3"/>
      <c r="K199" s="3">
        <v>0</v>
      </c>
      <c r="L199" s="3"/>
      <c r="M199" s="3">
        <v>0</v>
      </c>
      <c r="N199" s="3"/>
      <c r="O199" s="3">
        <v>37</v>
      </c>
      <c r="P199" s="3">
        <v>39922.098016216216</v>
      </c>
      <c r="Q199" s="100">
        <f t="shared" si="14"/>
        <v>37</v>
      </c>
      <c r="R199" s="100">
        <f t="shared" si="15"/>
        <v>39922.098016216216</v>
      </c>
    </row>
    <row r="200" spans="1:18" ht="12">
      <c r="A200" s="1"/>
      <c r="B200" s="1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">
      <c r="A201" s="1" t="s">
        <v>216</v>
      </c>
      <c r="B201" s="1" t="s">
        <v>217</v>
      </c>
      <c r="C201" s="2">
        <v>157085</v>
      </c>
      <c r="D201" s="2">
        <v>1</v>
      </c>
      <c r="E201" s="3">
        <v>494</v>
      </c>
      <c r="F201" s="3">
        <v>73602.17538732794</v>
      </c>
      <c r="G201" s="3">
        <v>463</v>
      </c>
      <c r="H201" s="3">
        <v>55256.24405831533</v>
      </c>
      <c r="I201" s="3">
        <v>266</v>
      </c>
      <c r="J201" s="3">
        <v>46655.294600451125</v>
      </c>
      <c r="K201" s="3">
        <v>5</v>
      </c>
      <c r="L201" s="3">
        <v>40602.4652</v>
      </c>
      <c r="M201" s="3">
        <v>0</v>
      </c>
      <c r="N201" s="3"/>
      <c r="O201" s="3">
        <v>0</v>
      </c>
      <c r="P201" s="3"/>
      <c r="Q201" s="100">
        <f aca="true" t="shared" si="16" ref="Q201:Q208">+O201+M201+K201+I201+G201+E201</f>
        <v>1228</v>
      </c>
      <c r="R201" s="100">
        <f aca="true" t="shared" si="17" ref="R201:R208">((E201*F201)+(G201*H201)+(I201*J201)+(K201*L201)+(M201*N201)+(O201*P201))/Q201</f>
        <v>60713.71036649837</v>
      </c>
    </row>
    <row r="202" spans="1:18" ht="12">
      <c r="A202" s="1" t="s">
        <v>216</v>
      </c>
      <c r="B202" s="1" t="s">
        <v>218</v>
      </c>
      <c r="C202" s="2">
        <v>157289</v>
      </c>
      <c r="D202" s="2">
        <v>2</v>
      </c>
      <c r="E202" s="3">
        <v>276</v>
      </c>
      <c r="F202" s="3">
        <v>67957.20727260869</v>
      </c>
      <c r="G202" s="3">
        <v>203</v>
      </c>
      <c r="H202" s="3">
        <v>51625.21495014778</v>
      </c>
      <c r="I202" s="3">
        <v>184</v>
      </c>
      <c r="J202" s="3">
        <v>41075.09988695652</v>
      </c>
      <c r="K202" s="3">
        <v>14</v>
      </c>
      <c r="L202" s="3">
        <v>34564.967450000004</v>
      </c>
      <c r="M202" s="3">
        <v>12</v>
      </c>
      <c r="N202" s="3">
        <v>32389</v>
      </c>
      <c r="O202" s="3">
        <v>0</v>
      </c>
      <c r="P202" s="3"/>
      <c r="Q202" s="100">
        <f t="shared" si="16"/>
        <v>689</v>
      </c>
      <c r="R202" s="100">
        <f t="shared" si="17"/>
        <v>54668.36540728592</v>
      </c>
    </row>
    <row r="203" spans="1:18" ht="12">
      <c r="A203" s="1" t="s">
        <v>216</v>
      </c>
      <c r="B203" s="1" t="s">
        <v>219</v>
      </c>
      <c r="C203" s="2">
        <v>156620</v>
      </c>
      <c r="D203" s="2">
        <v>3</v>
      </c>
      <c r="E203" s="3">
        <v>209</v>
      </c>
      <c r="F203" s="3">
        <v>62099.38244258374</v>
      </c>
      <c r="G203" s="3">
        <v>150</v>
      </c>
      <c r="H203" s="3">
        <v>53232.27410733334</v>
      </c>
      <c r="I203" s="3">
        <v>197</v>
      </c>
      <c r="J203" s="3">
        <v>42142.235300812186</v>
      </c>
      <c r="K203" s="3">
        <v>30</v>
      </c>
      <c r="L203" s="3">
        <v>31450</v>
      </c>
      <c r="M203" s="3">
        <v>0</v>
      </c>
      <c r="N203" s="3"/>
      <c r="O203" s="3">
        <v>0</v>
      </c>
      <c r="P203" s="3"/>
      <c r="Q203" s="100">
        <f t="shared" si="16"/>
        <v>586</v>
      </c>
      <c r="R203" s="100">
        <f t="shared" si="17"/>
        <v>51551.42047928328</v>
      </c>
    </row>
    <row r="204" spans="1:18" ht="12">
      <c r="A204" s="1" t="s">
        <v>216</v>
      </c>
      <c r="B204" s="1" t="s">
        <v>220</v>
      </c>
      <c r="C204" s="2">
        <v>157401</v>
      </c>
      <c r="D204" s="2">
        <v>3</v>
      </c>
      <c r="E204" s="3">
        <v>104</v>
      </c>
      <c r="F204" s="3">
        <v>57049.74151</v>
      </c>
      <c r="G204" s="3">
        <v>94</v>
      </c>
      <c r="H204" s="3">
        <v>48203.112902765955</v>
      </c>
      <c r="I204" s="3">
        <v>103</v>
      </c>
      <c r="J204" s="3">
        <v>40054.07023592233</v>
      </c>
      <c r="K204" s="3">
        <v>3</v>
      </c>
      <c r="L204" s="3">
        <v>24722.714666666667</v>
      </c>
      <c r="M204" s="3">
        <v>65</v>
      </c>
      <c r="N204" s="3">
        <v>32230.686281846156</v>
      </c>
      <c r="O204" s="3">
        <v>0</v>
      </c>
      <c r="P204" s="3"/>
      <c r="Q204" s="100">
        <f t="shared" si="16"/>
        <v>369</v>
      </c>
      <c r="R204" s="100">
        <f t="shared" si="17"/>
        <v>45417.33798514904</v>
      </c>
    </row>
    <row r="205" spans="1:18" ht="12">
      <c r="A205" s="1" t="s">
        <v>216</v>
      </c>
      <c r="B205" s="1" t="s">
        <v>221</v>
      </c>
      <c r="C205" s="2">
        <v>157951</v>
      </c>
      <c r="D205" s="2">
        <v>3</v>
      </c>
      <c r="E205" s="3">
        <v>194</v>
      </c>
      <c r="F205" s="3">
        <v>60918.28130670103</v>
      </c>
      <c r="G205" s="3">
        <v>144</v>
      </c>
      <c r="H205" s="3">
        <v>48032.17697</v>
      </c>
      <c r="I205" s="3">
        <v>150</v>
      </c>
      <c r="J205" s="3">
        <v>39800.20714506666</v>
      </c>
      <c r="K205" s="3">
        <v>62</v>
      </c>
      <c r="L205" s="3">
        <v>31759.840338064514</v>
      </c>
      <c r="M205" s="3">
        <v>0</v>
      </c>
      <c r="N205" s="3"/>
      <c r="O205" s="3"/>
      <c r="P205" s="3"/>
      <c r="Q205" s="100">
        <f t="shared" si="16"/>
        <v>550</v>
      </c>
      <c r="R205" s="100">
        <f t="shared" si="17"/>
        <v>48498.03859981819</v>
      </c>
    </row>
    <row r="206" spans="1:18" ht="12">
      <c r="A206" s="1" t="s">
        <v>216</v>
      </c>
      <c r="B206" s="1" t="s">
        <v>222</v>
      </c>
      <c r="C206" s="2">
        <v>157386</v>
      </c>
      <c r="D206" s="2">
        <v>4</v>
      </c>
      <c r="E206" s="3">
        <v>63</v>
      </c>
      <c r="F206" s="3">
        <v>57471</v>
      </c>
      <c r="G206" s="3">
        <v>89</v>
      </c>
      <c r="H206" s="3">
        <v>44310</v>
      </c>
      <c r="I206" s="3">
        <v>140</v>
      </c>
      <c r="J206" s="3">
        <v>37623</v>
      </c>
      <c r="K206" s="3">
        <v>29</v>
      </c>
      <c r="L206" s="3">
        <v>26615</v>
      </c>
      <c r="M206" s="3">
        <v>0</v>
      </c>
      <c r="N206" s="3"/>
      <c r="O206" s="3">
        <v>0</v>
      </c>
      <c r="P206" s="3"/>
      <c r="Q206" s="100">
        <f t="shared" si="16"/>
        <v>321</v>
      </c>
      <c r="R206" s="100">
        <f t="shared" si="17"/>
        <v>42377.93769470405</v>
      </c>
    </row>
    <row r="207" spans="1:18" ht="12">
      <c r="A207" s="1" t="s">
        <v>216</v>
      </c>
      <c r="B207" s="1" t="s">
        <v>223</v>
      </c>
      <c r="C207" s="2">
        <v>157447</v>
      </c>
      <c r="D207" s="2">
        <v>5</v>
      </c>
      <c r="E207" s="3">
        <v>113</v>
      </c>
      <c r="F207" s="3">
        <v>62441.80454159292</v>
      </c>
      <c r="G207" s="3">
        <v>113</v>
      </c>
      <c r="H207" s="3">
        <v>47302.43485876106</v>
      </c>
      <c r="I207" s="3">
        <v>80</v>
      </c>
      <c r="J207" s="3">
        <v>39438.5098</v>
      </c>
      <c r="K207" s="3">
        <v>4</v>
      </c>
      <c r="L207" s="3">
        <v>27042</v>
      </c>
      <c r="M207" s="3">
        <v>84</v>
      </c>
      <c r="N207" s="3">
        <v>27012.944854761907</v>
      </c>
      <c r="O207" s="3">
        <v>0</v>
      </c>
      <c r="P207" s="3"/>
      <c r="Q207" s="100">
        <f t="shared" si="16"/>
        <v>394</v>
      </c>
      <c r="R207" s="100">
        <f t="shared" si="17"/>
        <v>45516.33300517766</v>
      </c>
    </row>
    <row r="208" spans="1:18" ht="12">
      <c r="A208" s="1" t="s">
        <v>216</v>
      </c>
      <c r="B208" s="1" t="s">
        <v>224</v>
      </c>
      <c r="C208" s="2">
        <v>157058</v>
      </c>
      <c r="D208" s="2">
        <v>6</v>
      </c>
      <c r="E208" s="3">
        <v>32</v>
      </c>
      <c r="F208" s="3">
        <v>53816.361215</v>
      </c>
      <c r="G208" s="3">
        <v>37</v>
      </c>
      <c r="H208" s="3">
        <v>43696.49511135135</v>
      </c>
      <c r="I208" s="3">
        <v>44</v>
      </c>
      <c r="J208" s="3">
        <v>39880.609539545454</v>
      </c>
      <c r="K208" s="3">
        <v>7</v>
      </c>
      <c r="L208" s="3">
        <v>31332</v>
      </c>
      <c r="M208" s="3">
        <v>5</v>
      </c>
      <c r="N208" s="3">
        <v>26088.880259999998</v>
      </c>
      <c r="O208" s="3">
        <v>0</v>
      </c>
      <c r="P208" s="3"/>
      <c r="Q208" s="100">
        <f t="shared" si="16"/>
        <v>125</v>
      </c>
      <c r="R208" s="100">
        <f t="shared" si="17"/>
        <v>43547.27279232</v>
      </c>
    </row>
    <row r="209" spans="1:18" ht="12">
      <c r="A209" s="1"/>
      <c r="B209" s="59" t="s">
        <v>636</v>
      </c>
      <c r="C209" s="2"/>
      <c r="D209" s="2"/>
      <c r="E209" s="57">
        <f>SUM(E201:E208)</f>
        <v>1485</v>
      </c>
      <c r="F209" s="57">
        <f>SUMPRODUCT(E201:E208,F201:F208)/E209</f>
        <v>66157.89558363636</v>
      </c>
      <c r="G209" s="57">
        <f>SUM(G201:G208)</f>
        <v>1293</v>
      </c>
      <c r="H209" s="57">
        <f>SUMPRODUCT(G201:G208,H201:H208)/G209</f>
        <v>51354.7272271307</v>
      </c>
      <c r="I209" s="57">
        <f>SUM(I201:I208)</f>
        <v>1164</v>
      </c>
      <c r="J209" s="57">
        <f>SUMPRODUCT(I201:I208,J201:J208)/I209</f>
        <v>41703.432136580755</v>
      </c>
      <c r="K209" s="57">
        <f>SUM(K201:K208)</f>
        <v>154</v>
      </c>
      <c r="L209" s="57">
        <f>SUMPRODUCT(K201:K208,L201:L208)/K209</f>
        <v>30993.682566623378</v>
      </c>
      <c r="M209" s="57">
        <f>SUM(M201:M208)</f>
        <v>166</v>
      </c>
      <c r="N209" s="57">
        <f>SUMPRODUCT(M201:M208,N201:N208)/M209</f>
        <v>29416.833598915666</v>
      </c>
      <c r="O209" s="57"/>
      <c r="P209" s="57"/>
      <c r="Q209" s="57">
        <f>SUM(Q201:Q208)</f>
        <v>4262</v>
      </c>
      <c r="R209" s="57">
        <f>SUMPRODUCT(Q201:Q208,R201:R208)/Q209</f>
        <v>52286.52129189113</v>
      </c>
    </row>
    <row r="210" spans="1:18" ht="12.75">
      <c r="A210" s="302" t="s">
        <v>216</v>
      </c>
      <c r="B210" s="303" t="s">
        <v>849</v>
      </c>
      <c r="C210" s="304">
        <v>156231</v>
      </c>
      <c r="D210" s="304">
        <v>7</v>
      </c>
      <c r="E210" s="292">
        <f>+'Raw Faculty Salary Data'!E200+'Raw Faculty Salary Data'!Q200</f>
        <v>16</v>
      </c>
      <c r="F210" s="292">
        <f>(('Raw Faculty Salary Data'!E200*'Raw Faculty Salary Data'!F200)+(('Raw Faculty Salary Data'!Q200*'Raw Faculty Salary Data'!R200)*0.81818))/E210</f>
        <v>55284.45244375</v>
      </c>
      <c r="G210" s="292">
        <f>+'Raw Faculty Salary Data'!G200+'Raw Faculty Salary Data'!S200</f>
        <v>34</v>
      </c>
      <c r="H210" s="292">
        <f>(('Raw Faculty Salary Data'!G200*'Raw Faculty Salary Data'!H200)+(('Raw Faculty Salary Data'!S200*'Raw Faculty Salary Data'!T200)*0.81818))/G210</f>
        <v>40352.94117411765</v>
      </c>
      <c r="I210" s="292">
        <f>+'Raw Faculty Salary Data'!I200+'Raw Faculty Salary Data'!U200</f>
        <v>2</v>
      </c>
      <c r="J210" s="292">
        <f>(('Raw Faculty Salary Data'!I200*'Raw Faculty Salary Data'!J200)+(('Raw Faculty Salary Data'!U200*'Raw Faculty Salary Data'!V200)*0.81818))/I210</f>
        <v>35084</v>
      </c>
      <c r="K210" s="292">
        <f>+'Raw Faculty Salary Data'!K200+'Raw Faculty Salary Data'!W200</f>
        <v>3</v>
      </c>
      <c r="L210" s="292">
        <f>(('Raw Faculty Salary Data'!K200*'Raw Faculty Salary Data'!L200)+(('Raw Faculty Salary Data'!W200*'Raw Faculty Salary Data'!X200)*0.81818))/K210</f>
        <v>29486</v>
      </c>
      <c r="M210" s="292"/>
      <c r="N210" s="292"/>
      <c r="O210" s="292"/>
      <c r="P210" s="292"/>
      <c r="Q210" s="100">
        <f aca="true" t="shared" si="18" ref="Q210:Q223">+O210+M210+K210+I210+G210+E210</f>
        <v>55</v>
      </c>
      <c r="R210" s="100">
        <f aca="true" t="shared" si="19" ref="R210:R223">((E210*F210)+(G210*H210)+(I210*J210)+(K210*L210)+(M210*N210)+(O210*P210))/Q210</f>
        <v>43912.31343672728</v>
      </c>
    </row>
    <row r="211" spans="1:18" ht="12.75">
      <c r="A211" s="302" t="s">
        <v>216</v>
      </c>
      <c r="B211" s="303" t="s">
        <v>850</v>
      </c>
      <c r="C211" s="304">
        <v>156648</v>
      </c>
      <c r="D211" s="304">
        <v>7</v>
      </c>
      <c r="E211" s="292">
        <f>+'Raw Faculty Salary Data'!E201+'Raw Faculty Salary Data'!Q201</f>
        <v>17</v>
      </c>
      <c r="F211" s="292">
        <f>(('Raw Faculty Salary Data'!E201*'Raw Faculty Salary Data'!F201)+(('Raw Faculty Salary Data'!Q201*'Raw Faculty Salary Data'!R201)*0.81818))/E211</f>
        <v>52096.81684941176</v>
      </c>
      <c r="G211" s="292">
        <f>+'Raw Faculty Salary Data'!G201+'Raw Faculty Salary Data'!S201</f>
        <v>35</v>
      </c>
      <c r="H211" s="292">
        <f>(('Raw Faculty Salary Data'!G201*'Raw Faculty Salary Data'!H201)+(('Raw Faculty Salary Data'!S201*'Raw Faculty Salary Data'!T201)*0.81818))/G211</f>
        <v>38428.72464342857</v>
      </c>
      <c r="I211" s="292">
        <f>+'Raw Faculty Salary Data'!I201+'Raw Faculty Salary Data'!U201</f>
        <v>10</v>
      </c>
      <c r="J211" s="292">
        <f>(('Raw Faculty Salary Data'!I201*'Raw Faculty Salary Data'!J201)+(('Raw Faculty Salary Data'!U201*'Raw Faculty Salary Data'!V201)*0.81818))/I211</f>
        <v>34629</v>
      </c>
      <c r="K211" s="292">
        <f>+'Raw Faculty Salary Data'!K201+'Raw Faculty Salary Data'!W201</f>
        <v>10</v>
      </c>
      <c r="L211" s="292">
        <f>(('Raw Faculty Salary Data'!K201*'Raw Faculty Salary Data'!L201)+(('Raw Faculty Salary Data'!W201*'Raw Faculty Salary Data'!X201)*0.81818))/K211</f>
        <v>29761</v>
      </c>
      <c r="M211" s="292"/>
      <c r="N211" s="292"/>
      <c r="O211" s="292"/>
      <c r="P211" s="292"/>
      <c r="Q211" s="100">
        <f t="shared" si="18"/>
        <v>72</v>
      </c>
      <c r="R211" s="100">
        <f t="shared" si="19"/>
        <v>39924.32290222222</v>
      </c>
    </row>
    <row r="212" spans="1:18" ht="12.75">
      <c r="A212" s="302" t="s">
        <v>216</v>
      </c>
      <c r="B212" s="303" t="s">
        <v>851</v>
      </c>
      <c r="C212" s="304">
        <v>156790</v>
      </c>
      <c r="D212" s="304">
        <v>7</v>
      </c>
      <c r="E212" s="292">
        <f>+'Raw Faculty Salary Data'!E202+'Raw Faculty Salary Data'!Q202</f>
        <v>8</v>
      </c>
      <c r="F212" s="292">
        <f>(('Raw Faculty Salary Data'!E202*'Raw Faculty Salary Data'!F202)+(('Raw Faculty Salary Data'!Q202*'Raw Faculty Salary Data'!R202)*0.81818))/E212</f>
        <v>50037.0322475</v>
      </c>
      <c r="G212" s="292">
        <f>+'Raw Faculty Salary Data'!G202+'Raw Faculty Salary Data'!S202</f>
        <v>32</v>
      </c>
      <c r="H212" s="292">
        <f>(('Raw Faculty Salary Data'!G202*'Raw Faculty Salary Data'!H202)+(('Raw Faculty Salary Data'!S202*'Raw Faculty Salary Data'!T202)*0.81818))/G212</f>
        <v>37583.114945</v>
      </c>
      <c r="I212" s="292">
        <f>+'Raw Faculty Salary Data'!I202+'Raw Faculty Salary Data'!U202</f>
        <v>15</v>
      </c>
      <c r="J212" s="292">
        <f>(('Raw Faculty Salary Data'!I202*'Raw Faculty Salary Data'!J202)+(('Raw Faculty Salary Data'!U202*'Raw Faculty Salary Data'!V202)*0.81818))/I212</f>
        <v>34531.572733333334</v>
      </c>
      <c r="K212" s="292">
        <f>+'Raw Faculty Salary Data'!K202+'Raw Faculty Salary Data'!W202</f>
        <v>20</v>
      </c>
      <c r="L212" s="292">
        <f>(('Raw Faculty Salary Data'!K202*'Raw Faculty Salary Data'!L202)+(('Raw Faculty Salary Data'!W202*'Raw Faculty Salary Data'!X202)*0.81818))/K212</f>
        <v>32344.92871</v>
      </c>
      <c r="M212" s="292"/>
      <c r="N212" s="292"/>
      <c r="O212" s="292"/>
      <c r="P212" s="292"/>
      <c r="Q212" s="100">
        <f t="shared" si="18"/>
        <v>75</v>
      </c>
      <c r="R212" s="100">
        <f t="shared" si="19"/>
        <v>36904.3746856</v>
      </c>
    </row>
    <row r="213" spans="1:18" ht="12.75">
      <c r="A213" s="302" t="s">
        <v>216</v>
      </c>
      <c r="B213" s="303" t="s">
        <v>852</v>
      </c>
      <c r="C213" s="304">
        <v>156851</v>
      </c>
      <c r="D213" s="304">
        <v>7</v>
      </c>
      <c r="E213" s="292">
        <f>+'Raw Faculty Salary Data'!E203+'Raw Faculty Salary Data'!Q203</f>
        <v>10</v>
      </c>
      <c r="F213" s="292">
        <f>(('Raw Faculty Salary Data'!E203*'Raw Faculty Salary Data'!F203)+(('Raw Faculty Salary Data'!Q203*'Raw Faculty Salary Data'!R203)*0.81818))/E213</f>
        <v>51335.381036</v>
      </c>
      <c r="G213" s="292">
        <f>+'Raw Faculty Salary Data'!G203+'Raw Faculty Salary Data'!S203</f>
        <v>26</v>
      </c>
      <c r="H213" s="292">
        <f>(('Raw Faculty Salary Data'!G203*'Raw Faculty Salary Data'!H203)+(('Raw Faculty Salary Data'!S203*'Raw Faculty Salary Data'!T203)*0.81818))/G213</f>
        <v>35500</v>
      </c>
      <c r="I213" s="292">
        <f>+'Raw Faculty Salary Data'!I203+'Raw Faculty Salary Data'!U203</f>
        <v>2</v>
      </c>
      <c r="J213" s="292">
        <f>(('Raw Faculty Salary Data'!I203*'Raw Faculty Salary Data'!J203)+(('Raw Faculty Salary Data'!U203*'Raw Faculty Salary Data'!V203)*0.81818))/I213</f>
        <v>32569</v>
      </c>
      <c r="K213" s="292">
        <f>+'Raw Faculty Salary Data'!K203+'Raw Faculty Salary Data'!W203</f>
        <v>6</v>
      </c>
      <c r="L213" s="292">
        <f>(('Raw Faculty Salary Data'!K203*'Raw Faculty Salary Data'!L203)+(('Raw Faculty Salary Data'!W203*'Raw Faculty Salary Data'!X203)*0.81818))/K213</f>
        <v>32020</v>
      </c>
      <c r="M213" s="292"/>
      <c r="N213" s="292"/>
      <c r="O213" s="292"/>
      <c r="P213" s="292"/>
      <c r="Q213" s="100">
        <f t="shared" si="18"/>
        <v>44</v>
      </c>
      <c r="R213" s="100">
        <f t="shared" si="19"/>
        <v>38491.17750818182</v>
      </c>
    </row>
    <row r="214" spans="1:18" ht="12.75">
      <c r="A214" s="302" t="s">
        <v>216</v>
      </c>
      <c r="B214" s="303" t="s">
        <v>853</v>
      </c>
      <c r="C214" s="304">
        <v>156860</v>
      </c>
      <c r="D214" s="304">
        <v>7</v>
      </c>
      <c r="E214" s="292">
        <f>+'Raw Faculty Salary Data'!E204+'Raw Faculty Salary Data'!Q204</f>
        <v>12</v>
      </c>
      <c r="F214" s="292">
        <f>(('Raw Faculty Salary Data'!E204*'Raw Faculty Salary Data'!F204)+(('Raw Faculty Salary Data'!Q204*'Raw Faculty Salary Data'!R204)*0.81818))/E214</f>
        <v>49842</v>
      </c>
      <c r="G214" s="292">
        <f>+'Raw Faculty Salary Data'!G204+'Raw Faculty Salary Data'!S204</f>
        <v>13</v>
      </c>
      <c r="H214" s="292">
        <f>(('Raw Faculty Salary Data'!G204*'Raw Faculty Salary Data'!H204)+(('Raw Faculty Salary Data'!S204*'Raw Faculty Salary Data'!T204)*0.81818))/G214</f>
        <v>40655.30098000001</v>
      </c>
      <c r="I214" s="292">
        <f>+'Raw Faculty Salary Data'!I204+'Raw Faculty Salary Data'!U204</f>
        <v>6</v>
      </c>
      <c r="J214" s="292">
        <f>(('Raw Faculty Salary Data'!I204*'Raw Faculty Salary Data'!J204)+(('Raw Faculty Salary Data'!U204*'Raw Faculty Salary Data'!V204)*0.81818))/I214</f>
        <v>33537</v>
      </c>
      <c r="K214" s="292">
        <f>+'Raw Faculty Salary Data'!K204+'Raw Faculty Salary Data'!W204</f>
        <v>19</v>
      </c>
      <c r="L214" s="292">
        <f>(('Raw Faculty Salary Data'!K204*'Raw Faculty Salary Data'!L204)+(('Raw Faculty Salary Data'!W204*'Raw Faculty Salary Data'!X204)*0.81818))/K214</f>
        <v>28113.93001894737</v>
      </c>
      <c r="M214" s="292"/>
      <c r="N214" s="292"/>
      <c r="O214" s="292"/>
      <c r="P214" s="292"/>
      <c r="Q214" s="100">
        <f t="shared" si="18"/>
        <v>50</v>
      </c>
      <c r="R214" s="100">
        <f t="shared" si="19"/>
        <v>37240.191662</v>
      </c>
    </row>
    <row r="215" spans="1:18" ht="12.75">
      <c r="A215" s="302" t="s">
        <v>216</v>
      </c>
      <c r="B215" s="303" t="s">
        <v>854</v>
      </c>
      <c r="C215" s="304">
        <v>156921</v>
      </c>
      <c r="D215" s="304">
        <v>7</v>
      </c>
      <c r="E215" s="292">
        <f>+'Raw Faculty Salary Data'!E205+'Raw Faculty Salary Data'!Q205</f>
        <v>47</v>
      </c>
      <c r="F215" s="292">
        <f>(('Raw Faculty Salary Data'!E205*'Raw Faculty Salary Data'!F205)+(('Raw Faculty Salary Data'!Q205*'Raw Faculty Salary Data'!R205)*0.81818))/E215</f>
        <v>48893.07906085106</v>
      </c>
      <c r="G215" s="292">
        <f>+'Raw Faculty Salary Data'!G205+'Raw Faculty Salary Data'!S205</f>
        <v>94</v>
      </c>
      <c r="H215" s="292">
        <f>(('Raw Faculty Salary Data'!G205*'Raw Faculty Salary Data'!H205)+(('Raw Faculty Salary Data'!S205*'Raw Faculty Salary Data'!T205)*0.81818))/G215</f>
        <v>39387.52005404255</v>
      </c>
      <c r="I215" s="292">
        <f>+'Raw Faculty Salary Data'!I205+'Raw Faculty Salary Data'!U205</f>
        <v>37</v>
      </c>
      <c r="J215" s="292">
        <f>(('Raw Faculty Salary Data'!I205*'Raw Faculty Salary Data'!J205)+(('Raw Faculty Salary Data'!U205*'Raw Faculty Salary Data'!V205)*0.81818))/I215</f>
        <v>36845</v>
      </c>
      <c r="K215" s="292">
        <f>+'Raw Faculty Salary Data'!K205+'Raw Faculty Salary Data'!W205</f>
        <v>23</v>
      </c>
      <c r="L215" s="292">
        <f>(('Raw Faculty Salary Data'!K205*'Raw Faculty Salary Data'!L205)+(('Raw Faculty Salary Data'!W205*'Raw Faculty Salary Data'!X205)*0.81818))/K215</f>
        <v>32902</v>
      </c>
      <c r="M215" s="292"/>
      <c r="N215" s="292"/>
      <c r="O215" s="292"/>
      <c r="P215" s="292"/>
      <c r="Q215" s="100">
        <f t="shared" si="18"/>
        <v>201</v>
      </c>
      <c r="R215" s="100">
        <f t="shared" si="19"/>
        <v>40400.06269124378</v>
      </c>
    </row>
    <row r="216" spans="1:18" ht="12.75">
      <c r="A216" s="302" t="s">
        <v>216</v>
      </c>
      <c r="B216" s="303" t="s">
        <v>855</v>
      </c>
      <c r="C216" s="304">
        <v>157173</v>
      </c>
      <c r="D216" s="304">
        <v>7</v>
      </c>
      <c r="E216" s="292">
        <f>+'Raw Faculty Salary Data'!E206+'Raw Faculty Salary Data'!Q206</f>
        <v>15</v>
      </c>
      <c r="F216" s="292">
        <f>(('Raw Faculty Salary Data'!E206*'Raw Faculty Salary Data'!F206)+(('Raw Faculty Salary Data'!Q206*'Raw Faculty Salary Data'!R206)*0.81818))/E216</f>
        <v>50078.796344</v>
      </c>
      <c r="G216" s="292">
        <f>+'Raw Faculty Salary Data'!G206+'Raw Faculty Salary Data'!S206</f>
        <v>62</v>
      </c>
      <c r="H216" s="292">
        <f>(('Raw Faculty Salary Data'!G206*'Raw Faculty Salary Data'!H206)+(('Raw Faculty Salary Data'!S206*'Raw Faculty Salary Data'!T206)*0.81818))/G216</f>
        <v>39097.68603258065</v>
      </c>
      <c r="I216" s="292">
        <f>+'Raw Faculty Salary Data'!I206+'Raw Faculty Salary Data'!U206</f>
        <v>7</v>
      </c>
      <c r="J216" s="292">
        <f>(('Raw Faculty Salary Data'!I206*'Raw Faculty Salary Data'!J206)+(('Raw Faculty Salary Data'!U206*'Raw Faculty Salary Data'!V206)*0.81818))/I216</f>
        <v>33998.42857142857</v>
      </c>
      <c r="K216" s="292">
        <f>+'Raw Faculty Salary Data'!K206+'Raw Faculty Salary Data'!W206</f>
        <v>36</v>
      </c>
      <c r="L216" s="292">
        <f>(('Raw Faculty Salary Data'!K206*'Raw Faculty Salary Data'!L206)+(('Raw Faculty Salary Data'!W206*'Raw Faculty Salary Data'!X206)*0.81818))/K216</f>
        <v>30799.306444444443</v>
      </c>
      <c r="M216" s="292"/>
      <c r="N216" s="292"/>
      <c r="O216" s="292"/>
      <c r="P216" s="292"/>
      <c r="Q216" s="100">
        <f t="shared" si="18"/>
        <v>120</v>
      </c>
      <c r="R216" s="100">
        <f t="shared" si="19"/>
        <v>37683.35425983334</v>
      </c>
    </row>
    <row r="217" spans="1:18" ht="12.75">
      <c r="A217" s="302" t="s">
        <v>216</v>
      </c>
      <c r="B217" s="303" t="s">
        <v>856</v>
      </c>
      <c r="C217" s="304">
        <v>157304</v>
      </c>
      <c r="D217" s="304">
        <v>7</v>
      </c>
      <c r="E217" s="292">
        <f>+'Raw Faculty Salary Data'!E207+'Raw Faculty Salary Data'!Q207</f>
        <v>12</v>
      </c>
      <c r="F217" s="292">
        <f>(('Raw Faculty Salary Data'!E207*'Raw Faculty Salary Data'!F207)+(('Raw Faculty Salary Data'!Q207*'Raw Faculty Salary Data'!R207)*0.81818))/E217</f>
        <v>49369.68098333333</v>
      </c>
      <c r="G217" s="292">
        <f>+'Raw Faculty Salary Data'!G207+'Raw Faculty Salary Data'!S207</f>
        <v>20</v>
      </c>
      <c r="H217" s="292">
        <f>(('Raw Faculty Salary Data'!G207*'Raw Faculty Salary Data'!H207)+(('Raw Faculty Salary Data'!S207*'Raw Faculty Salary Data'!T207)*0.81818))/G217</f>
        <v>39233</v>
      </c>
      <c r="I217" s="292">
        <f>+'Raw Faculty Salary Data'!I207+'Raw Faculty Salary Data'!U207</f>
        <v>12</v>
      </c>
      <c r="J217" s="292">
        <f>(('Raw Faculty Salary Data'!I207*'Raw Faculty Salary Data'!J207)+(('Raw Faculty Salary Data'!U207*'Raw Faculty Salary Data'!V207)*0.81818))/I217</f>
        <v>36718</v>
      </c>
      <c r="K217" s="292">
        <f>+'Raw Faculty Salary Data'!K207+'Raw Faculty Salary Data'!W207</f>
        <v>12</v>
      </c>
      <c r="L217" s="292">
        <f>(('Raw Faculty Salary Data'!K207*'Raw Faculty Salary Data'!L207)+(('Raw Faculty Salary Data'!W207*'Raw Faculty Salary Data'!X207)*0.81818))/K217</f>
        <v>32974</v>
      </c>
      <c r="M217" s="292"/>
      <c r="N217" s="292"/>
      <c r="O217" s="292"/>
      <c r="P217" s="292"/>
      <c r="Q217" s="100">
        <f t="shared" si="18"/>
        <v>56</v>
      </c>
      <c r="R217" s="100">
        <f t="shared" si="19"/>
        <v>39525.00306785714</v>
      </c>
    </row>
    <row r="218" spans="1:18" ht="12.75">
      <c r="A218" s="302" t="s">
        <v>216</v>
      </c>
      <c r="B218" s="303" t="s">
        <v>857</v>
      </c>
      <c r="C218" s="304">
        <v>157331</v>
      </c>
      <c r="D218" s="304">
        <v>7</v>
      </c>
      <c r="E218" s="292">
        <f>+'Raw Faculty Salary Data'!E208+'Raw Faculty Salary Data'!Q208</f>
        <v>9</v>
      </c>
      <c r="F218" s="292">
        <f>(('Raw Faculty Salary Data'!E208*'Raw Faculty Salary Data'!F208)+(('Raw Faculty Salary Data'!Q208*'Raw Faculty Salary Data'!R208)*0.81818))/E218</f>
        <v>48849.575006666666</v>
      </c>
      <c r="G218" s="292">
        <f>+'Raw Faculty Salary Data'!G208+'Raw Faculty Salary Data'!S208</f>
        <v>16</v>
      </c>
      <c r="H218" s="292">
        <f>(('Raw Faculty Salary Data'!G208*'Raw Faculty Salary Data'!H208)+(('Raw Faculty Salary Data'!S208*'Raw Faculty Salary Data'!T208)*0.81818))/G218</f>
        <v>37670.1040725</v>
      </c>
      <c r="I218" s="292">
        <f>+'Raw Faculty Salary Data'!I208+'Raw Faculty Salary Data'!U208</f>
        <v>4</v>
      </c>
      <c r="J218" s="292">
        <f>(('Raw Faculty Salary Data'!I208*'Raw Faculty Salary Data'!J208)+(('Raw Faculty Salary Data'!U208*'Raw Faculty Salary Data'!V208)*0.81818))/I218</f>
        <v>35415.727315</v>
      </c>
      <c r="K218" s="292">
        <f>+'Raw Faculty Salary Data'!K208+'Raw Faculty Salary Data'!W208</f>
        <v>7</v>
      </c>
      <c r="L218" s="292">
        <f>(('Raw Faculty Salary Data'!K208*'Raw Faculty Salary Data'!L208)+(('Raw Faculty Salary Data'!W208*'Raw Faculty Salary Data'!X208)*0.81818))/K218</f>
        <v>27998</v>
      </c>
      <c r="M218" s="292"/>
      <c r="N218" s="292"/>
      <c r="O218" s="292"/>
      <c r="P218" s="292"/>
      <c r="Q218" s="100">
        <f t="shared" si="18"/>
        <v>36</v>
      </c>
      <c r="R218" s="100">
        <f t="shared" si="19"/>
        <v>38333.79859666666</v>
      </c>
    </row>
    <row r="219" spans="1:18" ht="12.75">
      <c r="A219" s="302" t="s">
        <v>216</v>
      </c>
      <c r="B219" s="303" t="s">
        <v>858</v>
      </c>
      <c r="C219" s="304">
        <v>247940</v>
      </c>
      <c r="D219" s="304">
        <v>7</v>
      </c>
      <c r="E219" s="292">
        <f>+'Raw Faculty Salary Data'!E209+'Raw Faculty Salary Data'!Q209</f>
        <v>6</v>
      </c>
      <c r="F219" s="292">
        <f>(('Raw Faculty Salary Data'!E209*'Raw Faculty Salary Data'!F209)+(('Raw Faculty Salary Data'!Q209*'Raw Faculty Salary Data'!R209)*0.81818))/E219</f>
        <v>48024</v>
      </c>
      <c r="G219" s="292">
        <f>+'Raw Faculty Salary Data'!G209+'Raw Faculty Salary Data'!S209</f>
        <v>28</v>
      </c>
      <c r="H219" s="292">
        <f>(('Raw Faculty Salary Data'!G209*'Raw Faculty Salary Data'!H209)+(('Raw Faculty Salary Data'!S209*'Raw Faculty Salary Data'!T209)*0.81818))/G219</f>
        <v>39010</v>
      </c>
      <c r="I219" s="292">
        <f>+'Raw Faculty Salary Data'!I209+'Raw Faculty Salary Data'!U209</f>
        <v>5</v>
      </c>
      <c r="J219" s="292">
        <f>(('Raw Faculty Salary Data'!I209*'Raw Faculty Salary Data'!J209)+(('Raw Faculty Salary Data'!U209*'Raw Faculty Salary Data'!V209)*0.81818))/I219</f>
        <v>38080.600472</v>
      </c>
      <c r="K219" s="292">
        <f>+'Raw Faculty Salary Data'!K209+'Raw Faculty Salary Data'!W209</f>
        <v>13</v>
      </c>
      <c r="L219" s="292">
        <f>(('Raw Faculty Salary Data'!K209*'Raw Faculty Salary Data'!L209)+(('Raw Faculty Salary Data'!W209*'Raw Faculty Salary Data'!X209)*0.81818))/K219</f>
        <v>31025</v>
      </c>
      <c r="M219" s="292"/>
      <c r="N219" s="292"/>
      <c r="O219" s="292"/>
      <c r="P219" s="292"/>
      <c r="Q219" s="100">
        <f t="shared" si="18"/>
        <v>52</v>
      </c>
      <c r="R219" s="100">
        <f t="shared" si="19"/>
        <v>37964.461583846154</v>
      </c>
    </row>
    <row r="220" spans="1:18" ht="12.75">
      <c r="A220" s="302" t="s">
        <v>216</v>
      </c>
      <c r="B220" s="303" t="s">
        <v>859</v>
      </c>
      <c r="C220" s="304">
        <v>157483</v>
      </c>
      <c r="D220" s="304">
        <v>7</v>
      </c>
      <c r="E220" s="292">
        <f>+'Raw Faculty Salary Data'!E210+'Raw Faculty Salary Data'!Q210</f>
        <v>21</v>
      </c>
      <c r="F220" s="292">
        <f>(('Raw Faculty Salary Data'!E210*'Raw Faculty Salary Data'!F210)+(('Raw Faculty Salary Data'!Q210*'Raw Faculty Salary Data'!R210)*0.81818))/E220</f>
        <v>48946.67493619047</v>
      </c>
      <c r="G220" s="292">
        <f>+'Raw Faculty Salary Data'!G210+'Raw Faculty Salary Data'!S210</f>
        <v>23</v>
      </c>
      <c r="H220" s="292">
        <f>(('Raw Faculty Salary Data'!G210*'Raw Faculty Salary Data'!H210)+(('Raw Faculty Salary Data'!S210*'Raw Faculty Salary Data'!T210)*0.81818))/G220</f>
        <v>38888.083634782604</v>
      </c>
      <c r="I220" s="292">
        <f>+'Raw Faculty Salary Data'!I210+'Raw Faculty Salary Data'!U210</f>
        <v>8</v>
      </c>
      <c r="J220" s="292">
        <f>(('Raw Faculty Salary Data'!I210*'Raw Faculty Salary Data'!J210)+(('Raw Faculty Salary Data'!U210*'Raw Faculty Salary Data'!V210)*0.81818))/I220</f>
        <v>36194</v>
      </c>
      <c r="K220" s="292">
        <f>+'Raw Faculty Salary Data'!K210+'Raw Faculty Salary Data'!W210</f>
        <v>9</v>
      </c>
      <c r="L220" s="292">
        <f>(('Raw Faculty Salary Data'!K210*'Raw Faculty Salary Data'!L210)+(('Raw Faculty Salary Data'!W210*'Raw Faculty Salary Data'!X210)*0.81818))/K220</f>
        <v>32449</v>
      </c>
      <c r="M220" s="292"/>
      <c r="N220" s="292"/>
      <c r="O220" s="292"/>
      <c r="P220" s="292"/>
      <c r="Q220" s="100">
        <f t="shared" si="18"/>
        <v>61</v>
      </c>
      <c r="R220" s="100">
        <f t="shared" si="19"/>
        <v>41047.52618459016</v>
      </c>
    </row>
    <row r="221" spans="1:18" ht="12.75">
      <c r="A221" s="302" t="s">
        <v>216</v>
      </c>
      <c r="B221" s="303" t="s">
        <v>860</v>
      </c>
      <c r="C221" s="304">
        <v>157553</v>
      </c>
      <c r="D221" s="304">
        <v>7</v>
      </c>
      <c r="E221" s="292">
        <f>+'Raw Faculty Salary Data'!E211+'Raw Faculty Salary Data'!Q211</f>
        <v>19</v>
      </c>
      <c r="F221" s="292">
        <f>(('Raw Faculty Salary Data'!E211*'Raw Faculty Salary Data'!F211)+(('Raw Faculty Salary Data'!Q211*'Raw Faculty Salary Data'!R211)*0.81818))/E221</f>
        <v>46990.30471263158</v>
      </c>
      <c r="G221" s="292">
        <f>+'Raw Faculty Salary Data'!G211+'Raw Faculty Salary Data'!S211</f>
        <v>28</v>
      </c>
      <c r="H221" s="292">
        <f>(('Raw Faculty Salary Data'!G211*'Raw Faculty Salary Data'!H211)+(('Raw Faculty Salary Data'!S211*'Raw Faculty Salary Data'!T211)*0.81818))/G221</f>
        <v>38109.76609428571</v>
      </c>
      <c r="I221" s="292">
        <f>+'Raw Faculty Salary Data'!I211+'Raw Faculty Salary Data'!U211</f>
        <v>6</v>
      </c>
      <c r="J221" s="292">
        <f>(('Raw Faculty Salary Data'!I211*'Raw Faculty Salary Data'!J211)+(('Raw Faculty Salary Data'!U211*'Raw Faculty Salary Data'!V211)*0.81818))/I221</f>
        <v>37277.10546666667</v>
      </c>
      <c r="K221" s="292">
        <f>+'Raw Faculty Salary Data'!K211+'Raw Faculty Salary Data'!W211</f>
        <v>7</v>
      </c>
      <c r="L221" s="292">
        <f>(('Raw Faculty Salary Data'!K211*'Raw Faculty Salary Data'!L211)+(('Raw Faculty Salary Data'!W211*'Raw Faculty Salary Data'!X211)*0.81818))/K221</f>
        <v>32207</v>
      </c>
      <c r="M221" s="292"/>
      <c r="N221" s="292"/>
      <c r="O221" s="292"/>
      <c r="P221" s="292"/>
      <c r="Q221" s="100">
        <f t="shared" si="18"/>
        <v>60</v>
      </c>
      <c r="R221" s="100">
        <f t="shared" si="19"/>
        <v>40150.01454966667</v>
      </c>
    </row>
    <row r="222" spans="1:18" ht="12.75">
      <c r="A222" s="302" t="s">
        <v>216</v>
      </c>
      <c r="B222" s="303" t="s">
        <v>861</v>
      </c>
      <c r="C222" s="304">
        <v>157711</v>
      </c>
      <c r="D222" s="304">
        <v>7</v>
      </c>
      <c r="E222" s="292">
        <f>+'Raw Faculty Salary Data'!E212+'Raw Faculty Salary Data'!Q212</f>
        <v>16</v>
      </c>
      <c r="F222" s="292">
        <f>(('Raw Faculty Salary Data'!E212*'Raw Faculty Salary Data'!F212)+(('Raw Faculty Salary Data'!Q212*'Raw Faculty Salary Data'!R212)*0.81818))/E222</f>
        <v>49477</v>
      </c>
      <c r="G222" s="292">
        <f>+'Raw Faculty Salary Data'!G212+'Raw Faculty Salary Data'!S212</f>
        <v>26</v>
      </c>
      <c r="H222" s="292">
        <f>(('Raw Faculty Salary Data'!G212*'Raw Faculty Salary Data'!H212)+(('Raw Faculty Salary Data'!S212*'Raw Faculty Salary Data'!T212)*0.81818))/G222</f>
        <v>39776.92573153846</v>
      </c>
      <c r="I222" s="292">
        <f>+'Raw Faculty Salary Data'!I212+'Raw Faculty Salary Data'!U212</f>
        <v>11</v>
      </c>
      <c r="J222" s="292">
        <f>(('Raw Faculty Salary Data'!I212*'Raw Faculty Salary Data'!J212)+(('Raw Faculty Salary Data'!U212*'Raw Faculty Salary Data'!V212)*0.81818))/I222</f>
        <v>31507</v>
      </c>
      <c r="K222" s="292">
        <f>+'Raw Faculty Salary Data'!K212+'Raw Faculty Salary Data'!W212</f>
        <v>8</v>
      </c>
      <c r="L222" s="292">
        <f>(('Raw Faculty Salary Data'!K212*'Raw Faculty Salary Data'!L212)+(('Raw Faculty Salary Data'!W212*'Raw Faculty Salary Data'!X212)*0.81818))/K222</f>
        <v>29607</v>
      </c>
      <c r="M222" s="292"/>
      <c r="N222" s="292"/>
      <c r="O222" s="292"/>
      <c r="P222" s="292"/>
      <c r="Q222" s="100">
        <f t="shared" si="18"/>
        <v>61</v>
      </c>
      <c r="R222" s="100">
        <f t="shared" si="19"/>
        <v>39496.148672459014</v>
      </c>
    </row>
    <row r="223" spans="1:18" ht="12.75">
      <c r="A223" s="302" t="s">
        <v>216</v>
      </c>
      <c r="B223" s="303" t="s">
        <v>862</v>
      </c>
      <c r="C223" s="304">
        <v>157739</v>
      </c>
      <c r="D223" s="304">
        <v>7</v>
      </c>
      <c r="E223" s="292">
        <f>+'Raw Faculty Salary Data'!E213+'Raw Faculty Salary Data'!Q213</f>
        <v>9</v>
      </c>
      <c r="F223" s="292">
        <f>(('Raw Faculty Salary Data'!E213*'Raw Faculty Salary Data'!F213)+(('Raw Faculty Salary Data'!Q213*'Raw Faculty Salary Data'!R213)*0.81818))/E223</f>
        <v>49640.95570222222</v>
      </c>
      <c r="G223" s="292">
        <f>+'Raw Faculty Salary Data'!G213+'Raw Faculty Salary Data'!S213</f>
        <v>28</v>
      </c>
      <c r="H223" s="292">
        <f>(('Raw Faculty Salary Data'!G213*'Raw Faculty Salary Data'!H213)+(('Raw Faculty Salary Data'!S213*'Raw Faculty Salary Data'!T213)*0.81818))/G223</f>
        <v>38226</v>
      </c>
      <c r="I223" s="292">
        <f>+'Raw Faculty Salary Data'!I213+'Raw Faculty Salary Data'!U213</f>
        <v>9</v>
      </c>
      <c r="J223" s="292">
        <f>(('Raw Faculty Salary Data'!I213*'Raw Faculty Salary Data'!J213)+(('Raw Faculty Salary Data'!U213*'Raw Faculty Salary Data'!V213)*0.81818))/I223</f>
        <v>36374</v>
      </c>
      <c r="K223" s="292">
        <f>+'Raw Faculty Salary Data'!K213+'Raw Faculty Salary Data'!W213</f>
        <v>14</v>
      </c>
      <c r="L223" s="292">
        <f>(('Raw Faculty Salary Data'!K213*'Raw Faculty Salary Data'!L213)+(('Raw Faculty Salary Data'!W213*'Raw Faculty Salary Data'!X213)*0.81818))/K223</f>
        <v>30497.566049999998</v>
      </c>
      <c r="M223" s="292"/>
      <c r="N223" s="292"/>
      <c r="O223" s="292"/>
      <c r="P223" s="292"/>
      <c r="Q223" s="100">
        <f t="shared" si="18"/>
        <v>60</v>
      </c>
      <c r="R223" s="100">
        <f t="shared" si="19"/>
        <v>37857.14210033333</v>
      </c>
    </row>
    <row r="224" spans="1:18" ht="12.75">
      <c r="A224" s="302"/>
      <c r="B224" s="303"/>
      <c r="C224" s="304"/>
      <c r="D224" s="304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100"/>
      <c r="R224" s="100"/>
    </row>
    <row r="225" spans="1:18" ht="12">
      <c r="A225" s="1" t="s">
        <v>225</v>
      </c>
      <c r="B225" s="1" t="s">
        <v>226</v>
      </c>
      <c r="C225" s="2">
        <v>163286</v>
      </c>
      <c r="D225" s="2">
        <v>1</v>
      </c>
      <c r="E225" s="3">
        <v>574</v>
      </c>
      <c r="F225" s="3">
        <v>83366.2805179094</v>
      </c>
      <c r="G225" s="3">
        <v>373</v>
      </c>
      <c r="H225" s="3">
        <v>58866.01895093834</v>
      </c>
      <c r="I225" s="3">
        <v>224</v>
      </c>
      <c r="J225" s="3">
        <v>53233.71372857143</v>
      </c>
      <c r="K225" s="3">
        <v>42</v>
      </c>
      <c r="L225" s="3">
        <v>40414.668770000004</v>
      </c>
      <c r="M225" s="3">
        <v>107</v>
      </c>
      <c r="N225" s="3">
        <v>34741.21926616823</v>
      </c>
      <c r="O225" s="3">
        <v>0</v>
      </c>
      <c r="P225" s="3"/>
      <c r="Q225" s="100">
        <f aca="true" t="shared" si="20" ref="Q225:Q235">+O225+M225+K225+I225+G225+E225</f>
        <v>1320</v>
      </c>
      <c r="R225" s="100">
        <f aca="true" t="shared" si="21" ref="R225:R235">((E225*F225)+(G225*H225)+(I225*J225)+(K225*L225)+(M225*N225)+(O225*P225))/Q225</f>
        <v>66021.47614469698</v>
      </c>
    </row>
    <row r="226" spans="1:18" ht="12">
      <c r="A226" s="1" t="s">
        <v>225</v>
      </c>
      <c r="B226" s="1" t="s">
        <v>227</v>
      </c>
      <c r="C226" s="2">
        <v>163268</v>
      </c>
      <c r="D226" s="2">
        <v>2</v>
      </c>
      <c r="E226" s="3">
        <v>118</v>
      </c>
      <c r="F226" s="3">
        <v>75385.51900152542</v>
      </c>
      <c r="G226" s="3">
        <v>134</v>
      </c>
      <c r="H226" s="3">
        <v>53166.37152134328</v>
      </c>
      <c r="I226" s="3">
        <v>94</v>
      </c>
      <c r="J226" s="3">
        <v>46284.77300234043</v>
      </c>
      <c r="K226" s="3">
        <v>24</v>
      </c>
      <c r="L226" s="3">
        <v>33704.27662</v>
      </c>
      <c r="M226" s="3">
        <v>31</v>
      </c>
      <c r="N226" s="3">
        <v>35733.81908064516</v>
      </c>
      <c r="O226" s="3">
        <v>0</v>
      </c>
      <c r="P226" s="3"/>
      <c r="Q226" s="100">
        <f t="shared" si="20"/>
        <v>401</v>
      </c>
      <c r="R226" s="100">
        <f t="shared" si="21"/>
        <v>55579.06413625935</v>
      </c>
    </row>
    <row r="227" spans="1:18" ht="12">
      <c r="A227" s="1" t="s">
        <v>225</v>
      </c>
      <c r="B227" s="1" t="s">
        <v>228</v>
      </c>
      <c r="C227" s="2">
        <v>164076</v>
      </c>
      <c r="D227" s="2">
        <v>3</v>
      </c>
      <c r="E227" s="3">
        <v>166</v>
      </c>
      <c r="F227" s="3">
        <v>61005.599891566264</v>
      </c>
      <c r="G227" s="3">
        <v>125</v>
      </c>
      <c r="H227" s="3">
        <v>50483.368343840004</v>
      </c>
      <c r="I227" s="3">
        <v>151</v>
      </c>
      <c r="J227" s="3">
        <v>42762.60927152318</v>
      </c>
      <c r="K227" s="3">
        <v>16</v>
      </c>
      <c r="L227" s="3">
        <v>36714.3125</v>
      </c>
      <c r="M227" s="3">
        <v>0</v>
      </c>
      <c r="N227" s="3"/>
      <c r="O227" s="3">
        <v>0</v>
      </c>
      <c r="P227" s="3"/>
      <c r="Q227" s="100">
        <f t="shared" si="20"/>
        <v>458</v>
      </c>
      <c r="R227" s="100">
        <f t="shared" si="21"/>
        <v>51270.597434454154</v>
      </c>
    </row>
    <row r="228" spans="1:18" ht="12">
      <c r="A228" s="1" t="s">
        <v>225</v>
      </c>
      <c r="B228" s="1" t="s">
        <v>229</v>
      </c>
      <c r="C228" s="2">
        <v>162007</v>
      </c>
      <c r="D228" s="2">
        <v>4</v>
      </c>
      <c r="E228" s="3">
        <v>31</v>
      </c>
      <c r="F228" s="3">
        <v>62754.032258064515</v>
      </c>
      <c r="G228" s="3">
        <v>24</v>
      </c>
      <c r="H228" s="3">
        <v>51974.81057083333</v>
      </c>
      <c r="I228" s="3">
        <v>66</v>
      </c>
      <c r="J228" s="3">
        <v>43906.08003787879</v>
      </c>
      <c r="K228" s="3">
        <v>23</v>
      </c>
      <c r="L228" s="3">
        <v>35503</v>
      </c>
      <c r="M228" s="3">
        <v>15</v>
      </c>
      <c r="N228" s="3">
        <v>34962.46666666667</v>
      </c>
      <c r="O228" s="3">
        <v>0</v>
      </c>
      <c r="P228" s="3"/>
      <c r="Q228" s="100">
        <f t="shared" si="20"/>
        <v>159</v>
      </c>
      <c r="R228" s="100">
        <f t="shared" si="21"/>
        <v>46739.48261761006</v>
      </c>
    </row>
    <row r="229" spans="1:18" ht="12">
      <c r="A229" s="1" t="s">
        <v>225</v>
      </c>
      <c r="B229" s="1" t="s">
        <v>230</v>
      </c>
      <c r="C229" s="2">
        <v>162584</v>
      </c>
      <c r="D229" s="2">
        <v>4</v>
      </c>
      <c r="E229" s="3">
        <v>74</v>
      </c>
      <c r="F229" s="3">
        <v>60767.55405405405</v>
      </c>
      <c r="G229" s="3">
        <v>70</v>
      </c>
      <c r="H229" s="3">
        <v>49985.42857142857</v>
      </c>
      <c r="I229" s="3">
        <v>64</v>
      </c>
      <c r="J229" s="3">
        <v>42518.46875</v>
      </c>
      <c r="K229" s="3">
        <v>10</v>
      </c>
      <c r="L229" s="3">
        <v>35771.1</v>
      </c>
      <c r="M229" s="3">
        <v>19</v>
      </c>
      <c r="N229" s="3">
        <v>29835.315789473683</v>
      </c>
      <c r="O229" s="3">
        <v>0</v>
      </c>
      <c r="P229" s="3"/>
      <c r="Q229" s="100">
        <f t="shared" si="20"/>
        <v>237</v>
      </c>
      <c r="R229" s="100">
        <f t="shared" si="21"/>
        <v>49120.43459915612</v>
      </c>
    </row>
    <row r="230" spans="1:18" ht="12">
      <c r="A230" s="1" t="s">
        <v>225</v>
      </c>
      <c r="B230" s="1" t="s">
        <v>231</v>
      </c>
      <c r="C230" s="2">
        <v>163453</v>
      </c>
      <c r="D230" s="2">
        <v>4</v>
      </c>
      <c r="E230" s="3">
        <v>28</v>
      </c>
      <c r="F230" s="3">
        <v>73825.39079857143</v>
      </c>
      <c r="G230" s="3">
        <v>46</v>
      </c>
      <c r="H230" s="3">
        <v>56438.24664</v>
      </c>
      <c r="I230" s="3">
        <v>73</v>
      </c>
      <c r="J230" s="3">
        <v>47211.86647041096</v>
      </c>
      <c r="K230" s="3">
        <v>11</v>
      </c>
      <c r="L230" s="3">
        <v>39841.63636363636</v>
      </c>
      <c r="M230" s="3">
        <v>37</v>
      </c>
      <c r="N230" s="3">
        <v>36535.87525027027</v>
      </c>
      <c r="O230" s="3">
        <v>0</v>
      </c>
      <c r="P230" s="3"/>
      <c r="Q230" s="100">
        <f t="shared" si="20"/>
        <v>195</v>
      </c>
      <c r="R230" s="100">
        <f t="shared" si="21"/>
        <v>50768.317561025644</v>
      </c>
    </row>
    <row r="231" spans="1:18" ht="12">
      <c r="A231" s="1" t="s">
        <v>225</v>
      </c>
      <c r="B231" s="1" t="s">
        <v>232</v>
      </c>
      <c r="C231" s="2">
        <v>163851</v>
      </c>
      <c r="D231" s="2">
        <v>4</v>
      </c>
      <c r="E231" s="3">
        <v>60</v>
      </c>
      <c r="F231" s="3">
        <v>122177.71666666666</v>
      </c>
      <c r="G231" s="3">
        <v>65</v>
      </c>
      <c r="H231" s="3">
        <v>49184.50769230769</v>
      </c>
      <c r="I231" s="3">
        <v>79</v>
      </c>
      <c r="J231" s="3">
        <v>42760.05063291139</v>
      </c>
      <c r="K231" s="3">
        <v>8</v>
      </c>
      <c r="L231" s="3">
        <v>39277</v>
      </c>
      <c r="M231" s="3">
        <v>51</v>
      </c>
      <c r="N231" s="3">
        <v>34012.80392156863</v>
      </c>
      <c r="O231" s="3">
        <v>0</v>
      </c>
      <c r="P231" s="3"/>
      <c r="Q231" s="100">
        <f t="shared" si="20"/>
        <v>263</v>
      </c>
      <c r="R231" s="100">
        <f t="shared" si="21"/>
        <v>60663.76045627376</v>
      </c>
    </row>
    <row r="232" spans="1:18" ht="12">
      <c r="A232" s="1" t="s">
        <v>225</v>
      </c>
      <c r="B232" s="1" t="s">
        <v>233</v>
      </c>
      <c r="C232" s="2">
        <v>161873</v>
      </c>
      <c r="D232" s="2">
        <v>4</v>
      </c>
      <c r="E232" s="3">
        <v>57</v>
      </c>
      <c r="F232" s="3">
        <v>84821.91514807018</v>
      </c>
      <c r="G232" s="3">
        <v>57</v>
      </c>
      <c r="H232" s="3">
        <v>65421.14035087719</v>
      </c>
      <c r="I232" s="3">
        <v>30</v>
      </c>
      <c r="J232" s="3">
        <v>46175.8088</v>
      </c>
      <c r="K232" s="3">
        <v>0</v>
      </c>
      <c r="L232" s="3"/>
      <c r="M232" s="3">
        <v>0</v>
      </c>
      <c r="N232" s="3"/>
      <c r="O232" s="3">
        <v>0</v>
      </c>
      <c r="P232" s="3"/>
      <c r="Q232" s="100">
        <f t="shared" si="20"/>
        <v>144</v>
      </c>
      <c r="R232" s="100">
        <f t="shared" si="21"/>
        <v>69091.169635</v>
      </c>
    </row>
    <row r="233" spans="1:18" ht="12">
      <c r="A233" s="1" t="s">
        <v>225</v>
      </c>
      <c r="B233" s="1" t="s">
        <v>234</v>
      </c>
      <c r="C233" s="2">
        <v>163338</v>
      </c>
      <c r="D233" s="2">
        <v>4</v>
      </c>
      <c r="E233" s="3">
        <v>14</v>
      </c>
      <c r="F233" s="3">
        <v>56096.11024857143</v>
      </c>
      <c r="G233" s="3">
        <v>44</v>
      </c>
      <c r="H233" s="3">
        <v>52584.48412000001</v>
      </c>
      <c r="I233" s="3">
        <v>33</v>
      </c>
      <c r="J233" s="3">
        <v>44626.975964242425</v>
      </c>
      <c r="K233" s="3">
        <v>11</v>
      </c>
      <c r="L233" s="3">
        <v>34913.95109090909</v>
      </c>
      <c r="M233" s="3">
        <v>33</v>
      </c>
      <c r="N233" s="3">
        <v>44088.08415575757</v>
      </c>
      <c r="O233" s="3">
        <v>0</v>
      </c>
      <c r="P233" s="3"/>
      <c r="Q233" s="100">
        <f t="shared" si="20"/>
        <v>135</v>
      </c>
      <c r="R233" s="100">
        <f t="shared" si="21"/>
        <v>47486.765116444454</v>
      </c>
    </row>
    <row r="234" spans="1:18" ht="12">
      <c r="A234" s="1" t="s">
        <v>225</v>
      </c>
      <c r="B234" s="1" t="s">
        <v>235</v>
      </c>
      <c r="C234" s="2">
        <v>162283</v>
      </c>
      <c r="D234" s="2">
        <v>5</v>
      </c>
      <c r="E234" s="3">
        <v>26</v>
      </c>
      <c r="F234" s="3">
        <v>62682.356230769234</v>
      </c>
      <c r="G234" s="3">
        <v>29</v>
      </c>
      <c r="H234" s="3">
        <v>49273.09894896552</v>
      </c>
      <c r="I234" s="3">
        <v>40</v>
      </c>
      <c r="J234" s="3">
        <v>43365.9</v>
      </c>
      <c r="K234" s="3">
        <v>15</v>
      </c>
      <c r="L234" s="3">
        <v>19870.133333333335</v>
      </c>
      <c r="M234" s="3">
        <v>0</v>
      </c>
      <c r="N234" s="3"/>
      <c r="O234" s="3">
        <v>0</v>
      </c>
      <c r="P234" s="3"/>
      <c r="Q234" s="100">
        <f t="shared" si="20"/>
        <v>110</v>
      </c>
      <c r="R234" s="100">
        <f t="shared" si="21"/>
        <v>46284.99210472727</v>
      </c>
    </row>
    <row r="235" spans="1:18" ht="12">
      <c r="A235" s="1" t="s">
        <v>225</v>
      </c>
      <c r="B235" s="1" t="s">
        <v>236</v>
      </c>
      <c r="C235" s="2">
        <v>163912</v>
      </c>
      <c r="D235" s="2">
        <v>6</v>
      </c>
      <c r="E235" s="3">
        <v>33</v>
      </c>
      <c r="F235" s="3">
        <v>69966.69696969698</v>
      </c>
      <c r="G235" s="3">
        <v>31</v>
      </c>
      <c r="H235" s="3">
        <v>54667.93548387097</v>
      </c>
      <c r="I235" s="3">
        <v>44</v>
      </c>
      <c r="J235" s="3">
        <v>40266.77272727273</v>
      </c>
      <c r="K235" s="3">
        <v>3</v>
      </c>
      <c r="L235" s="3">
        <v>35800</v>
      </c>
      <c r="M235" s="3">
        <v>0</v>
      </c>
      <c r="N235" s="3"/>
      <c r="O235" s="3">
        <v>0</v>
      </c>
      <c r="P235" s="3"/>
      <c r="Q235" s="100">
        <f t="shared" si="20"/>
        <v>111</v>
      </c>
      <c r="R235" s="100">
        <f t="shared" si="21"/>
        <v>52997.7027027027</v>
      </c>
    </row>
    <row r="236" spans="1:18" ht="12">
      <c r="A236" s="1"/>
      <c r="B236" s="59" t="s">
        <v>636</v>
      </c>
      <c r="C236" s="2"/>
      <c r="D236" s="2"/>
      <c r="E236" s="57">
        <f>SUM(E225:E235)</f>
        <v>1181</v>
      </c>
      <c r="F236" s="57">
        <f>SUMPRODUCT(E225:E235,F225:F235)/E236</f>
        <v>78131.62637827263</v>
      </c>
      <c r="G236" s="57">
        <f>SUM(G225:G235)</f>
        <v>998</v>
      </c>
      <c r="H236" s="57">
        <f>SUMPRODUCT(G225:G235,H225:H235)/G236</f>
        <v>55208.03192933868</v>
      </c>
      <c r="I236" s="57">
        <f>SUM(I225:I235)</f>
        <v>898</v>
      </c>
      <c r="J236" s="57">
        <f>SUMPRODUCT(I225:I235,J225:J235)/I236</f>
        <v>46258.470537951005</v>
      </c>
      <c r="K236" s="57">
        <f>SUM(K225:K235)</f>
        <v>163</v>
      </c>
      <c r="L236" s="57">
        <f>SUMPRODUCT(K225:K235,L225:L235)/K236</f>
        <v>35644.215884785284</v>
      </c>
      <c r="M236" s="57">
        <f>SUM(M225:M235)</f>
        <v>293</v>
      </c>
      <c r="N236" s="57">
        <f>SUMPRODUCT(M225:M235,N225:N235)/M236</f>
        <v>35691.993223139936</v>
      </c>
      <c r="O236" s="57"/>
      <c r="P236" s="57"/>
      <c r="Q236" s="57">
        <f>SUM(Q225:Q235)</f>
        <v>3533</v>
      </c>
      <c r="R236" s="57">
        <f>SUMPRODUCT(Q225:Q235,R225:R235)/Q236</f>
        <v>58074.988498414954</v>
      </c>
    </row>
    <row r="237" spans="1:18" ht="12">
      <c r="A237" s="1" t="s">
        <v>225</v>
      </c>
      <c r="B237" s="1" t="s">
        <v>237</v>
      </c>
      <c r="C237" s="2">
        <v>161688</v>
      </c>
      <c r="D237" s="2">
        <v>7</v>
      </c>
      <c r="E237" s="3">
        <v>26</v>
      </c>
      <c r="F237" s="3">
        <v>50115.96175615385</v>
      </c>
      <c r="G237" s="3">
        <v>24</v>
      </c>
      <c r="H237" s="3">
        <v>41084.4381675</v>
      </c>
      <c r="I237" s="3">
        <v>34</v>
      </c>
      <c r="J237" s="3">
        <v>31896.53659058824</v>
      </c>
      <c r="K237" s="3">
        <v>8</v>
      </c>
      <c r="L237" s="3">
        <v>26472.969445000002</v>
      </c>
      <c r="M237" s="3">
        <v>0</v>
      </c>
      <c r="N237" s="3"/>
      <c r="O237" s="3">
        <v>0</v>
      </c>
      <c r="P237" s="3"/>
      <c r="Q237" s="100">
        <f aca="true" t="shared" si="22" ref="Q237:Q256">+O237+M237+K237+I237+G237+E237</f>
        <v>92</v>
      </c>
      <c r="R237" s="100">
        <f aca="true" t="shared" si="23" ref="R237:R256">((E237*F237)+(G237*H237)+(I237*J237)+(K237*L237)+(M237*N237)+(O237*P237))/Q237</f>
        <v>38970.73392739131</v>
      </c>
    </row>
    <row r="238" spans="1:18" ht="12">
      <c r="A238" s="1" t="s">
        <v>225</v>
      </c>
      <c r="B238" s="1" t="s">
        <v>238</v>
      </c>
      <c r="C238" s="2">
        <v>161767</v>
      </c>
      <c r="D238" s="2">
        <v>7</v>
      </c>
      <c r="E238" s="3">
        <v>74</v>
      </c>
      <c r="F238" s="3">
        <v>61311.27791081081</v>
      </c>
      <c r="G238" s="3">
        <v>57</v>
      </c>
      <c r="H238" s="3">
        <v>48878.14971649123</v>
      </c>
      <c r="I238" s="3">
        <v>51</v>
      </c>
      <c r="J238" s="3">
        <v>39391.1745427451</v>
      </c>
      <c r="K238" s="3">
        <v>16</v>
      </c>
      <c r="L238" s="3">
        <v>35013.12239875</v>
      </c>
      <c r="M238" s="3">
        <v>0</v>
      </c>
      <c r="N238" s="3"/>
      <c r="O238" s="3">
        <v>0</v>
      </c>
      <c r="P238" s="3"/>
      <c r="Q238" s="100">
        <f t="shared" si="22"/>
        <v>198</v>
      </c>
      <c r="R238" s="100">
        <f t="shared" si="23"/>
        <v>49960.85332979798</v>
      </c>
    </row>
    <row r="239" spans="1:18" ht="12">
      <c r="A239" s="1" t="s">
        <v>225</v>
      </c>
      <c r="B239" s="1" t="s">
        <v>239</v>
      </c>
      <c r="C239" s="2">
        <v>161864</v>
      </c>
      <c r="D239" s="2">
        <v>7</v>
      </c>
      <c r="E239" s="3">
        <v>28</v>
      </c>
      <c r="F239" s="3">
        <v>47503.32142857143</v>
      </c>
      <c r="G239" s="3">
        <v>21</v>
      </c>
      <c r="H239" s="3">
        <v>46054.68824857143</v>
      </c>
      <c r="I239" s="3">
        <v>69</v>
      </c>
      <c r="J239" s="3">
        <v>38930.75362318841</v>
      </c>
      <c r="K239" s="3">
        <v>1</v>
      </c>
      <c r="L239" s="3">
        <v>30752</v>
      </c>
      <c r="M239" s="3">
        <v>0</v>
      </c>
      <c r="N239" s="3"/>
      <c r="O239" s="3">
        <v>0</v>
      </c>
      <c r="P239" s="3"/>
      <c r="Q239" s="100">
        <f t="shared" si="22"/>
        <v>119</v>
      </c>
      <c r="R239" s="100">
        <f t="shared" si="23"/>
        <v>42136.26431277311</v>
      </c>
    </row>
    <row r="240" spans="1:18" ht="12">
      <c r="A240" s="1" t="s">
        <v>225</v>
      </c>
      <c r="B240" s="1" t="s">
        <v>240</v>
      </c>
      <c r="C240" s="2">
        <v>405872</v>
      </c>
      <c r="D240" s="2">
        <v>7</v>
      </c>
      <c r="E240" s="3">
        <v>5</v>
      </c>
      <c r="F240" s="3">
        <v>58440.68194</v>
      </c>
      <c r="G240" s="3">
        <v>12</v>
      </c>
      <c r="H240" s="3">
        <v>45093.25637833334</v>
      </c>
      <c r="I240" s="3">
        <v>16</v>
      </c>
      <c r="J240" s="3">
        <v>36944.9207675</v>
      </c>
      <c r="K240" s="3">
        <v>9</v>
      </c>
      <c r="L240" s="3">
        <v>33561.577626666665</v>
      </c>
      <c r="M240" s="3">
        <v>0</v>
      </c>
      <c r="N240" s="3"/>
      <c r="O240" s="3">
        <v>0</v>
      </c>
      <c r="P240" s="3"/>
      <c r="Q240" s="100">
        <f t="shared" si="22"/>
        <v>42</v>
      </c>
      <c r="R240" s="100">
        <f t="shared" si="23"/>
        <v>41107.033741904765</v>
      </c>
    </row>
    <row r="241" spans="1:18" ht="12">
      <c r="A241" s="1" t="s">
        <v>225</v>
      </c>
      <c r="B241" s="1" t="s">
        <v>241</v>
      </c>
      <c r="C241" s="2">
        <v>162098</v>
      </c>
      <c r="D241" s="2">
        <v>7</v>
      </c>
      <c r="E241" s="3">
        <v>0</v>
      </c>
      <c r="F241" s="3"/>
      <c r="G241" s="3">
        <v>0</v>
      </c>
      <c r="H241" s="3"/>
      <c r="I241" s="3">
        <v>0</v>
      </c>
      <c r="J241" s="3"/>
      <c r="K241" s="3">
        <v>0</v>
      </c>
      <c r="L241" s="3"/>
      <c r="M241" s="3">
        <v>0</v>
      </c>
      <c r="N241" s="3"/>
      <c r="O241" s="3">
        <v>0</v>
      </c>
      <c r="P241" s="3"/>
      <c r="Q241" s="100">
        <f t="shared" si="22"/>
        <v>0</v>
      </c>
      <c r="R241" s="100" t="e">
        <f t="shared" si="23"/>
        <v>#DIV/0!</v>
      </c>
    </row>
    <row r="242" spans="1:18" ht="12">
      <c r="A242" s="1" t="s">
        <v>225</v>
      </c>
      <c r="B242" s="1" t="s">
        <v>242</v>
      </c>
      <c r="C242" s="2">
        <v>162104</v>
      </c>
      <c r="D242" s="2">
        <v>7</v>
      </c>
      <c r="E242" s="3">
        <v>15</v>
      </c>
      <c r="F242" s="3">
        <v>51526.504656</v>
      </c>
      <c r="G242" s="3">
        <v>10</v>
      </c>
      <c r="H242" s="3">
        <v>47468.5</v>
      </c>
      <c r="I242" s="3">
        <v>8</v>
      </c>
      <c r="J242" s="3">
        <v>39959.875</v>
      </c>
      <c r="K242" s="3">
        <v>3</v>
      </c>
      <c r="L242" s="3">
        <v>33998</v>
      </c>
      <c r="M242" s="3">
        <v>0</v>
      </c>
      <c r="N242" s="3"/>
      <c r="O242" s="3">
        <v>0</v>
      </c>
      <c r="P242" s="3"/>
      <c r="Q242" s="100">
        <f t="shared" si="22"/>
        <v>36</v>
      </c>
      <c r="R242" s="100">
        <f t="shared" si="23"/>
        <v>46368.21027333333</v>
      </c>
    </row>
    <row r="243" spans="1:18" ht="12">
      <c r="A243" s="1" t="s">
        <v>225</v>
      </c>
      <c r="B243" s="1" t="s">
        <v>243</v>
      </c>
      <c r="C243" s="2">
        <v>162122</v>
      </c>
      <c r="D243" s="2">
        <v>7</v>
      </c>
      <c r="E243" s="3">
        <v>49</v>
      </c>
      <c r="F243" s="3">
        <v>56869.9467155102</v>
      </c>
      <c r="G243" s="3">
        <v>19</v>
      </c>
      <c r="H243" s="3">
        <v>46119.63157894737</v>
      </c>
      <c r="I243" s="3">
        <v>16</v>
      </c>
      <c r="J243" s="3">
        <v>42132.4939225</v>
      </c>
      <c r="K243" s="3">
        <v>2</v>
      </c>
      <c r="L243" s="3">
        <v>29491.5</v>
      </c>
      <c r="M243" s="3">
        <v>0</v>
      </c>
      <c r="N243" s="3"/>
      <c r="O243" s="3">
        <v>0</v>
      </c>
      <c r="P243" s="3"/>
      <c r="Q243" s="100">
        <f t="shared" si="22"/>
        <v>86</v>
      </c>
      <c r="R243" s="100">
        <f t="shared" si="23"/>
        <v>51116.31734674419</v>
      </c>
    </row>
    <row r="244" spans="1:18" ht="12">
      <c r="A244" s="1" t="s">
        <v>225</v>
      </c>
      <c r="B244" s="1" t="s">
        <v>244</v>
      </c>
      <c r="C244" s="2">
        <v>162168</v>
      </c>
      <c r="D244" s="2">
        <v>7</v>
      </c>
      <c r="E244" s="3">
        <v>13</v>
      </c>
      <c r="F244" s="3">
        <v>50942.042969230766</v>
      </c>
      <c r="G244" s="3">
        <v>5</v>
      </c>
      <c r="H244" s="3">
        <v>46155.8</v>
      </c>
      <c r="I244" s="3">
        <v>17</v>
      </c>
      <c r="J244" s="3">
        <v>40354.529411764706</v>
      </c>
      <c r="K244" s="3">
        <v>6</v>
      </c>
      <c r="L244" s="3">
        <v>37318.5</v>
      </c>
      <c r="M244" s="3">
        <v>1</v>
      </c>
      <c r="N244" s="3">
        <v>34993.558600000004</v>
      </c>
      <c r="O244" s="3">
        <v>0</v>
      </c>
      <c r="P244" s="3"/>
      <c r="Q244" s="100">
        <f t="shared" si="22"/>
        <v>42</v>
      </c>
      <c r="R244" s="100">
        <f t="shared" si="23"/>
        <v>43760.88374285715</v>
      </c>
    </row>
    <row r="245" spans="1:18" ht="12">
      <c r="A245" s="1" t="s">
        <v>225</v>
      </c>
      <c r="B245" s="1" t="s">
        <v>245</v>
      </c>
      <c r="C245" s="2">
        <v>162399</v>
      </c>
      <c r="D245" s="2">
        <v>7</v>
      </c>
      <c r="E245" s="3">
        <v>0</v>
      </c>
      <c r="F245" s="3"/>
      <c r="G245" s="3">
        <v>0</v>
      </c>
      <c r="H245" s="3"/>
      <c r="I245" s="3">
        <v>0</v>
      </c>
      <c r="J245" s="3"/>
      <c r="K245" s="3">
        <v>0</v>
      </c>
      <c r="L245" s="3"/>
      <c r="M245" s="3">
        <v>0</v>
      </c>
      <c r="N245" s="3"/>
      <c r="O245" s="3">
        <v>0</v>
      </c>
      <c r="P245" s="3"/>
      <c r="Q245" s="100">
        <f t="shared" si="22"/>
        <v>0</v>
      </c>
      <c r="R245" s="100" t="e">
        <f t="shared" si="23"/>
        <v>#DIV/0!</v>
      </c>
    </row>
    <row r="246" spans="1:18" ht="12">
      <c r="A246" s="1" t="s">
        <v>225</v>
      </c>
      <c r="B246" s="1" t="s">
        <v>246</v>
      </c>
      <c r="C246" s="2">
        <v>162478</v>
      </c>
      <c r="D246" s="2">
        <v>7</v>
      </c>
      <c r="E246" s="3">
        <v>0</v>
      </c>
      <c r="F246" s="3"/>
      <c r="G246" s="3">
        <v>0</v>
      </c>
      <c r="H246" s="3"/>
      <c r="I246" s="3">
        <v>0</v>
      </c>
      <c r="J246" s="3"/>
      <c r="K246" s="3">
        <v>0</v>
      </c>
      <c r="L246" s="3"/>
      <c r="M246" s="3">
        <v>0</v>
      </c>
      <c r="N246" s="3"/>
      <c r="O246" s="3">
        <v>0</v>
      </c>
      <c r="P246" s="3"/>
      <c r="Q246" s="100">
        <f t="shared" si="22"/>
        <v>0</v>
      </c>
      <c r="R246" s="100" t="e">
        <f t="shared" si="23"/>
        <v>#DIV/0!</v>
      </c>
    </row>
    <row r="247" spans="1:18" ht="12">
      <c r="A247" s="1" t="s">
        <v>225</v>
      </c>
      <c r="B247" s="1" t="s">
        <v>247</v>
      </c>
      <c r="C247" s="2">
        <v>162557</v>
      </c>
      <c r="D247" s="2">
        <v>7</v>
      </c>
      <c r="E247" s="3">
        <v>15</v>
      </c>
      <c r="F247" s="3">
        <v>51695.86666666667</v>
      </c>
      <c r="G247" s="3">
        <v>29</v>
      </c>
      <c r="H247" s="3">
        <v>45704.0122337931</v>
      </c>
      <c r="I247" s="3">
        <v>26</v>
      </c>
      <c r="J247" s="3">
        <v>38909.62919230769</v>
      </c>
      <c r="K247" s="3">
        <v>1</v>
      </c>
      <c r="L247" s="3">
        <v>34725</v>
      </c>
      <c r="M247" s="3">
        <v>1</v>
      </c>
      <c r="N247" s="3">
        <v>29760</v>
      </c>
      <c r="O247" s="3">
        <v>0</v>
      </c>
      <c r="P247" s="3"/>
      <c r="Q247" s="100">
        <f t="shared" si="22"/>
        <v>72</v>
      </c>
      <c r="R247" s="100">
        <f t="shared" si="23"/>
        <v>44124.85713583333</v>
      </c>
    </row>
    <row r="248" spans="1:18" ht="12">
      <c r="A248" s="1" t="s">
        <v>225</v>
      </c>
      <c r="B248" s="1" t="s">
        <v>248</v>
      </c>
      <c r="C248" s="2">
        <v>162609</v>
      </c>
      <c r="D248" s="2">
        <v>7</v>
      </c>
      <c r="E248" s="3">
        <v>8</v>
      </c>
      <c r="F248" s="3">
        <v>45103.875</v>
      </c>
      <c r="G248" s="3">
        <v>9</v>
      </c>
      <c r="H248" s="3">
        <v>38066.555555555555</v>
      </c>
      <c r="I248" s="3">
        <v>1</v>
      </c>
      <c r="J248" s="3">
        <v>34615</v>
      </c>
      <c r="K248" s="3">
        <v>1</v>
      </c>
      <c r="L248" s="3">
        <v>30633</v>
      </c>
      <c r="M248" s="3">
        <v>0</v>
      </c>
      <c r="N248" s="3"/>
      <c r="O248" s="3">
        <v>0</v>
      </c>
      <c r="P248" s="3"/>
      <c r="Q248" s="100">
        <f t="shared" si="22"/>
        <v>19</v>
      </c>
      <c r="R248" s="100">
        <f t="shared" si="23"/>
        <v>40456.73684210526</v>
      </c>
    </row>
    <row r="249" spans="1:18" ht="12">
      <c r="A249" s="1" t="s">
        <v>225</v>
      </c>
      <c r="B249" s="1" t="s">
        <v>249</v>
      </c>
      <c r="C249" s="2">
        <v>162690</v>
      </c>
      <c r="D249" s="2">
        <v>7</v>
      </c>
      <c r="E249" s="3">
        <v>26</v>
      </c>
      <c r="F249" s="3">
        <v>52041.46153846154</v>
      </c>
      <c r="G249" s="3">
        <v>13</v>
      </c>
      <c r="H249" s="3">
        <v>39912.692307692305</v>
      </c>
      <c r="I249" s="3">
        <v>15</v>
      </c>
      <c r="J249" s="3">
        <v>41184.86369333334</v>
      </c>
      <c r="K249" s="3">
        <v>4</v>
      </c>
      <c r="L249" s="3">
        <v>29797.25</v>
      </c>
      <c r="M249" s="3">
        <v>0</v>
      </c>
      <c r="N249" s="3"/>
      <c r="O249" s="3">
        <v>0</v>
      </c>
      <c r="P249" s="3"/>
      <c r="Q249" s="100">
        <f t="shared" si="22"/>
        <v>58</v>
      </c>
      <c r="R249" s="100">
        <f t="shared" si="23"/>
        <v>44981.11992068966</v>
      </c>
    </row>
    <row r="250" spans="1:18" ht="12">
      <c r="A250" s="1" t="s">
        <v>225</v>
      </c>
      <c r="B250" s="1" t="s">
        <v>250</v>
      </c>
      <c r="C250" s="2">
        <v>162706</v>
      </c>
      <c r="D250" s="2">
        <v>7</v>
      </c>
      <c r="E250" s="3">
        <v>16</v>
      </c>
      <c r="F250" s="3">
        <v>56737.3011975</v>
      </c>
      <c r="G250" s="3">
        <v>38</v>
      </c>
      <c r="H250" s="3">
        <v>52833.472746842104</v>
      </c>
      <c r="I250" s="3">
        <v>13</v>
      </c>
      <c r="J250" s="3">
        <v>44003.852276923084</v>
      </c>
      <c r="K250" s="3">
        <v>9</v>
      </c>
      <c r="L250" s="3">
        <v>36280.77777777778</v>
      </c>
      <c r="M250" s="3">
        <v>1</v>
      </c>
      <c r="N250" s="3">
        <v>37635.461820000004</v>
      </c>
      <c r="O250" s="3">
        <v>0</v>
      </c>
      <c r="P250" s="3"/>
      <c r="Q250" s="100">
        <f t="shared" si="22"/>
        <v>77</v>
      </c>
      <c r="R250" s="100">
        <f t="shared" si="23"/>
        <v>50021.835389090906</v>
      </c>
    </row>
    <row r="251" spans="1:18" ht="12">
      <c r="A251" s="1" t="s">
        <v>225</v>
      </c>
      <c r="B251" s="1" t="s">
        <v>251</v>
      </c>
      <c r="C251" s="2">
        <v>162799</v>
      </c>
      <c r="D251" s="2">
        <v>7</v>
      </c>
      <c r="E251" s="3">
        <v>35</v>
      </c>
      <c r="F251" s="3">
        <v>58134.44796742857</v>
      </c>
      <c r="G251" s="3">
        <v>27</v>
      </c>
      <c r="H251" s="3">
        <v>47580.52615925926</v>
      </c>
      <c r="I251" s="3">
        <v>10</v>
      </c>
      <c r="J251" s="3">
        <v>41266.6</v>
      </c>
      <c r="K251" s="3">
        <v>12</v>
      </c>
      <c r="L251" s="3">
        <v>35675.110648333335</v>
      </c>
      <c r="M251" s="3">
        <v>3</v>
      </c>
      <c r="N251" s="3">
        <v>32169.666666666668</v>
      </c>
      <c r="O251" s="3">
        <v>0</v>
      </c>
      <c r="P251" s="3"/>
      <c r="Q251" s="100">
        <f t="shared" si="22"/>
        <v>87</v>
      </c>
      <c r="R251" s="100">
        <f t="shared" si="23"/>
        <v>48927.08290735632</v>
      </c>
    </row>
    <row r="252" spans="1:18" ht="12">
      <c r="A252" s="1" t="s">
        <v>225</v>
      </c>
      <c r="B252" s="1" t="s">
        <v>252</v>
      </c>
      <c r="C252" s="2">
        <v>163444</v>
      </c>
      <c r="D252" s="2">
        <v>7</v>
      </c>
      <c r="E252" s="3">
        <v>41</v>
      </c>
      <c r="F252" s="3">
        <v>58556.60975609756</v>
      </c>
      <c r="G252" s="3">
        <v>12</v>
      </c>
      <c r="H252" s="3">
        <v>49446.166666666664</v>
      </c>
      <c r="I252" s="3">
        <v>8</v>
      </c>
      <c r="J252" s="3">
        <v>45028.75</v>
      </c>
      <c r="K252" s="3">
        <v>1</v>
      </c>
      <c r="L252" s="3">
        <v>0</v>
      </c>
      <c r="M252" s="3">
        <v>0</v>
      </c>
      <c r="N252" s="3"/>
      <c r="O252" s="3">
        <v>0</v>
      </c>
      <c r="P252" s="3"/>
      <c r="Q252" s="100">
        <f t="shared" si="22"/>
        <v>62</v>
      </c>
      <c r="R252" s="100">
        <f t="shared" si="23"/>
        <v>54103.3064516129</v>
      </c>
    </row>
    <row r="253" spans="1:18" ht="12">
      <c r="A253" s="1" t="s">
        <v>225</v>
      </c>
      <c r="B253" s="1" t="s">
        <v>253</v>
      </c>
      <c r="C253" s="2">
        <v>163426</v>
      </c>
      <c r="D253" s="2">
        <v>7</v>
      </c>
      <c r="E253" s="3">
        <v>150</v>
      </c>
      <c r="F253" s="3">
        <v>61007.63333333333</v>
      </c>
      <c r="G253" s="3">
        <v>56</v>
      </c>
      <c r="H253" s="3">
        <v>50703.53571428572</v>
      </c>
      <c r="I253" s="3">
        <v>30</v>
      </c>
      <c r="J253" s="3">
        <v>42704.86666666667</v>
      </c>
      <c r="K253" s="3">
        <v>9</v>
      </c>
      <c r="L253" s="3">
        <v>37132.11111111111</v>
      </c>
      <c r="M253" s="3">
        <v>0</v>
      </c>
      <c r="N253" s="3"/>
      <c r="O253" s="3">
        <v>0</v>
      </c>
      <c r="P253" s="3"/>
      <c r="Q253" s="100">
        <f t="shared" si="22"/>
        <v>245</v>
      </c>
      <c r="R253" s="100">
        <f t="shared" si="23"/>
        <v>55534.195918367346</v>
      </c>
    </row>
    <row r="254" spans="1:18" ht="12">
      <c r="A254" s="1" t="s">
        <v>225</v>
      </c>
      <c r="B254" s="1" t="s">
        <v>254</v>
      </c>
      <c r="C254" s="2">
        <v>163435</v>
      </c>
      <c r="D254" s="2">
        <v>7</v>
      </c>
      <c r="E254" s="3">
        <v>60</v>
      </c>
      <c r="F254" s="3">
        <v>59258</v>
      </c>
      <c r="G254" s="3">
        <v>14</v>
      </c>
      <c r="H254" s="3">
        <v>49245.57142857143</v>
      </c>
      <c r="I254" s="3">
        <v>5</v>
      </c>
      <c r="J254" s="3">
        <v>44204.6</v>
      </c>
      <c r="K254" s="3">
        <v>1</v>
      </c>
      <c r="L254" s="3">
        <v>39582</v>
      </c>
      <c r="M254" s="3">
        <v>0</v>
      </c>
      <c r="N254" s="3"/>
      <c r="O254" s="3">
        <v>0</v>
      </c>
      <c r="P254" s="3"/>
      <c r="Q254" s="100">
        <f t="shared" si="22"/>
        <v>80</v>
      </c>
      <c r="R254" s="100">
        <f t="shared" si="23"/>
        <v>56319.0375</v>
      </c>
    </row>
    <row r="255" spans="1:18" ht="12">
      <c r="A255" s="1" t="s">
        <v>225</v>
      </c>
      <c r="B255" s="1" t="s">
        <v>255</v>
      </c>
      <c r="C255" s="2">
        <v>163657</v>
      </c>
      <c r="D255" s="2">
        <v>7</v>
      </c>
      <c r="E255" s="3">
        <v>99</v>
      </c>
      <c r="F255" s="3">
        <v>58716.11111111111</v>
      </c>
      <c r="G255" s="3">
        <v>77</v>
      </c>
      <c r="H255" s="3">
        <v>45352.72727272727</v>
      </c>
      <c r="I255" s="3">
        <v>31</v>
      </c>
      <c r="J255" s="3">
        <v>38124.12903225807</v>
      </c>
      <c r="K255" s="3">
        <v>5</v>
      </c>
      <c r="L255" s="3">
        <v>33773.8</v>
      </c>
      <c r="M255" s="3">
        <v>0</v>
      </c>
      <c r="N255" s="3"/>
      <c r="O255" s="3">
        <v>0</v>
      </c>
      <c r="P255" s="3"/>
      <c r="Q255" s="100">
        <f t="shared" si="22"/>
        <v>212</v>
      </c>
      <c r="R255" s="100">
        <f t="shared" si="23"/>
        <v>50263.07547169811</v>
      </c>
    </row>
    <row r="256" spans="1:18" ht="12">
      <c r="A256" s="1" t="s">
        <v>225</v>
      </c>
      <c r="B256" s="1" t="s">
        <v>256</v>
      </c>
      <c r="C256" s="2">
        <v>164313</v>
      </c>
      <c r="D256" s="2">
        <v>7</v>
      </c>
      <c r="E256" s="3">
        <v>5</v>
      </c>
      <c r="F256" s="3">
        <v>60172.2</v>
      </c>
      <c r="G256" s="3">
        <v>5</v>
      </c>
      <c r="H256" s="3">
        <v>46030.760448</v>
      </c>
      <c r="I256" s="3">
        <v>18</v>
      </c>
      <c r="J256" s="3">
        <v>43162.82178111111</v>
      </c>
      <c r="K256" s="3">
        <v>11</v>
      </c>
      <c r="L256" s="3">
        <v>35585.09090909091</v>
      </c>
      <c r="M256" s="3">
        <v>0</v>
      </c>
      <c r="N256" s="3"/>
      <c r="O256" s="3">
        <v>0</v>
      </c>
      <c r="P256" s="3"/>
      <c r="Q256" s="100">
        <f t="shared" si="22"/>
        <v>39</v>
      </c>
      <c r="R256" s="100">
        <f t="shared" si="23"/>
        <v>43573.88703333333</v>
      </c>
    </row>
    <row r="257" spans="1:18" ht="12">
      <c r="A257" s="1"/>
      <c r="B257" s="1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">
      <c r="A258" s="1" t="s">
        <v>257</v>
      </c>
      <c r="B258" s="1" t="s">
        <v>258</v>
      </c>
      <c r="C258" s="2">
        <v>176080</v>
      </c>
      <c r="D258" s="2">
        <v>1</v>
      </c>
      <c r="E258" s="3">
        <v>304</v>
      </c>
      <c r="F258" s="3">
        <v>68038.75350203947</v>
      </c>
      <c r="G258" s="3">
        <v>210</v>
      </c>
      <c r="H258" s="3">
        <v>52849.60129714285</v>
      </c>
      <c r="I258" s="3">
        <v>206</v>
      </c>
      <c r="J258" s="3">
        <v>44778.56161796116</v>
      </c>
      <c r="K258" s="3">
        <v>58</v>
      </c>
      <c r="L258" s="3">
        <v>29813.78624655172</v>
      </c>
      <c r="M258" s="3">
        <v>70</v>
      </c>
      <c r="N258" s="3">
        <v>22680.771714285715</v>
      </c>
      <c r="O258" s="3">
        <v>0</v>
      </c>
      <c r="P258" s="3"/>
      <c r="Q258" s="100">
        <f aca="true" t="shared" si="24" ref="Q258:Q265">+O258+M258+K258+I258+G258+E258</f>
        <v>848</v>
      </c>
      <c r="R258" s="100">
        <f aca="true" t="shared" si="25" ref="R258:R265">((E258*F258)+(G258*H258)+(I258*J258)+(K258*L258)+(M258*N258)+(O258*P258))/Q258</f>
        <v>52268.201241297174</v>
      </c>
    </row>
    <row r="259" spans="1:18" ht="12">
      <c r="A259" s="1" t="s">
        <v>257</v>
      </c>
      <c r="B259" s="1" t="s">
        <v>259</v>
      </c>
      <c r="C259" s="2">
        <v>176017</v>
      </c>
      <c r="D259" s="2">
        <v>2</v>
      </c>
      <c r="E259" s="3">
        <v>134</v>
      </c>
      <c r="F259" s="3">
        <v>68749.66444238806</v>
      </c>
      <c r="G259" s="3">
        <v>150</v>
      </c>
      <c r="H259" s="3">
        <v>52586.87796533333</v>
      </c>
      <c r="I259" s="3">
        <v>147</v>
      </c>
      <c r="J259" s="3">
        <v>41827.25023265306</v>
      </c>
      <c r="K259" s="3">
        <v>33</v>
      </c>
      <c r="L259" s="3">
        <v>26902</v>
      </c>
      <c r="M259" s="3">
        <v>0</v>
      </c>
      <c r="N259" s="3"/>
      <c r="O259" s="3">
        <v>0</v>
      </c>
      <c r="P259" s="3"/>
      <c r="Q259" s="100">
        <f t="shared" si="24"/>
        <v>464</v>
      </c>
      <c r="R259" s="100">
        <f t="shared" si="25"/>
        <v>52019.09162560345</v>
      </c>
    </row>
    <row r="260" spans="1:18" ht="12">
      <c r="A260" s="1" t="s">
        <v>257</v>
      </c>
      <c r="B260" s="1" t="s">
        <v>260</v>
      </c>
      <c r="C260" s="2">
        <v>176372</v>
      </c>
      <c r="D260" s="2">
        <v>2</v>
      </c>
      <c r="E260" s="3">
        <v>206</v>
      </c>
      <c r="F260" s="3">
        <v>65795.63655291262</v>
      </c>
      <c r="G260" s="3">
        <v>165</v>
      </c>
      <c r="H260" s="3">
        <v>50550.5637969697</v>
      </c>
      <c r="I260" s="3">
        <v>167</v>
      </c>
      <c r="J260" s="3">
        <v>41653.86711628742</v>
      </c>
      <c r="K260" s="3">
        <v>87</v>
      </c>
      <c r="L260" s="3">
        <v>33582.47116505747</v>
      </c>
      <c r="M260" s="3">
        <v>0</v>
      </c>
      <c r="N260" s="3"/>
      <c r="O260" s="3">
        <v>0</v>
      </c>
      <c r="P260" s="3"/>
      <c r="Q260" s="100">
        <f t="shared" si="24"/>
        <v>625</v>
      </c>
      <c r="R260" s="100">
        <f t="shared" si="25"/>
        <v>50836.183929888</v>
      </c>
    </row>
    <row r="261" spans="1:18" ht="12">
      <c r="A261" s="1" t="s">
        <v>257</v>
      </c>
      <c r="B261" s="1" t="s">
        <v>261</v>
      </c>
      <c r="C261" s="2">
        <v>175856</v>
      </c>
      <c r="D261" s="2">
        <v>3</v>
      </c>
      <c r="E261" s="3">
        <v>69</v>
      </c>
      <c r="F261" s="3">
        <v>53796.98116550725</v>
      </c>
      <c r="G261" s="3">
        <v>85</v>
      </c>
      <c r="H261" s="3">
        <v>48513.66995788235</v>
      </c>
      <c r="I261" s="3">
        <v>114</v>
      </c>
      <c r="J261" s="3">
        <v>40436.4176031579</v>
      </c>
      <c r="K261" s="3">
        <v>50</v>
      </c>
      <c r="L261" s="3">
        <v>31027.8949632</v>
      </c>
      <c r="M261" s="3">
        <v>0</v>
      </c>
      <c r="N261" s="3"/>
      <c r="O261" s="3">
        <v>0</v>
      </c>
      <c r="P261" s="3"/>
      <c r="Q261" s="100">
        <f t="shared" si="24"/>
        <v>318</v>
      </c>
      <c r="R261" s="100">
        <f t="shared" si="25"/>
        <v>44015.09434515724</v>
      </c>
    </row>
    <row r="262" spans="1:18" ht="12">
      <c r="A262" s="1" t="s">
        <v>257</v>
      </c>
      <c r="B262" s="1" t="s">
        <v>262</v>
      </c>
      <c r="C262" s="2">
        <v>175342</v>
      </c>
      <c r="D262" s="2">
        <v>5</v>
      </c>
      <c r="E262" s="3">
        <v>45</v>
      </c>
      <c r="F262" s="3">
        <v>52300.247036</v>
      </c>
      <c r="G262" s="3">
        <v>31</v>
      </c>
      <c r="H262" s="3">
        <v>44737.92318967742</v>
      </c>
      <c r="I262" s="3">
        <v>48</v>
      </c>
      <c r="J262" s="3">
        <v>41096.82963</v>
      </c>
      <c r="K262" s="3">
        <v>48</v>
      </c>
      <c r="L262" s="3">
        <v>28807.96797166667</v>
      </c>
      <c r="M262" s="3">
        <v>0</v>
      </c>
      <c r="N262" s="3"/>
      <c r="O262" s="3">
        <v>0</v>
      </c>
      <c r="P262" s="3"/>
      <c r="Q262" s="100">
        <f t="shared" si="24"/>
        <v>172</v>
      </c>
      <c r="R262" s="100">
        <f t="shared" si="25"/>
        <v>41254.75011848837</v>
      </c>
    </row>
    <row r="263" spans="1:18" ht="12">
      <c r="A263" s="1" t="s">
        <v>257</v>
      </c>
      <c r="B263" s="1" t="s">
        <v>263</v>
      </c>
      <c r="C263" s="2">
        <v>175616</v>
      </c>
      <c r="D263" s="2">
        <v>5</v>
      </c>
      <c r="E263" s="3">
        <v>71</v>
      </c>
      <c r="F263" s="3">
        <v>49445.25875887324</v>
      </c>
      <c r="G263" s="3">
        <v>28</v>
      </c>
      <c r="H263" s="3">
        <v>42358.72613642857</v>
      </c>
      <c r="I263" s="3">
        <v>62</v>
      </c>
      <c r="J263" s="3">
        <v>38665.42249032258</v>
      </c>
      <c r="K263" s="3">
        <v>23</v>
      </c>
      <c r="L263" s="3">
        <v>33127.98942956522</v>
      </c>
      <c r="M263" s="3">
        <v>0</v>
      </c>
      <c r="N263" s="3"/>
      <c r="O263" s="3">
        <v>0</v>
      </c>
      <c r="P263" s="3"/>
      <c r="Q263" s="100">
        <f t="shared" si="24"/>
        <v>184</v>
      </c>
      <c r="R263" s="100">
        <f t="shared" si="25"/>
        <v>42694.87855967391</v>
      </c>
    </row>
    <row r="264" spans="1:18" ht="12">
      <c r="A264" s="1" t="s">
        <v>257</v>
      </c>
      <c r="B264" s="1" t="s">
        <v>264</v>
      </c>
      <c r="C264" s="2">
        <v>176035</v>
      </c>
      <c r="D264" s="2">
        <v>5</v>
      </c>
      <c r="E264" s="3">
        <v>26</v>
      </c>
      <c r="F264" s="3">
        <v>49919.98094</v>
      </c>
      <c r="G264" s="3">
        <v>21</v>
      </c>
      <c r="H264" s="3">
        <v>43105.31571047619</v>
      </c>
      <c r="I264" s="3">
        <v>58</v>
      </c>
      <c r="J264" s="3">
        <v>37675.18851896552</v>
      </c>
      <c r="K264" s="3">
        <v>24</v>
      </c>
      <c r="L264" s="3">
        <v>34626.06065416667</v>
      </c>
      <c r="M264" s="3">
        <v>0</v>
      </c>
      <c r="N264" s="3"/>
      <c r="O264" s="3">
        <v>0</v>
      </c>
      <c r="P264" s="3"/>
      <c r="Q264" s="100">
        <f t="shared" si="24"/>
        <v>129</v>
      </c>
      <c r="R264" s="100">
        <f t="shared" si="25"/>
        <v>40459.825768682174</v>
      </c>
    </row>
    <row r="265" spans="1:18" ht="12">
      <c r="A265" s="1" t="s">
        <v>257</v>
      </c>
      <c r="B265" s="1" t="s">
        <v>265</v>
      </c>
      <c r="C265" s="2">
        <v>176044</v>
      </c>
      <c r="D265" s="2">
        <v>6</v>
      </c>
      <c r="E265" s="3">
        <v>19</v>
      </c>
      <c r="F265" s="3">
        <v>48177</v>
      </c>
      <c r="G265" s="3">
        <v>16</v>
      </c>
      <c r="H265" s="3">
        <v>41413</v>
      </c>
      <c r="I265" s="3">
        <v>56</v>
      </c>
      <c r="J265" s="3">
        <v>34982.88027214286</v>
      </c>
      <c r="K265" s="3">
        <v>19</v>
      </c>
      <c r="L265" s="3">
        <v>30973.97962736842</v>
      </c>
      <c r="M265" s="3">
        <v>0</v>
      </c>
      <c r="N265" s="3"/>
      <c r="O265" s="3">
        <v>0</v>
      </c>
      <c r="P265" s="3"/>
      <c r="Q265" s="100">
        <f t="shared" si="24"/>
        <v>110</v>
      </c>
      <c r="R265" s="100">
        <f t="shared" si="25"/>
        <v>37504.708256</v>
      </c>
    </row>
    <row r="266" spans="1:18" ht="12">
      <c r="A266" s="1"/>
      <c r="B266" s="59" t="s">
        <v>636</v>
      </c>
      <c r="C266" s="2"/>
      <c r="D266" s="2"/>
      <c r="E266" s="57">
        <f>SUM(E258:E265)</f>
        <v>874</v>
      </c>
      <c r="F266" s="57">
        <f>SUMPRODUCT(E258:E265,F258:F265)/E266</f>
        <v>63203.13034686499</v>
      </c>
      <c r="G266" s="57">
        <f>SUM(G258:G265)</f>
        <v>706</v>
      </c>
      <c r="H266" s="57">
        <f>SUMPRODUCT(G258:G265,H258:H265)/G266</f>
        <v>50413.16221067988</v>
      </c>
      <c r="I266" s="57">
        <f>SUM(I258:I265)</f>
        <v>858</v>
      </c>
      <c r="J266" s="57">
        <f>SUMPRODUCT(I258:I265,J258:J265)/I266</f>
        <v>41320.56309867133</v>
      </c>
      <c r="K266" s="57">
        <f>SUM(K258:K265)</f>
        <v>342</v>
      </c>
      <c r="L266" s="57">
        <f>SUMPRODUCT(K258:K265,L258:L265)/K266</f>
        <v>31152.90242678363</v>
      </c>
      <c r="M266" s="57">
        <f>SUM(M258:M265)</f>
        <v>70</v>
      </c>
      <c r="N266" s="57">
        <f>SUMPRODUCT(M258:M265,N258:N265)/M266</f>
        <v>22680.771714285715</v>
      </c>
      <c r="O266" s="57"/>
      <c r="P266" s="57"/>
      <c r="Q266" s="57">
        <f>SUM(Q258:Q265)</f>
        <v>2850</v>
      </c>
      <c r="R266" s="57">
        <f>SUMPRODUCT(Q258:Q265,R258:R265)/Q266</f>
        <v>48605.69060790177</v>
      </c>
    </row>
    <row r="267" spans="1:18" ht="12.75">
      <c r="A267" s="1" t="s">
        <v>257</v>
      </c>
      <c r="B267" s="64" t="s">
        <v>712</v>
      </c>
      <c r="C267" s="65">
        <v>175519</v>
      </c>
      <c r="D267" s="65">
        <v>7</v>
      </c>
      <c r="E267" s="3">
        <v>0</v>
      </c>
      <c r="F267" s="3"/>
      <c r="G267" s="3">
        <v>0</v>
      </c>
      <c r="H267" s="3"/>
      <c r="I267" s="3">
        <v>0</v>
      </c>
      <c r="J267" s="3"/>
      <c r="K267" s="3">
        <v>0</v>
      </c>
      <c r="L267" s="3"/>
      <c r="M267" s="3">
        <v>0</v>
      </c>
      <c r="N267" s="3"/>
      <c r="O267" s="3">
        <v>48</v>
      </c>
      <c r="P267" s="3">
        <f>(('Raw Faculty Salary Data'!O249*'Raw Faculty Salary Data'!P249)+(('Raw Faculty Salary Data'!AA249*'Raw Faculty Salary Data'!AB249)*0.81818))/O267</f>
        <v>29732.146604999998</v>
      </c>
      <c r="Q267" s="100">
        <f aca="true" t="shared" si="26" ref="Q267:Q281">+O267+M267+K267+I267+G267+E267</f>
        <v>48</v>
      </c>
      <c r="R267" s="100">
        <f aca="true" t="shared" si="27" ref="R267:R281">((E267*F267)+(G267*H267)+(I267*J267)+(K267*L267)+(M267*N267)+(O267*P267))/Q267</f>
        <v>29732.146604999998</v>
      </c>
    </row>
    <row r="268" spans="1:18" ht="12.75">
      <c r="A268" s="1" t="s">
        <v>257</v>
      </c>
      <c r="B268" s="64" t="s">
        <v>713</v>
      </c>
      <c r="C268" s="65">
        <v>175573</v>
      </c>
      <c r="D268" s="65">
        <v>7</v>
      </c>
      <c r="E268" s="3">
        <v>0</v>
      </c>
      <c r="F268" s="3"/>
      <c r="G268" s="3">
        <v>0</v>
      </c>
      <c r="H268" s="3"/>
      <c r="I268" s="3">
        <v>0</v>
      </c>
      <c r="J268" s="3"/>
      <c r="K268" s="3">
        <v>0</v>
      </c>
      <c r="L268" s="3"/>
      <c r="M268" s="3">
        <v>0</v>
      </c>
      <c r="N268" s="3"/>
      <c r="O268" s="3">
        <v>96.2</v>
      </c>
      <c r="P268" s="3">
        <f>(('Raw Faculty Salary Data'!O250*'Raw Faculty Salary Data'!P250)+(('Raw Faculty Salary Data'!AA250*'Raw Faculty Salary Data'!AB250)*0.81818))/O268</f>
        <v>38140</v>
      </c>
      <c r="Q268" s="100">
        <f t="shared" si="26"/>
        <v>96.2</v>
      </c>
      <c r="R268" s="100">
        <f t="shared" si="27"/>
        <v>38140</v>
      </c>
    </row>
    <row r="269" spans="1:18" ht="12.75">
      <c r="A269" s="1" t="s">
        <v>257</v>
      </c>
      <c r="B269" s="64" t="s">
        <v>714</v>
      </c>
      <c r="C269" s="65">
        <v>175643</v>
      </c>
      <c r="D269" s="65">
        <v>7</v>
      </c>
      <c r="E269" s="3">
        <v>0</v>
      </c>
      <c r="F269" s="3"/>
      <c r="G269" s="3">
        <v>0</v>
      </c>
      <c r="H269" s="3"/>
      <c r="I269" s="3">
        <v>0</v>
      </c>
      <c r="J269" s="3"/>
      <c r="K269" s="3">
        <v>0</v>
      </c>
      <c r="L269" s="3"/>
      <c r="M269" s="3">
        <v>0</v>
      </c>
      <c r="N269" s="3"/>
      <c r="O269" s="3">
        <v>68</v>
      </c>
      <c r="P269" s="3">
        <f>(('Raw Faculty Salary Data'!O251*'Raw Faculty Salary Data'!P251)+(('Raw Faculty Salary Data'!AA251*'Raw Faculty Salary Data'!AB251)*0.81818))/O269</f>
        <v>41560.16656117648</v>
      </c>
      <c r="Q269" s="100">
        <f t="shared" si="26"/>
        <v>68</v>
      </c>
      <c r="R269" s="100">
        <f t="shared" si="27"/>
        <v>41560.16656117648</v>
      </c>
    </row>
    <row r="270" spans="1:18" ht="12.75">
      <c r="A270" s="1" t="s">
        <v>257</v>
      </c>
      <c r="B270" s="64" t="s">
        <v>715</v>
      </c>
      <c r="C270" s="65">
        <v>175652</v>
      </c>
      <c r="D270" s="65">
        <v>7</v>
      </c>
      <c r="E270" s="3">
        <v>0</v>
      </c>
      <c r="F270" s="3"/>
      <c r="G270" s="3">
        <v>0</v>
      </c>
      <c r="H270" s="3"/>
      <c r="I270" s="3">
        <v>0</v>
      </c>
      <c r="J270" s="3"/>
      <c r="K270" s="3">
        <v>0</v>
      </c>
      <c r="L270" s="3"/>
      <c r="M270" s="3">
        <v>0</v>
      </c>
      <c r="N270" s="3"/>
      <c r="O270" s="3">
        <v>71</v>
      </c>
      <c r="P270" s="3">
        <f>(('Raw Faculty Salary Data'!O252*'Raw Faculty Salary Data'!P252)+(('Raw Faculty Salary Data'!AA252*'Raw Faculty Salary Data'!AB252)*0.81818))/O270</f>
        <v>35016.00373943662</v>
      </c>
      <c r="Q270" s="100">
        <f t="shared" si="26"/>
        <v>71</v>
      </c>
      <c r="R270" s="100">
        <f t="shared" si="27"/>
        <v>35016.00373943662</v>
      </c>
    </row>
    <row r="271" spans="1:18" ht="12.75">
      <c r="A271" s="1" t="s">
        <v>257</v>
      </c>
      <c r="B271" s="95" t="s">
        <v>716</v>
      </c>
      <c r="C271" s="96">
        <v>175786</v>
      </c>
      <c r="D271" s="97">
        <v>7</v>
      </c>
      <c r="E271" s="3">
        <v>0</v>
      </c>
      <c r="F271" s="3"/>
      <c r="G271" s="3">
        <v>0</v>
      </c>
      <c r="H271" s="3"/>
      <c r="I271" s="3">
        <v>0</v>
      </c>
      <c r="J271" s="3"/>
      <c r="K271" s="3">
        <v>0</v>
      </c>
      <c r="L271" s="3"/>
      <c r="M271" s="3">
        <v>0</v>
      </c>
      <c r="N271" s="3"/>
      <c r="O271" s="3">
        <v>379.8</v>
      </c>
      <c r="P271" s="3">
        <f>(('Raw Faculty Salary Data'!O253*'Raw Faculty Salary Data'!P253)+(('Raw Faculty Salary Data'!AA253*'Raw Faculty Salary Data'!AB253)*0.81818))/O271</f>
        <v>37693.842160926804</v>
      </c>
      <c r="Q271" s="100">
        <f t="shared" si="26"/>
        <v>379.8</v>
      </c>
      <c r="R271" s="100">
        <f t="shared" si="27"/>
        <v>37693.842160926804</v>
      </c>
    </row>
    <row r="272" spans="1:18" ht="12.75">
      <c r="A272" s="1" t="s">
        <v>257</v>
      </c>
      <c r="B272" s="95" t="s">
        <v>717</v>
      </c>
      <c r="C272" s="96">
        <v>175810</v>
      </c>
      <c r="D272" s="97">
        <v>7</v>
      </c>
      <c r="E272" s="3">
        <v>0</v>
      </c>
      <c r="F272" s="3"/>
      <c r="G272" s="3">
        <v>0</v>
      </c>
      <c r="H272" s="3"/>
      <c r="I272" s="3">
        <v>0</v>
      </c>
      <c r="J272" s="3"/>
      <c r="K272" s="3">
        <v>0</v>
      </c>
      <c r="L272" s="3"/>
      <c r="M272" s="3">
        <v>0</v>
      </c>
      <c r="N272" s="3"/>
      <c r="O272" s="3">
        <v>129</v>
      </c>
      <c r="P272" s="3">
        <f>(('Raw Faculty Salary Data'!O254*'Raw Faculty Salary Data'!P254)+(('Raw Faculty Salary Data'!AA254*'Raw Faculty Salary Data'!AB254)*0.81818))/O272</f>
        <v>34153.47616186046</v>
      </c>
      <c r="Q272" s="100">
        <f t="shared" si="26"/>
        <v>129</v>
      </c>
      <c r="R272" s="100">
        <f t="shared" si="27"/>
        <v>34153.47616186046</v>
      </c>
    </row>
    <row r="273" spans="1:18" ht="12.75">
      <c r="A273" s="1" t="s">
        <v>257</v>
      </c>
      <c r="B273" s="64" t="s">
        <v>718</v>
      </c>
      <c r="C273" s="65">
        <v>175829</v>
      </c>
      <c r="D273" s="65">
        <v>7</v>
      </c>
      <c r="E273" s="3">
        <v>0</v>
      </c>
      <c r="F273" s="3"/>
      <c r="G273" s="3">
        <v>0</v>
      </c>
      <c r="H273" s="3"/>
      <c r="I273" s="3">
        <v>0</v>
      </c>
      <c r="J273" s="3"/>
      <c r="K273" s="3">
        <v>0</v>
      </c>
      <c r="L273" s="3"/>
      <c r="M273" s="3">
        <v>0</v>
      </c>
      <c r="N273" s="3"/>
      <c r="O273" s="3">
        <v>129</v>
      </c>
      <c r="P273" s="3">
        <f>(('Raw Faculty Salary Data'!O255*'Raw Faculty Salary Data'!P255)+(('Raw Faculty Salary Data'!AA255*'Raw Faculty Salary Data'!AB255)*0.81818))/O273</f>
        <v>39255.582394418605</v>
      </c>
      <c r="Q273" s="100">
        <f t="shared" si="26"/>
        <v>129</v>
      </c>
      <c r="R273" s="100">
        <f t="shared" si="27"/>
        <v>39255.582394418605</v>
      </c>
    </row>
    <row r="274" spans="1:18" ht="12.75">
      <c r="A274" s="1" t="s">
        <v>257</v>
      </c>
      <c r="B274" s="64" t="s">
        <v>719</v>
      </c>
      <c r="C274" s="65">
        <v>175883</v>
      </c>
      <c r="D274" s="65">
        <v>7</v>
      </c>
      <c r="E274" s="3">
        <v>0</v>
      </c>
      <c r="F274" s="3"/>
      <c r="G274" s="3">
        <v>0</v>
      </c>
      <c r="H274" s="3"/>
      <c r="I274" s="3">
        <v>0</v>
      </c>
      <c r="J274" s="3"/>
      <c r="K274" s="3">
        <v>0</v>
      </c>
      <c r="L274" s="3"/>
      <c r="M274" s="3">
        <v>0</v>
      </c>
      <c r="N274" s="3"/>
      <c r="O274" s="3">
        <v>173</v>
      </c>
      <c r="P274" s="3">
        <f>(('Raw Faculty Salary Data'!O256*'Raw Faculty Salary Data'!P256)+(('Raw Faculty Salary Data'!AA256*'Raw Faculty Salary Data'!AB256)*0.81818))/O274</f>
        <v>42077.50167699422</v>
      </c>
      <c r="Q274" s="100">
        <f t="shared" si="26"/>
        <v>173</v>
      </c>
      <c r="R274" s="100">
        <f t="shared" si="27"/>
        <v>42077.50167699422</v>
      </c>
    </row>
    <row r="275" spans="1:18" ht="12.75">
      <c r="A275" s="1" t="s">
        <v>257</v>
      </c>
      <c r="B275" s="64" t="s">
        <v>720</v>
      </c>
      <c r="C275" s="65">
        <v>175935</v>
      </c>
      <c r="D275" s="65">
        <v>7</v>
      </c>
      <c r="E275" s="3">
        <v>0</v>
      </c>
      <c r="F275" s="3"/>
      <c r="G275" s="3">
        <v>0</v>
      </c>
      <c r="H275" s="3"/>
      <c r="I275" s="3">
        <v>0</v>
      </c>
      <c r="J275" s="3"/>
      <c r="K275" s="3">
        <v>0</v>
      </c>
      <c r="L275" s="3"/>
      <c r="M275" s="3">
        <v>0</v>
      </c>
      <c r="N275" s="3"/>
      <c r="O275" s="3">
        <v>124</v>
      </c>
      <c r="P275" s="3">
        <f>(('Raw Faculty Salary Data'!O257*'Raw Faculty Salary Data'!P257)+(('Raw Faculty Salary Data'!AA257*'Raw Faculty Salary Data'!AB257)*0.81818))/O275</f>
        <v>33714.71265604839</v>
      </c>
      <c r="Q275" s="100">
        <f t="shared" si="26"/>
        <v>124</v>
      </c>
      <c r="R275" s="100">
        <f t="shared" si="27"/>
        <v>33714.71265604839</v>
      </c>
    </row>
    <row r="276" spans="1:18" ht="12.75">
      <c r="A276" s="1" t="s">
        <v>257</v>
      </c>
      <c r="B276" s="64" t="s">
        <v>721</v>
      </c>
      <c r="C276" s="65">
        <v>176008</v>
      </c>
      <c r="D276" s="65">
        <v>7</v>
      </c>
      <c r="E276" s="3">
        <v>0</v>
      </c>
      <c r="F276" s="3"/>
      <c r="G276" s="3">
        <v>0</v>
      </c>
      <c r="H276" s="3"/>
      <c r="I276" s="3">
        <v>0</v>
      </c>
      <c r="J276" s="3"/>
      <c r="K276" s="3">
        <v>0</v>
      </c>
      <c r="L276" s="3"/>
      <c r="M276" s="3">
        <v>0</v>
      </c>
      <c r="N276" s="3"/>
      <c r="O276" s="3">
        <v>106</v>
      </c>
      <c r="P276" s="3">
        <f>(('Raw Faculty Salary Data'!O258*'Raw Faculty Salary Data'!P258)+(('Raw Faculty Salary Data'!AA258*'Raw Faculty Salary Data'!AB258)*0.81818))/O276</f>
        <v>41103.778996226414</v>
      </c>
      <c r="Q276" s="100">
        <f t="shared" si="26"/>
        <v>106</v>
      </c>
      <c r="R276" s="100">
        <f t="shared" si="27"/>
        <v>41103.778996226414</v>
      </c>
    </row>
    <row r="277" spans="1:18" ht="12.75">
      <c r="A277" s="1" t="s">
        <v>257</v>
      </c>
      <c r="B277" s="64" t="s">
        <v>722</v>
      </c>
      <c r="C277" s="65">
        <v>176071</v>
      </c>
      <c r="D277" s="65">
        <v>7</v>
      </c>
      <c r="E277" s="3">
        <v>0</v>
      </c>
      <c r="F277" s="3"/>
      <c r="G277" s="3">
        <v>0</v>
      </c>
      <c r="H277" s="3"/>
      <c r="I277" s="3">
        <v>0</v>
      </c>
      <c r="J277" s="3"/>
      <c r="K277" s="3">
        <v>0</v>
      </c>
      <c r="L277" s="3"/>
      <c r="M277" s="3">
        <v>0</v>
      </c>
      <c r="N277" s="3"/>
      <c r="O277" s="3">
        <v>409</v>
      </c>
      <c r="P277" s="3">
        <f>(('Raw Faculty Salary Data'!O259*'Raw Faculty Salary Data'!P259)+(('Raw Faculty Salary Data'!AA259*'Raw Faculty Salary Data'!AB259)*0.81818))/O277</f>
        <v>35656.47720919315</v>
      </c>
      <c r="Q277" s="100">
        <f t="shared" si="26"/>
        <v>409</v>
      </c>
      <c r="R277" s="100">
        <f t="shared" si="27"/>
        <v>35656.47720919315</v>
      </c>
    </row>
    <row r="278" spans="1:18" ht="12.75">
      <c r="A278" s="1" t="s">
        <v>257</v>
      </c>
      <c r="B278" s="64" t="s">
        <v>723</v>
      </c>
      <c r="C278" s="65">
        <v>176169</v>
      </c>
      <c r="D278" s="65">
        <v>7</v>
      </c>
      <c r="E278" s="3">
        <v>0</v>
      </c>
      <c r="F278" s="3"/>
      <c r="G278" s="3">
        <v>0</v>
      </c>
      <c r="H278" s="3"/>
      <c r="I278" s="3">
        <v>0</v>
      </c>
      <c r="J278" s="3"/>
      <c r="K278" s="3">
        <v>0</v>
      </c>
      <c r="L278" s="3"/>
      <c r="M278" s="3">
        <v>0</v>
      </c>
      <c r="N278" s="3"/>
      <c r="O278" s="3">
        <v>125.5</v>
      </c>
      <c r="P278" s="3">
        <f>(('Raw Faculty Salary Data'!O260*'Raw Faculty Salary Data'!P260)+(('Raw Faculty Salary Data'!AA260*'Raw Faculty Salary Data'!AB260)*0.81818))/O278</f>
        <v>41698.54451219124</v>
      </c>
      <c r="Q278" s="100">
        <f t="shared" si="26"/>
        <v>125.5</v>
      </c>
      <c r="R278" s="100">
        <f t="shared" si="27"/>
        <v>41698.54451219124</v>
      </c>
    </row>
    <row r="279" spans="1:18" ht="12.75">
      <c r="A279" s="1" t="s">
        <v>257</v>
      </c>
      <c r="B279" s="95" t="s">
        <v>724</v>
      </c>
      <c r="C279" s="96">
        <v>176178</v>
      </c>
      <c r="D279" s="97">
        <v>7</v>
      </c>
      <c r="E279" s="3">
        <v>0</v>
      </c>
      <c r="F279" s="3"/>
      <c r="G279" s="3">
        <v>0</v>
      </c>
      <c r="H279" s="3"/>
      <c r="I279" s="3">
        <v>0</v>
      </c>
      <c r="J279" s="3"/>
      <c r="K279" s="3">
        <v>0</v>
      </c>
      <c r="L279" s="3"/>
      <c r="M279" s="3">
        <v>0</v>
      </c>
      <c r="N279" s="3"/>
      <c r="O279" s="3">
        <v>165</v>
      </c>
      <c r="P279" s="3">
        <f>(('Raw Faculty Salary Data'!O261*'Raw Faculty Salary Data'!P261)+(('Raw Faculty Salary Data'!AA261*'Raw Faculty Salary Data'!AB261)*0.81818))/O279</f>
        <v>41288.257153090904</v>
      </c>
      <c r="Q279" s="100">
        <f t="shared" si="26"/>
        <v>165</v>
      </c>
      <c r="R279" s="100">
        <f t="shared" si="27"/>
        <v>41288.257153090904</v>
      </c>
    </row>
    <row r="280" spans="1:18" ht="12.75">
      <c r="A280" s="1" t="s">
        <v>257</v>
      </c>
      <c r="B280" s="95" t="s">
        <v>725</v>
      </c>
      <c r="C280" s="96">
        <v>176239</v>
      </c>
      <c r="D280" s="97">
        <v>7</v>
      </c>
      <c r="E280" s="3">
        <v>0</v>
      </c>
      <c r="F280" s="3"/>
      <c r="G280" s="3">
        <v>0</v>
      </c>
      <c r="H280" s="3"/>
      <c r="I280" s="3">
        <v>0</v>
      </c>
      <c r="J280" s="3"/>
      <c r="K280" s="3">
        <v>0</v>
      </c>
      <c r="L280" s="3"/>
      <c r="M280" s="3">
        <v>0</v>
      </c>
      <c r="N280" s="3"/>
      <c r="O280" s="3">
        <v>152.4</v>
      </c>
      <c r="P280" s="3">
        <f>(('Raw Faculty Salary Data'!O262*'Raw Faculty Salary Data'!P262)+(('Raw Faculty Salary Data'!AA262*'Raw Faculty Salary Data'!AB262)*0.81818))/O280</f>
        <v>35074.726237900264</v>
      </c>
      <c r="Q280" s="100">
        <f t="shared" si="26"/>
        <v>152.4</v>
      </c>
      <c r="R280" s="100">
        <f t="shared" si="27"/>
        <v>35074.726237900264</v>
      </c>
    </row>
    <row r="281" spans="1:18" ht="12.75">
      <c r="A281" s="1" t="s">
        <v>257</v>
      </c>
      <c r="B281" s="64" t="s">
        <v>726</v>
      </c>
      <c r="C281" s="65">
        <v>176354</v>
      </c>
      <c r="D281" s="65">
        <v>7</v>
      </c>
      <c r="E281" s="3">
        <v>0</v>
      </c>
      <c r="F281" s="3"/>
      <c r="G281" s="3">
        <v>0</v>
      </c>
      <c r="H281" s="3"/>
      <c r="I281" s="3">
        <v>0</v>
      </c>
      <c r="J281" s="3"/>
      <c r="K281" s="3">
        <v>0</v>
      </c>
      <c r="L281" s="3"/>
      <c r="M281" s="3">
        <v>0</v>
      </c>
      <c r="N281" s="3"/>
      <c r="O281" s="3">
        <v>64</v>
      </c>
      <c r="P281" s="3">
        <f>(('Raw Faculty Salary Data'!O263*'Raw Faculty Salary Data'!P263)+(('Raw Faculty Salary Data'!AA263*'Raw Faculty Salary Data'!AB263)*0.81818))/O281</f>
        <v>43789.2019675</v>
      </c>
      <c r="Q281" s="100">
        <f t="shared" si="26"/>
        <v>64</v>
      </c>
      <c r="R281" s="100">
        <f t="shared" si="27"/>
        <v>43789.2019675</v>
      </c>
    </row>
    <row r="282" spans="1:18" ht="12">
      <c r="A282" s="1"/>
      <c r="B282" s="1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">
      <c r="A283" s="1" t="s">
        <v>266</v>
      </c>
      <c r="B283" s="1" t="s">
        <v>267</v>
      </c>
      <c r="C283" s="2">
        <v>199193</v>
      </c>
      <c r="D283" s="2">
        <v>1</v>
      </c>
      <c r="E283" s="3">
        <v>446</v>
      </c>
      <c r="F283" s="3">
        <v>82605.60718206278</v>
      </c>
      <c r="G283" s="3">
        <v>337</v>
      </c>
      <c r="H283" s="3">
        <v>59282.87573519288</v>
      </c>
      <c r="I283" s="3">
        <v>198</v>
      </c>
      <c r="J283" s="3">
        <v>52237.73286787879</v>
      </c>
      <c r="K283" s="3">
        <v>5</v>
      </c>
      <c r="L283" s="3">
        <v>38471.910784</v>
      </c>
      <c r="M283" s="3">
        <v>185</v>
      </c>
      <c r="N283" s="3">
        <v>35546.750333189186</v>
      </c>
      <c r="O283" s="3">
        <v>0</v>
      </c>
      <c r="P283" s="3"/>
      <c r="Q283" s="100">
        <f aca="true" t="shared" si="28" ref="Q283:Q297">+O283+M283+K283+I283+G283+E283</f>
        <v>1171</v>
      </c>
      <c r="R283" s="100">
        <f aca="true" t="shared" si="29" ref="R283:R297">((E283*F283)+(G283*H283)+(I283*J283)+(K283*L283)+(M283*N283)+(O283*P283))/Q283</f>
        <v>63135.789410213496</v>
      </c>
    </row>
    <row r="284" spans="1:18" ht="12">
      <c r="A284" s="1" t="s">
        <v>266</v>
      </c>
      <c r="B284" s="1" t="s">
        <v>268</v>
      </c>
      <c r="C284" s="2">
        <v>199120</v>
      </c>
      <c r="D284" s="2">
        <v>1</v>
      </c>
      <c r="E284" s="3">
        <v>576</v>
      </c>
      <c r="F284" s="3">
        <v>88704.71317447915</v>
      </c>
      <c r="G284" s="3">
        <v>288</v>
      </c>
      <c r="H284" s="3">
        <v>65171.42473777778</v>
      </c>
      <c r="I284" s="3">
        <v>255</v>
      </c>
      <c r="J284" s="3">
        <v>51188.28718180392</v>
      </c>
      <c r="K284" s="3">
        <v>8</v>
      </c>
      <c r="L284" s="3">
        <v>45584.711175000004</v>
      </c>
      <c r="M284" s="3">
        <v>113</v>
      </c>
      <c r="N284" s="3">
        <v>53784.52132424779</v>
      </c>
      <c r="O284" s="3">
        <v>0</v>
      </c>
      <c r="P284" s="3"/>
      <c r="Q284" s="100">
        <f t="shared" si="28"/>
        <v>1240</v>
      </c>
      <c r="R284" s="100">
        <f t="shared" si="29"/>
        <v>72063.40882530645</v>
      </c>
    </row>
    <row r="285" spans="1:18" ht="12">
      <c r="A285" s="1" t="s">
        <v>266</v>
      </c>
      <c r="B285" s="1" t="s">
        <v>269</v>
      </c>
      <c r="C285" s="2">
        <v>199148</v>
      </c>
      <c r="D285" s="2">
        <v>2</v>
      </c>
      <c r="E285" s="3">
        <v>137</v>
      </c>
      <c r="F285" s="3">
        <v>73816.71883065694</v>
      </c>
      <c r="G285" s="3">
        <v>171</v>
      </c>
      <c r="H285" s="3">
        <v>52797.88638549708</v>
      </c>
      <c r="I285" s="3">
        <v>128</v>
      </c>
      <c r="J285" s="3">
        <v>42977.427604375</v>
      </c>
      <c r="K285" s="3">
        <v>5</v>
      </c>
      <c r="L285" s="3">
        <v>35289</v>
      </c>
      <c r="M285" s="3">
        <v>146</v>
      </c>
      <c r="N285" s="3">
        <v>33512.09705205479</v>
      </c>
      <c r="O285" s="3">
        <v>0</v>
      </c>
      <c r="P285" s="3"/>
      <c r="Q285" s="100">
        <f t="shared" si="28"/>
        <v>587</v>
      </c>
      <c r="R285" s="100">
        <f t="shared" si="29"/>
        <v>50616.10043386712</v>
      </c>
    </row>
    <row r="286" spans="1:18" ht="12">
      <c r="A286" s="1" t="s">
        <v>266</v>
      </c>
      <c r="B286" s="1" t="s">
        <v>270</v>
      </c>
      <c r="C286" s="2">
        <v>197869</v>
      </c>
      <c r="D286" s="2">
        <v>3</v>
      </c>
      <c r="E286" s="3">
        <v>250</v>
      </c>
      <c r="F286" s="3">
        <v>60719.18915168</v>
      </c>
      <c r="G286" s="3">
        <v>125</v>
      </c>
      <c r="H286" s="3">
        <v>50446.39292768</v>
      </c>
      <c r="I286" s="3">
        <v>134</v>
      </c>
      <c r="J286" s="3">
        <v>41451.03945104477</v>
      </c>
      <c r="K286" s="3">
        <v>6</v>
      </c>
      <c r="L286" s="3">
        <v>34296</v>
      </c>
      <c r="M286" s="3">
        <v>66</v>
      </c>
      <c r="N286" s="3">
        <v>33033.16726515151</v>
      </c>
      <c r="O286" s="3">
        <v>0</v>
      </c>
      <c r="P286" s="3"/>
      <c r="Q286" s="100">
        <f t="shared" si="28"/>
        <v>581</v>
      </c>
      <c r="R286" s="100">
        <f t="shared" si="29"/>
        <v>50647.16132499139</v>
      </c>
    </row>
    <row r="287" spans="1:18" ht="12">
      <c r="A287" s="1" t="s">
        <v>266</v>
      </c>
      <c r="B287" s="1" t="s">
        <v>271</v>
      </c>
      <c r="C287" s="2">
        <v>198464</v>
      </c>
      <c r="D287" s="2">
        <v>3</v>
      </c>
      <c r="E287" s="3">
        <v>170</v>
      </c>
      <c r="F287" s="3">
        <v>65555.78345576471</v>
      </c>
      <c r="G287" s="3">
        <v>253</v>
      </c>
      <c r="H287" s="3">
        <v>50846.75673391304</v>
      </c>
      <c r="I287" s="3">
        <v>201</v>
      </c>
      <c r="J287" s="3">
        <v>44189.15883880597</v>
      </c>
      <c r="K287" s="3">
        <v>12</v>
      </c>
      <c r="L287" s="3">
        <v>38084.92472</v>
      </c>
      <c r="M287" s="3">
        <v>172</v>
      </c>
      <c r="N287" s="3">
        <v>35734.13737</v>
      </c>
      <c r="O287" s="3">
        <v>0</v>
      </c>
      <c r="P287" s="3"/>
      <c r="Q287" s="100">
        <f t="shared" si="28"/>
        <v>808</v>
      </c>
      <c r="R287" s="100">
        <f t="shared" si="29"/>
        <v>48878.742935693066</v>
      </c>
    </row>
    <row r="288" spans="1:18" ht="12">
      <c r="A288" s="1" t="s">
        <v>266</v>
      </c>
      <c r="B288" s="1" t="s">
        <v>272</v>
      </c>
      <c r="C288" s="2">
        <v>199102</v>
      </c>
      <c r="D288" s="2">
        <v>3</v>
      </c>
      <c r="E288" s="3">
        <v>84</v>
      </c>
      <c r="F288" s="3">
        <v>63678.08736857143</v>
      </c>
      <c r="G288" s="3">
        <v>130</v>
      </c>
      <c r="H288" s="3">
        <v>54623.378951846156</v>
      </c>
      <c r="I288" s="3">
        <v>124</v>
      </c>
      <c r="J288" s="3">
        <v>48109.86651870968</v>
      </c>
      <c r="K288" s="3">
        <v>23</v>
      </c>
      <c r="L288" s="3">
        <v>36194.51669565217</v>
      </c>
      <c r="M288" s="3">
        <v>51</v>
      </c>
      <c r="N288" s="3">
        <v>42850.51722823529</v>
      </c>
      <c r="O288" s="3">
        <v>0</v>
      </c>
      <c r="P288" s="3"/>
      <c r="Q288" s="100">
        <f t="shared" si="28"/>
        <v>412</v>
      </c>
      <c r="R288" s="100">
        <f t="shared" si="29"/>
        <v>52022.99105257281</v>
      </c>
    </row>
    <row r="289" spans="1:18" ht="12">
      <c r="A289" s="1" t="s">
        <v>266</v>
      </c>
      <c r="B289" s="1" t="s">
        <v>273</v>
      </c>
      <c r="C289" s="2">
        <v>199157</v>
      </c>
      <c r="D289" s="2">
        <v>3</v>
      </c>
      <c r="E289" s="3">
        <v>58</v>
      </c>
      <c r="F289" s="3">
        <v>68543.90621068966</v>
      </c>
      <c r="G289" s="3">
        <v>81</v>
      </c>
      <c r="H289" s="3">
        <v>53624.32781432099</v>
      </c>
      <c r="I289" s="3">
        <v>74</v>
      </c>
      <c r="J289" s="3">
        <v>45917.29367891892</v>
      </c>
      <c r="K289" s="3">
        <v>3</v>
      </c>
      <c r="L289" s="3">
        <v>41531.75888666667</v>
      </c>
      <c r="M289" s="3">
        <v>48</v>
      </c>
      <c r="N289" s="3">
        <v>39193.137285</v>
      </c>
      <c r="O289" s="3">
        <v>0</v>
      </c>
      <c r="P289" s="3"/>
      <c r="Q289" s="100">
        <f t="shared" si="28"/>
        <v>264</v>
      </c>
      <c r="R289" s="100">
        <f t="shared" si="29"/>
        <v>51980.540574848485</v>
      </c>
    </row>
    <row r="290" spans="1:18" ht="12">
      <c r="A290" s="1" t="s">
        <v>266</v>
      </c>
      <c r="B290" s="1" t="s">
        <v>274</v>
      </c>
      <c r="C290" s="2">
        <v>199139</v>
      </c>
      <c r="D290" s="2">
        <v>3</v>
      </c>
      <c r="E290" s="3">
        <v>189</v>
      </c>
      <c r="F290" s="3">
        <v>69653.46621693122</v>
      </c>
      <c r="G290" s="3">
        <v>225</v>
      </c>
      <c r="H290" s="3">
        <v>52482.91977377778</v>
      </c>
      <c r="I290" s="3">
        <v>129</v>
      </c>
      <c r="J290" s="3">
        <v>43967.86480046511</v>
      </c>
      <c r="K290" s="3">
        <v>0</v>
      </c>
      <c r="L290" s="3"/>
      <c r="M290" s="3">
        <v>101</v>
      </c>
      <c r="N290" s="3">
        <v>34114.73075247525</v>
      </c>
      <c r="O290" s="3">
        <v>0</v>
      </c>
      <c r="P290" s="3"/>
      <c r="Q290" s="100">
        <f t="shared" si="28"/>
        <v>644</v>
      </c>
      <c r="R290" s="100">
        <f t="shared" si="29"/>
        <v>52935.72116360249</v>
      </c>
    </row>
    <row r="291" spans="1:18" ht="12">
      <c r="A291" s="1" t="s">
        <v>266</v>
      </c>
      <c r="B291" s="1" t="s">
        <v>275</v>
      </c>
      <c r="C291" s="2">
        <v>200004</v>
      </c>
      <c r="D291" s="2">
        <v>3</v>
      </c>
      <c r="E291" s="3">
        <v>70</v>
      </c>
      <c r="F291" s="3">
        <v>62081.432992285714</v>
      </c>
      <c r="G291" s="3">
        <v>111</v>
      </c>
      <c r="H291" s="3">
        <v>51592.37521405405</v>
      </c>
      <c r="I291" s="3">
        <v>98</v>
      </c>
      <c r="J291" s="3">
        <v>42672.26046897959</v>
      </c>
      <c r="K291" s="3">
        <v>0</v>
      </c>
      <c r="L291" s="3"/>
      <c r="M291" s="3">
        <v>37</v>
      </c>
      <c r="N291" s="3">
        <v>37737.22615351352</v>
      </c>
      <c r="O291" s="3">
        <v>0</v>
      </c>
      <c r="P291" s="3"/>
      <c r="Q291" s="100">
        <f t="shared" si="28"/>
        <v>316</v>
      </c>
      <c r="R291" s="100">
        <f t="shared" si="29"/>
        <v>49527.25586031646</v>
      </c>
    </row>
    <row r="292" spans="1:18" ht="12">
      <c r="A292" s="1" t="s">
        <v>266</v>
      </c>
      <c r="B292" s="1" t="s">
        <v>276</v>
      </c>
      <c r="C292" s="2">
        <v>198543</v>
      </c>
      <c r="D292" s="2">
        <v>4</v>
      </c>
      <c r="E292" s="3">
        <v>38</v>
      </c>
      <c r="F292" s="3">
        <v>62957.08734421052</v>
      </c>
      <c r="G292" s="3">
        <v>67</v>
      </c>
      <c r="H292" s="3">
        <v>51603.679923582094</v>
      </c>
      <c r="I292" s="3">
        <v>51</v>
      </c>
      <c r="J292" s="3">
        <v>46846.913058823535</v>
      </c>
      <c r="K292" s="3">
        <v>2</v>
      </c>
      <c r="L292" s="3">
        <v>24691.85422</v>
      </c>
      <c r="M292" s="3">
        <v>46</v>
      </c>
      <c r="N292" s="3">
        <v>37736.94432173913</v>
      </c>
      <c r="O292" s="3">
        <v>0</v>
      </c>
      <c r="P292" s="3"/>
      <c r="Q292" s="100">
        <f t="shared" si="28"/>
        <v>204</v>
      </c>
      <c r="R292" s="100">
        <f t="shared" si="29"/>
        <v>49138.68425098039</v>
      </c>
    </row>
    <row r="293" spans="1:18" ht="12">
      <c r="A293" s="1" t="s">
        <v>266</v>
      </c>
      <c r="B293" s="1" t="s">
        <v>277</v>
      </c>
      <c r="C293" s="2">
        <v>199218</v>
      </c>
      <c r="D293" s="2">
        <v>4</v>
      </c>
      <c r="E293" s="3">
        <v>122</v>
      </c>
      <c r="F293" s="3">
        <v>62862.718898360654</v>
      </c>
      <c r="G293" s="3">
        <v>133</v>
      </c>
      <c r="H293" s="3">
        <v>50136.81705413534</v>
      </c>
      <c r="I293" s="3">
        <v>92</v>
      </c>
      <c r="J293" s="3">
        <v>43298</v>
      </c>
      <c r="K293" s="3">
        <v>0</v>
      </c>
      <c r="L293" s="3"/>
      <c r="M293" s="3">
        <v>41</v>
      </c>
      <c r="N293" s="3">
        <v>32843.238473170735</v>
      </c>
      <c r="O293" s="3">
        <v>0</v>
      </c>
      <c r="P293" s="3"/>
      <c r="Q293" s="100">
        <f t="shared" si="28"/>
        <v>388</v>
      </c>
      <c r="R293" s="100">
        <f t="shared" si="29"/>
        <v>50689.27100824743</v>
      </c>
    </row>
    <row r="294" spans="1:18" ht="12">
      <c r="A294" s="1" t="s">
        <v>266</v>
      </c>
      <c r="B294" s="1" t="s">
        <v>278</v>
      </c>
      <c r="C294" s="2">
        <v>199281</v>
      </c>
      <c r="D294" s="2">
        <v>5</v>
      </c>
      <c r="E294" s="3">
        <v>42</v>
      </c>
      <c r="F294" s="3">
        <v>68262</v>
      </c>
      <c r="G294" s="3">
        <v>32</v>
      </c>
      <c r="H294" s="3">
        <v>51975.993625</v>
      </c>
      <c r="I294" s="3">
        <v>42</v>
      </c>
      <c r="J294" s="3">
        <v>41885.12477333333</v>
      </c>
      <c r="K294" s="3">
        <v>2</v>
      </c>
      <c r="L294" s="3">
        <v>33500</v>
      </c>
      <c r="M294" s="3">
        <v>27</v>
      </c>
      <c r="N294" s="3">
        <v>38163.915377777776</v>
      </c>
      <c r="O294" s="3">
        <v>0</v>
      </c>
      <c r="P294" s="3"/>
      <c r="Q294" s="100">
        <f t="shared" si="28"/>
        <v>145</v>
      </c>
      <c r="R294" s="100">
        <f t="shared" si="29"/>
        <v>50943.701735724135</v>
      </c>
    </row>
    <row r="295" spans="1:18" ht="12">
      <c r="A295" s="1" t="s">
        <v>266</v>
      </c>
      <c r="B295" s="1" t="s">
        <v>279</v>
      </c>
      <c r="C295" s="2">
        <v>198507</v>
      </c>
      <c r="D295" s="2">
        <v>6</v>
      </c>
      <c r="E295" s="3">
        <v>43</v>
      </c>
      <c r="F295" s="3">
        <v>54977.152528837214</v>
      </c>
      <c r="G295" s="3">
        <v>21</v>
      </c>
      <c r="H295" s="3">
        <v>45060.09712761905</v>
      </c>
      <c r="I295" s="3">
        <v>8</v>
      </c>
      <c r="J295" s="3">
        <v>40473</v>
      </c>
      <c r="K295" s="3">
        <v>2</v>
      </c>
      <c r="L295" s="3">
        <v>38765</v>
      </c>
      <c r="M295" s="3">
        <v>24</v>
      </c>
      <c r="N295" s="3">
        <v>39503.19964</v>
      </c>
      <c r="O295" s="3">
        <v>0</v>
      </c>
      <c r="P295" s="3"/>
      <c r="Q295" s="100">
        <f t="shared" si="28"/>
        <v>98</v>
      </c>
      <c r="R295" s="100">
        <f t="shared" si="29"/>
        <v>47547.65703857143</v>
      </c>
    </row>
    <row r="296" spans="1:18" ht="12">
      <c r="A296" s="1" t="s">
        <v>266</v>
      </c>
      <c r="B296" s="1" t="s">
        <v>280</v>
      </c>
      <c r="C296" s="2">
        <v>199111</v>
      </c>
      <c r="D296" s="2">
        <v>6</v>
      </c>
      <c r="E296" s="3">
        <v>45</v>
      </c>
      <c r="F296" s="3">
        <v>64229</v>
      </c>
      <c r="G296" s="3">
        <v>50</v>
      </c>
      <c r="H296" s="3">
        <v>49389</v>
      </c>
      <c r="I296" s="3">
        <v>46</v>
      </c>
      <c r="J296" s="3">
        <v>37197</v>
      </c>
      <c r="K296" s="3">
        <v>1</v>
      </c>
      <c r="L296" s="3">
        <v>32640</v>
      </c>
      <c r="M296" s="3">
        <v>19</v>
      </c>
      <c r="N296" s="3">
        <v>40316</v>
      </c>
      <c r="O296" s="3">
        <v>0</v>
      </c>
      <c r="P296" s="3"/>
      <c r="Q296" s="100">
        <f t="shared" si="28"/>
        <v>161</v>
      </c>
      <c r="R296" s="100">
        <f t="shared" si="29"/>
        <v>48878.63975155279</v>
      </c>
    </row>
    <row r="297" spans="1:18" ht="12">
      <c r="A297" s="1" t="s">
        <v>266</v>
      </c>
      <c r="B297" s="1" t="s">
        <v>281</v>
      </c>
      <c r="C297" s="2">
        <v>199999</v>
      </c>
      <c r="D297" s="2">
        <v>6</v>
      </c>
      <c r="E297" s="3">
        <v>43</v>
      </c>
      <c r="F297" s="3">
        <v>60138.51946139535</v>
      </c>
      <c r="G297" s="3">
        <v>42</v>
      </c>
      <c r="H297" s="3">
        <v>52257.83981428571</v>
      </c>
      <c r="I297" s="3">
        <v>50</v>
      </c>
      <c r="J297" s="3">
        <v>42564.965546399995</v>
      </c>
      <c r="K297" s="3">
        <v>5</v>
      </c>
      <c r="L297" s="3">
        <v>36310</v>
      </c>
      <c r="M297" s="3">
        <v>23</v>
      </c>
      <c r="N297" s="3">
        <v>39549.342208695656</v>
      </c>
      <c r="O297" s="3">
        <v>0</v>
      </c>
      <c r="P297" s="3"/>
      <c r="Q297" s="100">
        <f t="shared" si="28"/>
        <v>163</v>
      </c>
      <c r="R297" s="100">
        <f t="shared" si="29"/>
        <v>49081.096669693245</v>
      </c>
    </row>
    <row r="298" spans="1:18" ht="12">
      <c r="A298" s="29"/>
      <c r="B298" s="59" t="s">
        <v>636</v>
      </c>
      <c r="C298" s="2"/>
      <c r="D298" s="2"/>
      <c r="E298" s="57">
        <f>SUM(E283:E297)</f>
        <v>2313</v>
      </c>
      <c r="F298" s="57">
        <f>SUMPRODUCT(E283:E297,F283:F297)/E298</f>
        <v>74352.27055373974</v>
      </c>
      <c r="G298" s="57">
        <f>SUM(G283:G297)</f>
        <v>2066</v>
      </c>
      <c r="H298" s="57">
        <f>SUMPRODUCT(G283:G297,H283:H297)/G298</f>
        <v>54852.66376298161</v>
      </c>
      <c r="I298" s="57">
        <f>SUM(I283:I297)</f>
        <v>1630</v>
      </c>
      <c r="J298" s="57">
        <f>SUMPRODUCT(I283:I297,J283:J297)/I298</f>
        <v>45917.65192342331</v>
      </c>
      <c r="K298" s="57">
        <f>SUM(K283:K297)</f>
        <v>74</v>
      </c>
      <c r="L298" s="57">
        <f>SUMPRODUCT(K283:K297,L283:L297)/K298</f>
        <v>37316.89471702703</v>
      </c>
      <c r="M298" s="57">
        <f>SUM(M283:M297)</f>
        <v>1099</v>
      </c>
      <c r="N298" s="57">
        <f>SUMPRODUCT(M283:M297,N283:N297)/M298</f>
        <v>37778.118556487716</v>
      </c>
      <c r="O298" s="57"/>
      <c r="P298" s="57"/>
      <c r="Q298" s="57">
        <f>SUM(Q283:Q297)</f>
        <v>7182</v>
      </c>
      <c r="R298" s="57">
        <f>SUMPRODUCT(Q283:Q297,R283:R297)/Q298</f>
        <v>56311.30329475633</v>
      </c>
    </row>
    <row r="299" spans="1:18" ht="12">
      <c r="A299" s="1" t="s">
        <v>266</v>
      </c>
      <c r="B299" s="1" t="s">
        <v>282</v>
      </c>
      <c r="C299" s="2">
        <v>199786</v>
      </c>
      <c r="D299" s="2">
        <v>7</v>
      </c>
      <c r="E299" s="3">
        <v>0</v>
      </c>
      <c r="F299" s="3"/>
      <c r="G299" s="3">
        <v>0</v>
      </c>
      <c r="H299" s="3"/>
      <c r="I299" s="3">
        <v>0</v>
      </c>
      <c r="J299" s="3"/>
      <c r="K299" s="3">
        <v>0</v>
      </c>
      <c r="L299" s="3"/>
      <c r="M299" s="3">
        <v>0</v>
      </c>
      <c r="N299" s="3"/>
      <c r="O299" s="2">
        <v>76</v>
      </c>
      <c r="P299" s="3">
        <v>30962</v>
      </c>
      <c r="Q299" s="100">
        <f aca="true" t="shared" si="30" ref="Q299:Q356">+O299+M299+K299+I299+G299+E299</f>
        <v>76</v>
      </c>
      <c r="R299" s="100">
        <f aca="true" t="shared" si="31" ref="R299:R356">((E299*F299)+(G299*H299)+(I299*J299)+(K299*L299)+(M299*N299)+(O299*P299))/Q299</f>
        <v>30962</v>
      </c>
    </row>
    <row r="300" spans="1:18" ht="12">
      <c r="A300" s="1" t="s">
        <v>266</v>
      </c>
      <c r="B300" s="1" t="s">
        <v>283</v>
      </c>
      <c r="C300" s="2">
        <v>197850</v>
      </c>
      <c r="D300" s="2">
        <v>7</v>
      </c>
      <c r="E300" s="3">
        <v>0</v>
      </c>
      <c r="F300" s="3"/>
      <c r="G300" s="3">
        <v>0</v>
      </c>
      <c r="H300" s="3"/>
      <c r="I300" s="3">
        <v>0</v>
      </c>
      <c r="J300" s="3"/>
      <c r="K300" s="3">
        <v>0</v>
      </c>
      <c r="L300" s="3"/>
      <c r="M300" s="3">
        <v>0</v>
      </c>
      <c r="N300" s="3"/>
      <c r="O300" s="2">
        <v>37</v>
      </c>
      <c r="P300" s="3">
        <v>32836</v>
      </c>
      <c r="Q300" s="100">
        <f t="shared" si="30"/>
        <v>37</v>
      </c>
      <c r="R300" s="100">
        <f t="shared" si="31"/>
        <v>32836</v>
      </c>
    </row>
    <row r="301" spans="1:18" ht="12">
      <c r="A301" s="1" t="s">
        <v>266</v>
      </c>
      <c r="B301" s="1" t="s">
        <v>284</v>
      </c>
      <c r="C301" s="2">
        <v>197887</v>
      </c>
      <c r="D301" s="2">
        <v>7</v>
      </c>
      <c r="E301" s="3">
        <v>0</v>
      </c>
      <c r="F301" s="3"/>
      <c r="G301" s="3">
        <v>0</v>
      </c>
      <c r="H301" s="3"/>
      <c r="I301" s="3">
        <v>0</v>
      </c>
      <c r="J301" s="3"/>
      <c r="K301" s="3">
        <v>0</v>
      </c>
      <c r="L301" s="3"/>
      <c r="M301" s="3">
        <v>0</v>
      </c>
      <c r="N301" s="3"/>
      <c r="O301" s="2">
        <v>95</v>
      </c>
      <c r="P301" s="3">
        <v>33826</v>
      </c>
      <c r="Q301" s="100">
        <f t="shared" si="30"/>
        <v>95</v>
      </c>
      <c r="R301" s="100">
        <f t="shared" si="31"/>
        <v>33826</v>
      </c>
    </row>
    <row r="302" spans="1:18" ht="12">
      <c r="A302" s="1" t="s">
        <v>266</v>
      </c>
      <c r="B302" s="1" t="s">
        <v>285</v>
      </c>
      <c r="C302" s="2">
        <v>197996</v>
      </c>
      <c r="D302" s="2">
        <v>7</v>
      </c>
      <c r="E302" s="3">
        <v>0</v>
      </c>
      <c r="F302" s="3"/>
      <c r="G302" s="3">
        <v>0</v>
      </c>
      <c r="H302" s="3"/>
      <c r="I302" s="3">
        <v>0</v>
      </c>
      <c r="J302" s="3"/>
      <c r="K302" s="3">
        <v>0</v>
      </c>
      <c r="L302" s="3"/>
      <c r="M302" s="3">
        <v>0</v>
      </c>
      <c r="N302" s="3"/>
      <c r="O302" s="2">
        <v>55</v>
      </c>
      <c r="P302" s="3">
        <v>31865</v>
      </c>
      <c r="Q302" s="100">
        <f t="shared" si="30"/>
        <v>55</v>
      </c>
      <c r="R302" s="100">
        <f t="shared" si="31"/>
        <v>31865</v>
      </c>
    </row>
    <row r="303" spans="1:18" ht="12">
      <c r="A303" s="1" t="s">
        <v>266</v>
      </c>
      <c r="B303" s="1" t="s">
        <v>286</v>
      </c>
      <c r="C303" s="2">
        <v>198011</v>
      </c>
      <c r="D303" s="2">
        <v>7</v>
      </c>
      <c r="E303" s="3">
        <v>0</v>
      </c>
      <c r="F303" s="3"/>
      <c r="G303" s="3">
        <v>0</v>
      </c>
      <c r="H303" s="3"/>
      <c r="I303" s="3">
        <v>0</v>
      </c>
      <c r="J303" s="3"/>
      <c r="K303" s="3">
        <v>0</v>
      </c>
      <c r="L303" s="3"/>
      <c r="M303" s="3">
        <v>0</v>
      </c>
      <c r="N303" s="3"/>
      <c r="O303" s="2">
        <v>27</v>
      </c>
      <c r="P303" s="3">
        <v>31775</v>
      </c>
      <c r="Q303" s="100">
        <f t="shared" si="30"/>
        <v>27</v>
      </c>
      <c r="R303" s="100">
        <f t="shared" si="31"/>
        <v>31775</v>
      </c>
    </row>
    <row r="304" spans="1:18" ht="12">
      <c r="A304" s="1" t="s">
        <v>266</v>
      </c>
      <c r="B304" s="1" t="s">
        <v>287</v>
      </c>
      <c r="C304" s="2">
        <v>198039</v>
      </c>
      <c r="D304" s="2">
        <v>7</v>
      </c>
      <c r="E304" s="3">
        <v>0</v>
      </c>
      <c r="F304" s="3"/>
      <c r="G304" s="3">
        <v>0</v>
      </c>
      <c r="H304" s="3"/>
      <c r="I304" s="3">
        <v>0</v>
      </c>
      <c r="J304" s="3"/>
      <c r="K304" s="3">
        <v>0</v>
      </c>
      <c r="L304" s="3"/>
      <c r="M304" s="3">
        <v>0</v>
      </c>
      <c r="N304" s="3"/>
      <c r="O304" s="2">
        <v>50</v>
      </c>
      <c r="P304" s="3">
        <v>32608</v>
      </c>
      <c r="Q304" s="100">
        <f t="shared" si="30"/>
        <v>50</v>
      </c>
      <c r="R304" s="100">
        <f t="shared" si="31"/>
        <v>32608</v>
      </c>
    </row>
    <row r="305" spans="1:18" ht="12">
      <c r="A305" s="1" t="s">
        <v>266</v>
      </c>
      <c r="B305" s="1" t="s">
        <v>288</v>
      </c>
      <c r="C305" s="2">
        <v>198084</v>
      </c>
      <c r="D305" s="2">
        <v>7</v>
      </c>
      <c r="E305" s="3">
        <v>0</v>
      </c>
      <c r="F305" s="3"/>
      <c r="G305" s="3">
        <v>0</v>
      </c>
      <c r="H305" s="3"/>
      <c r="I305" s="3">
        <v>0</v>
      </c>
      <c r="J305" s="3"/>
      <c r="K305" s="3">
        <v>0</v>
      </c>
      <c r="L305" s="3"/>
      <c r="M305" s="3">
        <v>0</v>
      </c>
      <c r="N305" s="3"/>
      <c r="O305" s="2">
        <v>25</v>
      </c>
      <c r="P305" s="3">
        <v>31049</v>
      </c>
      <c r="Q305" s="100">
        <f t="shared" si="30"/>
        <v>25</v>
      </c>
      <c r="R305" s="100">
        <f t="shared" si="31"/>
        <v>31049</v>
      </c>
    </row>
    <row r="306" spans="1:18" ht="12">
      <c r="A306" s="1" t="s">
        <v>266</v>
      </c>
      <c r="B306" s="1" t="s">
        <v>289</v>
      </c>
      <c r="C306" s="2">
        <v>198118</v>
      </c>
      <c r="D306" s="2">
        <v>7</v>
      </c>
      <c r="E306" s="3">
        <v>0</v>
      </c>
      <c r="F306" s="3"/>
      <c r="G306" s="3">
        <v>0</v>
      </c>
      <c r="H306" s="3"/>
      <c r="I306" s="3">
        <v>0</v>
      </c>
      <c r="J306" s="3"/>
      <c r="K306" s="3">
        <v>0</v>
      </c>
      <c r="L306" s="3"/>
      <c r="M306" s="3">
        <v>0</v>
      </c>
      <c r="N306" s="3"/>
      <c r="O306" s="2">
        <v>81</v>
      </c>
      <c r="P306" s="3">
        <v>32411</v>
      </c>
      <c r="Q306" s="100">
        <f t="shared" si="30"/>
        <v>81</v>
      </c>
      <c r="R306" s="100">
        <f t="shared" si="31"/>
        <v>32411</v>
      </c>
    </row>
    <row r="307" spans="1:18" ht="12">
      <c r="A307" s="1" t="s">
        <v>266</v>
      </c>
      <c r="B307" s="1" t="s">
        <v>290</v>
      </c>
      <c r="C307" s="2">
        <v>198154</v>
      </c>
      <c r="D307" s="2">
        <v>7</v>
      </c>
      <c r="E307" s="3">
        <v>0</v>
      </c>
      <c r="F307" s="3"/>
      <c r="G307" s="3">
        <v>0</v>
      </c>
      <c r="H307" s="3"/>
      <c r="I307" s="3">
        <v>0</v>
      </c>
      <c r="J307" s="3"/>
      <c r="K307" s="3">
        <v>0</v>
      </c>
      <c r="L307" s="3"/>
      <c r="M307" s="3">
        <v>0</v>
      </c>
      <c r="N307" s="3"/>
      <c r="O307" s="2">
        <v>112</v>
      </c>
      <c r="P307" s="3">
        <v>33219</v>
      </c>
      <c r="Q307" s="100">
        <f t="shared" si="30"/>
        <v>112</v>
      </c>
      <c r="R307" s="100">
        <f t="shared" si="31"/>
        <v>33219</v>
      </c>
    </row>
    <row r="308" spans="1:18" ht="12">
      <c r="A308" s="1" t="s">
        <v>266</v>
      </c>
      <c r="B308" s="1" t="s">
        <v>291</v>
      </c>
      <c r="C308" s="2">
        <v>198206</v>
      </c>
      <c r="D308" s="2">
        <v>7</v>
      </c>
      <c r="E308" s="3">
        <v>0</v>
      </c>
      <c r="F308" s="3"/>
      <c r="G308" s="3">
        <v>0</v>
      </c>
      <c r="H308" s="3"/>
      <c r="I308" s="3">
        <v>0</v>
      </c>
      <c r="J308" s="3"/>
      <c r="K308" s="3">
        <v>0</v>
      </c>
      <c r="L308" s="3"/>
      <c r="M308" s="3">
        <v>0</v>
      </c>
      <c r="N308" s="3"/>
      <c r="O308" s="2">
        <v>42</v>
      </c>
      <c r="P308" s="3">
        <v>33767</v>
      </c>
      <c r="Q308" s="100">
        <f t="shared" si="30"/>
        <v>42</v>
      </c>
      <c r="R308" s="100">
        <f t="shared" si="31"/>
        <v>33767</v>
      </c>
    </row>
    <row r="309" spans="1:18" ht="12">
      <c r="A309" s="1" t="s">
        <v>266</v>
      </c>
      <c r="B309" s="1" t="s">
        <v>292</v>
      </c>
      <c r="C309" s="2">
        <v>198233</v>
      </c>
      <c r="D309" s="2">
        <v>7</v>
      </c>
      <c r="E309" s="3">
        <v>0</v>
      </c>
      <c r="F309" s="3"/>
      <c r="G309" s="3">
        <v>0</v>
      </c>
      <c r="H309" s="3"/>
      <c r="I309" s="3">
        <v>0</v>
      </c>
      <c r="J309" s="3"/>
      <c r="K309" s="3">
        <v>0</v>
      </c>
      <c r="L309" s="3"/>
      <c r="M309" s="3">
        <v>0</v>
      </c>
      <c r="N309" s="3"/>
      <c r="O309" s="2">
        <v>94</v>
      </c>
      <c r="P309" s="3">
        <v>33160</v>
      </c>
      <c r="Q309" s="100">
        <f t="shared" si="30"/>
        <v>94</v>
      </c>
      <c r="R309" s="100">
        <f t="shared" si="31"/>
        <v>33160</v>
      </c>
    </row>
    <row r="310" spans="1:18" ht="12">
      <c r="A310" s="1" t="s">
        <v>266</v>
      </c>
      <c r="B310" s="1" t="s">
        <v>293</v>
      </c>
      <c r="C310" s="2">
        <v>198251</v>
      </c>
      <c r="D310" s="2">
        <v>7</v>
      </c>
      <c r="E310" s="3">
        <v>0</v>
      </c>
      <c r="F310" s="3"/>
      <c r="G310" s="3">
        <v>0</v>
      </c>
      <c r="H310" s="3"/>
      <c r="I310" s="3">
        <v>0</v>
      </c>
      <c r="J310" s="3"/>
      <c r="K310" s="3">
        <v>0</v>
      </c>
      <c r="L310" s="3"/>
      <c r="M310" s="3">
        <v>0</v>
      </c>
      <c r="N310" s="3"/>
      <c r="O310" s="2">
        <v>106</v>
      </c>
      <c r="P310" s="3">
        <v>31124</v>
      </c>
      <c r="Q310" s="100">
        <f t="shared" si="30"/>
        <v>106</v>
      </c>
      <c r="R310" s="100">
        <f t="shared" si="31"/>
        <v>31124</v>
      </c>
    </row>
    <row r="311" spans="1:18" ht="12">
      <c r="A311" s="1" t="s">
        <v>266</v>
      </c>
      <c r="B311" s="1" t="s">
        <v>294</v>
      </c>
      <c r="C311" s="2">
        <v>198260</v>
      </c>
      <c r="D311" s="2">
        <v>7</v>
      </c>
      <c r="E311" s="3">
        <v>0</v>
      </c>
      <c r="F311" s="3"/>
      <c r="G311" s="3">
        <v>0</v>
      </c>
      <c r="H311" s="3"/>
      <c r="I311" s="3">
        <v>0</v>
      </c>
      <c r="J311" s="3"/>
      <c r="K311" s="3">
        <v>0</v>
      </c>
      <c r="L311" s="3"/>
      <c r="M311" s="3">
        <v>0</v>
      </c>
      <c r="N311" s="3"/>
      <c r="O311" s="2">
        <v>234</v>
      </c>
      <c r="P311" s="3">
        <v>34621</v>
      </c>
      <c r="Q311" s="100">
        <f t="shared" si="30"/>
        <v>234</v>
      </c>
      <c r="R311" s="100">
        <f t="shared" si="31"/>
        <v>34621</v>
      </c>
    </row>
    <row r="312" spans="1:18" ht="12">
      <c r="A312" s="1" t="s">
        <v>266</v>
      </c>
      <c r="B312" s="1" t="s">
        <v>295</v>
      </c>
      <c r="C312" s="2">
        <v>198321</v>
      </c>
      <c r="D312" s="2">
        <v>7</v>
      </c>
      <c r="E312" s="3">
        <v>0</v>
      </c>
      <c r="F312" s="3"/>
      <c r="G312" s="3">
        <v>0</v>
      </c>
      <c r="H312" s="3"/>
      <c r="I312" s="3">
        <v>0</v>
      </c>
      <c r="J312" s="3"/>
      <c r="K312" s="3">
        <v>0</v>
      </c>
      <c r="L312" s="3"/>
      <c r="M312" s="3">
        <v>0</v>
      </c>
      <c r="N312" s="3"/>
      <c r="O312" s="2">
        <v>48</v>
      </c>
      <c r="P312" s="3">
        <v>34144</v>
      </c>
      <c r="Q312" s="100">
        <f t="shared" si="30"/>
        <v>48</v>
      </c>
      <c r="R312" s="100">
        <f t="shared" si="31"/>
        <v>34144</v>
      </c>
    </row>
    <row r="313" spans="1:18" ht="12">
      <c r="A313" s="1" t="s">
        <v>266</v>
      </c>
      <c r="B313" s="1" t="s">
        <v>296</v>
      </c>
      <c r="C313" s="2">
        <v>198330</v>
      </c>
      <c r="D313" s="2">
        <v>7</v>
      </c>
      <c r="E313" s="3">
        <v>0</v>
      </c>
      <c r="F313" s="3"/>
      <c r="G313" s="3">
        <v>0</v>
      </c>
      <c r="H313" s="3"/>
      <c r="I313" s="3">
        <v>0</v>
      </c>
      <c r="J313" s="3"/>
      <c r="K313" s="3">
        <v>0</v>
      </c>
      <c r="L313" s="3"/>
      <c r="M313" s="3">
        <v>0</v>
      </c>
      <c r="N313" s="3"/>
      <c r="O313" s="2">
        <v>99</v>
      </c>
      <c r="P313" s="3">
        <v>33488</v>
      </c>
      <c r="Q313" s="100">
        <f t="shared" si="30"/>
        <v>99</v>
      </c>
      <c r="R313" s="100">
        <f t="shared" si="31"/>
        <v>33488</v>
      </c>
    </row>
    <row r="314" spans="1:18" ht="12">
      <c r="A314" s="1" t="s">
        <v>266</v>
      </c>
      <c r="B314" s="1" t="s">
        <v>297</v>
      </c>
      <c r="C314" s="2">
        <v>197814</v>
      </c>
      <c r="D314" s="2">
        <v>7</v>
      </c>
      <c r="E314" s="3">
        <v>0</v>
      </c>
      <c r="F314" s="3"/>
      <c r="G314" s="3">
        <v>0</v>
      </c>
      <c r="H314" s="3"/>
      <c r="I314" s="3">
        <v>0</v>
      </c>
      <c r="J314" s="3"/>
      <c r="K314" s="3">
        <v>0</v>
      </c>
      <c r="L314" s="3"/>
      <c r="M314" s="3">
        <v>0</v>
      </c>
      <c r="N314" s="3"/>
      <c r="O314" s="2">
        <v>60</v>
      </c>
      <c r="P314" s="3">
        <v>31215</v>
      </c>
      <c r="Q314" s="100">
        <f t="shared" si="30"/>
        <v>60</v>
      </c>
      <c r="R314" s="100">
        <f t="shared" si="31"/>
        <v>31215</v>
      </c>
    </row>
    <row r="315" spans="1:18" ht="12">
      <c r="A315" s="1" t="s">
        <v>266</v>
      </c>
      <c r="B315" s="1" t="s">
        <v>298</v>
      </c>
      <c r="C315" s="2">
        <v>198367</v>
      </c>
      <c r="D315" s="2">
        <v>7</v>
      </c>
      <c r="E315" s="3">
        <v>0</v>
      </c>
      <c r="F315" s="3"/>
      <c r="G315" s="3">
        <v>0</v>
      </c>
      <c r="H315" s="3"/>
      <c r="I315" s="3">
        <v>0</v>
      </c>
      <c r="J315" s="3"/>
      <c r="K315" s="3">
        <v>0</v>
      </c>
      <c r="L315" s="3"/>
      <c r="M315" s="3">
        <v>0</v>
      </c>
      <c r="N315" s="3"/>
      <c r="O315" s="2">
        <v>57</v>
      </c>
      <c r="P315" s="3">
        <v>33557</v>
      </c>
      <c r="Q315" s="100">
        <f t="shared" si="30"/>
        <v>57</v>
      </c>
      <c r="R315" s="100">
        <f t="shared" si="31"/>
        <v>33557</v>
      </c>
    </row>
    <row r="316" spans="1:18" ht="12">
      <c r="A316" s="1" t="s">
        <v>266</v>
      </c>
      <c r="B316" s="1" t="s">
        <v>299</v>
      </c>
      <c r="C316" s="2">
        <v>198376</v>
      </c>
      <c r="D316" s="2">
        <v>7</v>
      </c>
      <c r="E316" s="3">
        <v>0</v>
      </c>
      <c r="F316" s="3"/>
      <c r="G316" s="3">
        <v>0</v>
      </c>
      <c r="H316" s="3"/>
      <c r="I316" s="3">
        <v>0</v>
      </c>
      <c r="J316" s="3"/>
      <c r="K316" s="3">
        <v>0</v>
      </c>
      <c r="L316" s="3"/>
      <c r="M316" s="3">
        <v>0</v>
      </c>
      <c r="N316" s="3"/>
      <c r="O316" s="2">
        <v>63</v>
      </c>
      <c r="P316" s="3">
        <v>36725</v>
      </c>
      <c r="Q316" s="100">
        <f t="shared" si="30"/>
        <v>63</v>
      </c>
      <c r="R316" s="100">
        <f t="shared" si="31"/>
        <v>36725</v>
      </c>
    </row>
    <row r="317" spans="1:18" ht="12">
      <c r="A317" s="1" t="s">
        <v>266</v>
      </c>
      <c r="B317" s="1" t="s">
        <v>300</v>
      </c>
      <c r="C317" s="2">
        <v>198455</v>
      </c>
      <c r="D317" s="2">
        <v>7</v>
      </c>
      <c r="E317" s="3">
        <v>0</v>
      </c>
      <c r="F317" s="3"/>
      <c r="G317" s="3">
        <v>0</v>
      </c>
      <c r="H317" s="3"/>
      <c r="I317" s="3">
        <v>0</v>
      </c>
      <c r="J317" s="3"/>
      <c r="K317" s="3">
        <v>0</v>
      </c>
      <c r="L317" s="3"/>
      <c r="M317" s="3">
        <v>0</v>
      </c>
      <c r="N317" s="3"/>
      <c r="O317" s="2">
        <v>111</v>
      </c>
      <c r="P317" s="3">
        <v>34314</v>
      </c>
      <c r="Q317" s="100">
        <f t="shared" si="30"/>
        <v>111</v>
      </c>
      <c r="R317" s="100">
        <f t="shared" si="31"/>
        <v>34314</v>
      </c>
    </row>
    <row r="318" spans="1:18" ht="12">
      <c r="A318" s="1" t="s">
        <v>266</v>
      </c>
      <c r="B318" s="1" t="s">
        <v>301</v>
      </c>
      <c r="C318" s="2">
        <v>198491</v>
      </c>
      <c r="D318" s="2">
        <v>7</v>
      </c>
      <c r="E318" s="3">
        <v>0</v>
      </c>
      <c r="F318" s="3"/>
      <c r="G318" s="3">
        <v>0</v>
      </c>
      <c r="H318" s="3"/>
      <c r="I318" s="3">
        <v>0</v>
      </c>
      <c r="J318" s="3"/>
      <c r="K318" s="3">
        <v>0</v>
      </c>
      <c r="L318" s="3"/>
      <c r="M318" s="3">
        <v>0</v>
      </c>
      <c r="N318" s="3"/>
      <c r="O318" s="2">
        <v>74</v>
      </c>
      <c r="P318" s="3">
        <v>30690</v>
      </c>
      <c r="Q318" s="100">
        <f t="shared" si="30"/>
        <v>74</v>
      </c>
      <c r="R318" s="100">
        <f t="shared" si="31"/>
        <v>30690</v>
      </c>
    </row>
    <row r="319" spans="1:18" ht="12">
      <c r="A319" s="1" t="s">
        <v>266</v>
      </c>
      <c r="B319" s="1" t="s">
        <v>302</v>
      </c>
      <c r="C319" s="2">
        <v>198534</v>
      </c>
      <c r="D319" s="2">
        <v>7</v>
      </c>
      <c r="E319" s="3">
        <v>0</v>
      </c>
      <c r="F319" s="3"/>
      <c r="G319" s="3">
        <v>0</v>
      </c>
      <c r="H319" s="3"/>
      <c r="I319" s="3">
        <v>0</v>
      </c>
      <c r="J319" s="3"/>
      <c r="K319" s="3">
        <v>0</v>
      </c>
      <c r="L319" s="3"/>
      <c r="M319" s="3">
        <v>0</v>
      </c>
      <c r="N319" s="3"/>
      <c r="O319" s="2">
        <v>195</v>
      </c>
      <c r="P319" s="3">
        <v>35085</v>
      </c>
      <c r="Q319" s="100">
        <f t="shared" si="30"/>
        <v>195</v>
      </c>
      <c r="R319" s="100">
        <f t="shared" si="31"/>
        <v>35085</v>
      </c>
    </row>
    <row r="320" spans="1:18" ht="12">
      <c r="A320" s="1" t="s">
        <v>266</v>
      </c>
      <c r="B320" s="1" t="s">
        <v>303</v>
      </c>
      <c r="C320" s="2">
        <v>198552</v>
      </c>
      <c r="D320" s="2">
        <v>7</v>
      </c>
      <c r="E320" s="3">
        <v>0</v>
      </c>
      <c r="F320" s="3"/>
      <c r="G320" s="3">
        <v>0</v>
      </c>
      <c r="H320" s="3"/>
      <c r="I320" s="3">
        <v>0</v>
      </c>
      <c r="J320" s="3"/>
      <c r="K320" s="3">
        <v>0</v>
      </c>
      <c r="L320" s="3"/>
      <c r="M320" s="3">
        <v>0</v>
      </c>
      <c r="N320" s="3"/>
      <c r="O320" s="2">
        <v>139</v>
      </c>
      <c r="P320" s="3">
        <v>33117</v>
      </c>
      <c r="Q320" s="100">
        <f t="shared" si="30"/>
        <v>139</v>
      </c>
      <c r="R320" s="100">
        <f t="shared" si="31"/>
        <v>33117</v>
      </c>
    </row>
    <row r="321" spans="1:18" ht="12">
      <c r="A321" s="1" t="s">
        <v>266</v>
      </c>
      <c r="B321" s="1" t="s">
        <v>304</v>
      </c>
      <c r="C321" s="2">
        <v>198570</v>
      </c>
      <c r="D321" s="2">
        <v>7</v>
      </c>
      <c r="E321" s="3">
        <v>0</v>
      </c>
      <c r="F321" s="3"/>
      <c r="G321" s="3">
        <v>0</v>
      </c>
      <c r="H321" s="3"/>
      <c r="I321" s="3">
        <v>0</v>
      </c>
      <c r="J321" s="3"/>
      <c r="K321" s="3">
        <v>0</v>
      </c>
      <c r="L321" s="3"/>
      <c r="M321" s="3">
        <v>0</v>
      </c>
      <c r="N321" s="3"/>
      <c r="O321" s="2">
        <v>104</v>
      </c>
      <c r="P321" s="3">
        <v>34832</v>
      </c>
      <c r="Q321" s="100">
        <f t="shared" si="30"/>
        <v>104</v>
      </c>
      <c r="R321" s="100">
        <f t="shared" si="31"/>
        <v>34832</v>
      </c>
    </row>
    <row r="322" spans="1:18" ht="12">
      <c r="A322" s="1" t="s">
        <v>266</v>
      </c>
      <c r="B322" s="1" t="s">
        <v>305</v>
      </c>
      <c r="C322" s="2">
        <v>198622</v>
      </c>
      <c r="D322" s="2">
        <v>7</v>
      </c>
      <c r="E322" s="3">
        <v>0</v>
      </c>
      <c r="F322" s="3"/>
      <c r="G322" s="3">
        <v>0</v>
      </c>
      <c r="H322" s="3"/>
      <c r="I322" s="3">
        <v>0</v>
      </c>
      <c r="J322" s="3"/>
      <c r="K322" s="3">
        <v>0</v>
      </c>
      <c r="L322" s="3"/>
      <c r="M322" s="3">
        <v>0</v>
      </c>
      <c r="N322" s="3"/>
      <c r="O322" s="2">
        <v>187</v>
      </c>
      <c r="P322" s="3">
        <v>35238</v>
      </c>
      <c r="Q322" s="100">
        <f t="shared" si="30"/>
        <v>187</v>
      </c>
      <c r="R322" s="100">
        <f t="shared" si="31"/>
        <v>35238</v>
      </c>
    </row>
    <row r="323" spans="1:18" ht="12">
      <c r="A323" s="1" t="s">
        <v>266</v>
      </c>
      <c r="B323" s="1" t="s">
        <v>306</v>
      </c>
      <c r="C323" s="2">
        <v>198640</v>
      </c>
      <c r="D323" s="2">
        <v>7</v>
      </c>
      <c r="E323" s="3">
        <v>0</v>
      </c>
      <c r="F323" s="3"/>
      <c r="G323" s="3">
        <v>0</v>
      </c>
      <c r="H323" s="3"/>
      <c r="I323" s="3">
        <v>0</v>
      </c>
      <c r="J323" s="3"/>
      <c r="K323" s="3">
        <v>0</v>
      </c>
      <c r="L323" s="3"/>
      <c r="M323" s="3">
        <v>0</v>
      </c>
      <c r="N323" s="3"/>
      <c r="O323" s="2">
        <v>53</v>
      </c>
      <c r="P323" s="3">
        <v>33166</v>
      </c>
      <c r="Q323" s="100">
        <f t="shared" si="30"/>
        <v>53</v>
      </c>
      <c r="R323" s="100">
        <f t="shared" si="31"/>
        <v>33166</v>
      </c>
    </row>
    <row r="324" spans="1:18" ht="12">
      <c r="A324" s="1" t="s">
        <v>266</v>
      </c>
      <c r="B324" s="1" t="s">
        <v>307</v>
      </c>
      <c r="C324" s="2">
        <v>198668</v>
      </c>
      <c r="D324" s="2">
        <v>7</v>
      </c>
      <c r="E324" s="3">
        <v>0</v>
      </c>
      <c r="F324" s="3"/>
      <c r="G324" s="3">
        <v>0</v>
      </c>
      <c r="H324" s="3"/>
      <c r="I324" s="3">
        <v>0</v>
      </c>
      <c r="J324" s="3"/>
      <c r="K324" s="3">
        <v>0</v>
      </c>
      <c r="L324" s="3"/>
      <c r="M324" s="3">
        <v>0</v>
      </c>
      <c r="N324" s="3"/>
      <c r="O324" s="2">
        <v>61</v>
      </c>
      <c r="P324" s="3">
        <v>32012</v>
      </c>
      <c r="Q324" s="100">
        <f t="shared" si="30"/>
        <v>61</v>
      </c>
      <c r="R324" s="100">
        <f t="shared" si="31"/>
        <v>32012</v>
      </c>
    </row>
    <row r="325" spans="1:18" ht="12">
      <c r="A325" s="1" t="s">
        <v>266</v>
      </c>
      <c r="B325" s="1" t="s">
        <v>308</v>
      </c>
      <c r="C325" s="2">
        <v>198729</v>
      </c>
      <c r="D325" s="2">
        <v>7</v>
      </c>
      <c r="E325" s="3">
        <v>0</v>
      </c>
      <c r="F325" s="3"/>
      <c r="G325" s="3">
        <v>0</v>
      </c>
      <c r="H325" s="3"/>
      <c r="I325" s="3">
        <v>0</v>
      </c>
      <c r="J325" s="3"/>
      <c r="K325" s="3">
        <v>0</v>
      </c>
      <c r="L325" s="3"/>
      <c r="M325" s="3">
        <v>0</v>
      </c>
      <c r="N325" s="3"/>
      <c r="O325" s="2">
        <v>52</v>
      </c>
      <c r="P325" s="3">
        <v>30833</v>
      </c>
      <c r="Q325" s="100">
        <f t="shared" si="30"/>
        <v>52</v>
      </c>
      <c r="R325" s="100">
        <f t="shared" si="31"/>
        <v>30833</v>
      </c>
    </row>
    <row r="326" spans="1:18" ht="12">
      <c r="A326" s="1" t="s">
        <v>266</v>
      </c>
      <c r="B326" s="1" t="s">
        <v>309</v>
      </c>
      <c r="C326" s="2">
        <v>198710</v>
      </c>
      <c r="D326" s="2">
        <v>7</v>
      </c>
      <c r="E326" s="3">
        <v>0</v>
      </c>
      <c r="F326" s="3"/>
      <c r="G326" s="3">
        <v>0</v>
      </c>
      <c r="H326" s="3"/>
      <c r="I326" s="3">
        <v>0</v>
      </c>
      <c r="J326" s="3"/>
      <c r="K326" s="3">
        <v>0</v>
      </c>
      <c r="L326" s="3"/>
      <c r="M326" s="3">
        <v>0</v>
      </c>
      <c r="N326" s="3"/>
      <c r="O326" s="2">
        <v>45</v>
      </c>
      <c r="P326" s="3">
        <v>28089</v>
      </c>
      <c r="Q326" s="100">
        <f t="shared" si="30"/>
        <v>45</v>
      </c>
      <c r="R326" s="100">
        <f t="shared" si="31"/>
        <v>28089</v>
      </c>
    </row>
    <row r="327" spans="1:18" ht="12">
      <c r="A327" s="1" t="s">
        <v>266</v>
      </c>
      <c r="B327" s="1" t="s">
        <v>310</v>
      </c>
      <c r="C327" s="2">
        <v>198774</v>
      </c>
      <c r="D327" s="2">
        <v>7</v>
      </c>
      <c r="E327" s="3">
        <v>0</v>
      </c>
      <c r="F327" s="3"/>
      <c r="G327" s="3">
        <v>0</v>
      </c>
      <c r="H327" s="3"/>
      <c r="I327" s="3">
        <v>0</v>
      </c>
      <c r="J327" s="3"/>
      <c r="K327" s="3">
        <v>0</v>
      </c>
      <c r="L327" s="3"/>
      <c r="M327" s="3">
        <v>0</v>
      </c>
      <c r="N327" s="3"/>
      <c r="O327" s="2">
        <v>110</v>
      </c>
      <c r="P327" s="3">
        <v>30466</v>
      </c>
      <c r="Q327" s="100">
        <f t="shared" si="30"/>
        <v>110</v>
      </c>
      <c r="R327" s="100">
        <f t="shared" si="31"/>
        <v>30466</v>
      </c>
    </row>
    <row r="328" spans="1:18" ht="12">
      <c r="A328" s="1" t="s">
        <v>266</v>
      </c>
      <c r="B328" s="1" t="s">
        <v>311</v>
      </c>
      <c r="C328" s="2">
        <v>198817</v>
      </c>
      <c r="D328" s="2">
        <v>7</v>
      </c>
      <c r="E328" s="3">
        <v>0</v>
      </c>
      <c r="F328" s="3"/>
      <c r="G328" s="3">
        <v>0</v>
      </c>
      <c r="H328" s="3"/>
      <c r="I328" s="3">
        <v>0</v>
      </c>
      <c r="J328" s="3"/>
      <c r="K328" s="3">
        <v>0</v>
      </c>
      <c r="L328" s="3"/>
      <c r="M328" s="3">
        <v>0</v>
      </c>
      <c r="N328" s="3"/>
      <c r="O328" s="2">
        <v>75</v>
      </c>
      <c r="P328" s="3">
        <v>30680</v>
      </c>
      <c r="Q328" s="100">
        <f t="shared" si="30"/>
        <v>75</v>
      </c>
      <c r="R328" s="100">
        <f t="shared" si="31"/>
        <v>30680</v>
      </c>
    </row>
    <row r="329" spans="1:18" ht="12">
      <c r="A329" s="1" t="s">
        <v>266</v>
      </c>
      <c r="B329" s="1" t="s">
        <v>312</v>
      </c>
      <c r="C329" s="2">
        <v>198905</v>
      </c>
      <c r="D329" s="2">
        <v>7</v>
      </c>
      <c r="E329" s="3">
        <v>0</v>
      </c>
      <c r="F329" s="3"/>
      <c r="G329" s="3">
        <v>0</v>
      </c>
      <c r="H329" s="3"/>
      <c r="I329" s="3">
        <v>0</v>
      </c>
      <c r="J329" s="3"/>
      <c r="K329" s="3">
        <v>0</v>
      </c>
      <c r="L329" s="3"/>
      <c r="M329" s="3">
        <v>0</v>
      </c>
      <c r="N329" s="3"/>
      <c r="O329" s="2">
        <v>27</v>
      </c>
      <c r="P329" s="3">
        <v>31986</v>
      </c>
      <c r="Q329" s="100">
        <f t="shared" si="30"/>
        <v>27</v>
      </c>
      <c r="R329" s="100">
        <f t="shared" si="31"/>
        <v>31986</v>
      </c>
    </row>
    <row r="330" spans="1:18" ht="12">
      <c r="A330" s="1" t="s">
        <v>266</v>
      </c>
      <c r="B330" s="1" t="s">
        <v>313</v>
      </c>
      <c r="C330" s="2">
        <v>198914</v>
      </c>
      <c r="D330" s="2">
        <v>7</v>
      </c>
      <c r="E330" s="3">
        <v>0</v>
      </c>
      <c r="F330" s="3"/>
      <c r="G330" s="3">
        <v>0</v>
      </c>
      <c r="H330" s="3"/>
      <c r="I330" s="3">
        <v>0</v>
      </c>
      <c r="J330" s="3"/>
      <c r="K330" s="3">
        <v>0</v>
      </c>
      <c r="L330" s="3"/>
      <c r="M330" s="3">
        <v>0</v>
      </c>
      <c r="N330" s="3"/>
      <c r="O330" s="2">
        <v>27</v>
      </c>
      <c r="P330" s="3">
        <v>28308</v>
      </c>
      <c r="Q330" s="100">
        <f t="shared" si="30"/>
        <v>27</v>
      </c>
      <c r="R330" s="100">
        <f t="shared" si="31"/>
        <v>28308</v>
      </c>
    </row>
    <row r="331" spans="1:18" ht="12">
      <c r="A331" s="1" t="s">
        <v>266</v>
      </c>
      <c r="B331" s="1" t="s">
        <v>314</v>
      </c>
      <c r="C331" s="2">
        <v>198923</v>
      </c>
      <c r="D331" s="2">
        <v>7</v>
      </c>
      <c r="E331" s="3">
        <v>0</v>
      </c>
      <c r="F331" s="3"/>
      <c r="G331" s="3">
        <v>0</v>
      </c>
      <c r="H331" s="3"/>
      <c r="I331" s="3">
        <v>0</v>
      </c>
      <c r="J331" s="3"/>
      <c r="K331" s="3">
        <v>0</v>
      </c>
      <c r="L331" s="3"/>
      <c r="M331" s="3">
        <v>0</v>
      </c>
      <c r="N331" s="3"/>
      <c r="O331" s="2">
        <v>37</v>
      </c>
      <c r="P331" s="3">
        <v>27444</v>
      </c>
      <c r="Q331" s="100">
        <f t="shared" si="30"/>
        <v>37</v>
      </c>
      <c r="R331" s="100">
        <f t="shared" si="31"/>
        <v>27444</v>
      </c>
    </row>
    <row r="332" spans="1:18" ht="12">
      <c r="A332" s="1" t="s">
        <v>266</v>
      </c>
      <c r="B332" s="1" t="s">
        <v>315</v>
      </c>
      <c r="C332" s="2">
        <v>198987</v>
      </c>
      <c r="D332" s="2">
        <v>7</v>
      </c>
      <c r="E332" s="3">
        <v>0</v>
      </c>
      <c r="F332" s="3"/>
      <c r="G332" s="3">
        <v>0</v>
      </c>
      <c r="H332" s="3"/>
      <c r="I332" s="3">
        <v>0</v>
      </c>
      <c r="J332" s="3"/>
      <c r="K332" s="3">
        <v>0</v>
      </c>
      <c r="L332" s="3"/>
      <c r="M332" s="3">
        <v>0</v>
      </c>
      <c r="N332" s="3"/>
      <c r="O332" s="2">
        <v>48</v>
      </c>
      <c r="P332" s="3">
        <v>32236</v>
      </c>
      <c r="Q332" s="100">
        <f t="shared" si="30"/>
        <v>48</v>
      </c>
      <c r="R332" s="100">
        <f t="shared" si="31"/>
        <v>32236</v>
      </c>
    </row>
    <row r="333" spans="1:18" ht="12">
      <c r="A333" s="1" t="s">
        <v>266</v>
      </c>
      <c r="B333" s="1" t="s">
        <v>316</v>
      </c>
      <c r="C333" s="2">
        <v>199023</v>
      </c>
      <c r="D333" s="2">
        <v>7</v>
      </c>
      <c r="E333" s="3">
        <v>0</v>
      </c>
      <c r="F333" s="3"/>
      <c r="G333" s="3">
        <v>0</v>
      </c>
      <c r="H333" s="3"/>
      <c r="I333" s="3">
        <v>0</v>
      </c>
      <c r="J333" s="3"/>
      <c r="K333" s="3">
        <v>0</v>
      </c>
      <c r="L333" s="3"/>
      <c r="M333" s="3">
        <v>0</v>
      </c>
      <c r="N333" s="3"/>
      <c r="O333" s="2">
        <v>26</v>
      </c>
      <c r="P333" s="3">
        <v>30668</v>
      </c>
      <c r="Q333" s="100">
        <f t="shared" si="30"/>
        <v>26</v>
      </c>
      <c r="R333" s="100">
        <f t="shared" si="31"/>
        <v>30668</v>
      </c>
    </row>
    <row r="334" spans="1:18" ht="12">
      <c r="A334" s="1" t="s">
        <v>266</v>
      </c>
      <c r="B334" s="1" t="s">
        <v>317</v>
      </c>
      <c r="C334" s="2">
        <v>199087</v>
      </c>
      <c r="D334" s="2">
        <v>7</v>
      </c>
      <c r="E334" s="3">
        <v>0</v>
      </c>
      <c r="F334" s="3"/>
      <c r="G334" s="3">
        <v>0</v>
      </c>
      <c r="H334" s="3"/>
      <c r="I334" s="3">
        <v>0</v>
      </c>
      <c r="J334" s="3"/>
      <c r="K334" s="3">
        <v>0</v>
      </c>
      <c r="L334" s="3"/>
      <c r="M334" s="3">
        <v>0</v>
      </c>
      <c r="N334" s="3"/>
      <c r="O334" s="2">
        <v>56</v>
      </c>
      <c r="P334" s="3">
        <v>32513</v>
      </c>
      <c r="Q334" s="100">
        <f t="shared" si="30"/>
        <v>56</v>
      </c>
      <c r="R334" s="100">
        <f t="shared" si="31"/>
        <v>32513</v>
      </c>
    </row>
    <row r="335" spans="1:18" ht="12">
      <c r="A335" s="1" t="s">
        <v>266</v>
      </c>
      <c r="B335" s="1" t="s">
        <v>318</v>
      </c>
      <c r="C335" s="2">
        <v>199263</v>
      </c>
      <c r="D335" s="2">
        <v>7</v>
      </c>
      <c r="E335" s="3">
        <v>0</v>
      </c>
      <c r="F335" s="3"/>
      <c r="G335" s="3">
        <v>0</v>
      </c>
      <c r="H335" s="3"/>
      <c r="I335" s="3">
        <v>0</v>
      </c>
      <c r="J335" s="3"/>
      <c r="K335" s="3">
        <v>0</v>
      </c>
      <c r="L335" s="3"/>
      <c r="M335" s="3">
        <v>0</v>
      </c>
      <c r="N335" s="3"/>
      <c r="O335" s="2">
        <v>14</v>
      </c>
      <c r="P335" s="3">
        <v>31546</v>
      </c>
      <c r="Q335" s="100">
        <f t="shared" si="30"/>
        <v>14</v>
      </c>
      <c r="R335" s="100">
        <f t="shared" si="31"/>
        <v>31546</v>
      </c>
    </row>
    <row r="336" spans="1:18" ht="12">
      <c r="A336" s="1" t="s">
        <v>266</v>
      </c>
      <c r="B336" s="1" t="s">
        <v>319</v>
      </c>
      <c r="C336" s="2">
        <v>199324</v>
      </c>
      <c r="D336" s="2">
        <v>7</v>
      </c>
      <c r="E336" s="3">
        <v>0</v>
      </c>
      <c r="F336" s="3"/>
      <c r="G336" s="3">
        <v>0</v>
      </c>
      <c r="H336" s="3"/>
      <c r="I336" s="3">
        <v>0</v>
      </c>
      <c r="J336" s="3"/>
      <c r="K336" s="3">
        <v>0</v>
      </c>
      <c r="L336" s="3"/>
      <c r="M336" s="3">
        <v>0</v>
      </c>
      <c r="N336" s="3"/>
      <c r="O336" s="2">
        <v>48</v>
      </c>
      <c r="P336" s="3">
        <v>29986</v>
      </c>
      <c r="Q336" s="100">
        <f t="shared" si="30"/>
        <v>48</v>
      </c>
      <c r="R336" s="100">
        <f t="shared" si="31"/>
        <v>29986</v>
      </c>
    </row>
    <row r="337" spans="1:18" ht="12">
      <c r="A337" s="1" t="s">
        <v>266</v>
      </c>
      <c r="B337" s="1" t="s">
        <v>320</v>
      </c>
      <c r="C337" s="2">
        <v>199333</v>
      </c>
      <c r="D337" s="2">
        <v>7</v>
      </c>
      <c r="E337" s="3">
        <v>0</v>
      </c>
      <c r="F337" s="3"/>
      <c r="G337" s="3">
        <v>0</v>
      </c>
      <c r="H337" s="3"/>
      <c r="I337" s="3">
        <v>0</v>
      </c>
      <c r="J337" s="3"/>
      <c r="K337" s="3">
        <v>0</v>
      </c>
      <c r="L337" s="3"/>
      <c r="M337" s="3">
        <v>0</v>
      </c>
      <c r="N337" s="3"/>
      <c r="O337" s="2">
        <v>115</v>
      </c>
      <c r="P337" s="3">
        <v>32988</v>
      </c>
      <c r="Q337" s="100">
        <f t="shared" si="30"/>
        <v>115</v>
      </c>
      <c r="R337" s="100">
        <f t="shared" si="31"/>
        <v>32988</v>
      </c>
    </row>
    <row r="338" spans="1:18" ht="12">
      <c r="A338" s="1" t="s">
        <v>266</v>
      </c>
      <c r="B338" s="1" t="s">
        <v>321</v>
      </c>
      <c r="C338" s="2">
        <v>199421</v>
      </c>
      <c r="D338" s="2">
        <v>7</v>
      </c>
      <c r="E338" s="3">
        <v>0</v>
      </c>
      <c r="F338" s="3"/>
      <c r="G338" s="3">
        <v>0</v>
      </c>
      <c r="H338" s="3"/>
      <c r="I338" s="3">
        <v>0</v>
      </c>
      <c r="J338" s="3"/>
      <c r="K338" s="3">
        <v>0</v>
      </c>
      <c r="L338" s="3"/>
      <c r="M338" s="3">
        <v>0</v>
      </c>
      <c r="N338" s="3"/>
      <c r="O338" s="2">
        <v>45</v>
      </c>
      <c r="P338" s="3">
        <v>32270</v>
      </c>
      <c r="Q338" s="100">
        <f t="shared" si="30"/>
        <v>45</v>
      </c>
      <c r="R338" s="100">
        <f t="shared" si="31"/>
        <v>32270</v>
      </c>
    </row>
    <row r="339" spans="1:18" ht="12">
      <c r="A339" s="1" t="s">
        <v>266</v>
      </c>
      <c r="B339" s="1" t="s">
        <v>322</v>
      </c>
      <c r="C339" s="2">
        <v>199449</v>
      </c>
      <c r="D339" s="2">
        <v>7</v>
      </c>
      <c r="E339" s="3">
        <v>0</v>
      </c>
      <c r="F339" s="3"/>
      <c r="G339" s="3">
        <v>0</v>
      </c>
      <c r="H339" s="3"/>
      <c r="I339" s="3">
        <v>0</v>
      </c>
      <c r="J339" s="3"/>
      <c r="K339" s="3">
        <v>0</v>
      </c>
      <c r="L339" s="3"/>
      <c r="M339" s="3">
        <v>0</v>
      </c>
      <c r="N339" s="3"/>
      <c r="O339" s="2">
        <v>39</v>
      </c>
      <c r="P339" s="3">
        <v>37655</v>
      </c>
      <c r="Q339" s="100">
        <f t="shared" si="30"/>
        <v>39</v>
      </c>
      <c r="R339" s="100">
        <f t="shared" si="31"/>
        <v>37655</v>
      </c>
    </row>
    <row r="340" spans="1:18" ht="12">
      <c r="A340" s="1" t="s">
        <v>266</v>
      </c>
      <c r="B340" s="1" t="s">
        <v>323</v>
      </c>
      <c r="C340" s="2">
        <v>199467</v>
      </c>
      <c r="D340" s="2">
        <v>7</v>
      </c>
      <c r="E340" s="3">
        <v>0</v>
      </c>
      <c r="F340" s="3"/>
      <c r="G340" s="3">
        <v>0</v>
      </c>
      <c r="H340" s="3"/>
      <c r="I340" s="3">
        <v>0</v>
      </c>
      <c r="J340" s="3"/>
      <c r="K340" s="3">
        <v>0</v>
      </c>
      <c r="L340" s="3"/>
      <c r="M340" s="3">
        <v>0</v>
      </c>
      <c r="N340" s="3"/>
      <c r="O340" s="2">
        <v>32</v>
      </c>
      <c r="P340" s="3">
        <v>30369</v>
      </c>
      <c r="Q340" s="100">
        <f t="shared" si="30"/>
        <v>32</v>
      </c>
      <c r="R340" s="100">
        <f t="shared" si="31"/>
        <v>30369</v>
      </c>
    </row>
    <row r="341" spans="1:18" ht="12">
      <c r="A341" s="1" t="s">
        <v>266</v>
      </c>
      <c r="B341" s="1" t="s">
        <v>324</v>
      </c>
      <c r="C341" s="2">
        <v>199476</v>
      </c>
      <c r="D341" s="2">
        <v>7</v>
      </c>
      <c r="E341" s="3">
        <v>0</v>
      </c>
      <c r="F341" s="3"/>
      <c r="G341" s="3">
        <v>0</v>
      </c>
      <c r="H341" s="3"/>
      <c r="I341" s="3">
        <v>0</v>
      </c>
      <c r="J341" s="3"/>
      <c r="K341" s="3">
        <v>0</v>
      </c>
      <c r="L341" s="3"/>
      <c r="M341" s="3">
        <v>0</v>
      </c>
      <c r="N341" s="3"/>
      <c r="O341" s="2">
        <v>46</v>
      </c>
      <c r="P341" s="3">
        <v>33154</v>
      </c>
      <c r="Q341" s="100">
        <f t="shared" si="30"/>
        <v>46</v>
      </c>
      <c r="R341" s="100">
        <f t="shared" si="31"/>
        <v>33154</v>
      </c>
    </row>
    <row r="342" spans="1:18" ht="12">
      <c r="A342" s="1" t="s">
        <v>266</v>
      </c>
      <c r="B342" s="1" t="s">
        <v>325</v>
      </c>
      <c r="C342" s="2">
        <v>199485</v>
      </c>
      <c r="D342" s="2">
        <v>7</v>
      </c>
      <c r="E342" s="3">
        <v>0</v>
      </c>
      <c r="F342" s="3"/>
      <c r="G342" s="3">
        <v>0</v>
      </c>
      <c r="H342" s="3"/>
      <c r="I342" s="3">
        <v>0</v>
      </c>
      <c r="J342" s="3"/>
      <c r="K342" s="3">
        <v>0</v>
      </c>
      <c r="L342" s="3"/>
      <c r="M342" s="3">
        <v>0</v>
      </c>
      <c r="N342" s="3"/>
      <c r="O342" s="2">
        <v>59</v>
      </c>
      <c r="P342" s="3">
        <v>34472</v>
      </c>
      <c r="Q342" s="100">
        <f t="shared" si="30"/>
        <v>59</v>
      </c>
      <c r="R342" s="100">
        <f t="shared" si="31"/>
        <v>34472</v>
      </c>
    </row>
    <row r="343" spans="1:18" ht="12">
      <c r="A343" s="1" t="s">
        <v>266</v>
      </c>
      <c r="B343" s="1" t="s">
        <v>326</v>
      </c>
      <c r="C343" s="2">
        <v>199494</v>
      </c>
      <c r="D343" s="2">
        <v>7</v>
      </c>
      <c r="E343" s="3">
        <v>0</v>
      </c>
      <c r="F343" s="3"/>
      <c r="G343" s="3">
        <v>0</v>
      </c>
      <c r="H343" s="3"/>
      <c r="I343" s="3">
        <v>0</v>
      </c>
      <c r="J343" s="3"/>
      <c r="K343" s="3">
        <v>0</v>
      </c>
      <c r="L343" s="3"/>
      <c r="M343" s="3">
        <v>0</v>
      </c>
      <c r="N343" s="3"/>
      <c r="O343" s="2">
        <v>77</v>
      </c>
      <c r="P343" s="3">
        <v>35445</v>
      </c>
      <c r="Q343" s="100">
        <f t="shared" si="30"/>
        <v>77</v>
      </c>
      <c r="R343" s="100">
        <f t="shared" si="31"/>
        <v>35445</v>
      </c>
    </row>
    <row r="344" spans="1:18" ht="12">
      <c r="A344" s="1" t="s">
        <v>266</v>
      </c>
      <c r="B344" s="1" t="s">
        <v>327</v>
      </c>
      <c r="C344" s="2">
        <v>199625</v>
      </c>
      <c r="D344" s="2">
        <v>7</v>
      </c>
      <c r="E344" s="3">
        <v>0</v>
      </c>
      <c r="F344" s="3"/>
      <c r="G344" s="3">
        <v>0</v>
      </c>
      <c r="H344" s="3"/>
      <c r="I344" s="3">
        <v>0</v>
      </c>
      <c r="J344" s="3"/>
      <c r="K344" s="3">
        <v>0</v>
      </c>
      <c r="L344" s="3"/>
      <c r="M344" s="3">
        <v>0</v>
      </c>
      <c r="N344" s="3"/>
      <c r="O344" s="2">
        <v>41</v>
      </c>
      <c r="P344" s="3">
        <v>32608</v>
      </c>
      <c r="Q344" s="100">
        <f t="shared" si="30"/>
        <v>41</v>
      </c>
      <c r="R344" s="100">
        <f t="shared" si="31"/>
        <v>32608</v>
      </c>
    </row>
    <row r="345" spans="1:18" ht="12">
      <c r="A345" s="1" t="s">
        <v>266</v>
      </c>
      <c r="B345" s="1" t="s">
        <v>328</v>
      </c>
      <c r="C345" s="2">
        <v>199634</v>
      </c>
      <c r="D345" s="2">
        <v>7</v>
      </c>
      <c r="E345" s="3">
        <v>0</v>
      </c>
      <c r="F345" s="3"/>
      <c r="G345" s="3">
        <v>0</v>
      </c>
      <c r="H345" s="3"/>
      <c r="I345" s="3">
        <v>0</v>
      </c>
      <c r="J345" s="3"/>
      <c r="K345" s="3">
        <v>0</v>
      </c>
      <c r="L345" s="3"/>
      <c r="M345" s="3">
        <v>0</v>
      </c>
      <c r="N345" s="3"/>
      <c r="O345" s="2">
        <v>96</v>
      </c>
      <c r="P345" s="3">
        <v>37536</v>
      </c>
      <c r="Q345" s="100">
        <f t="shared" si="30"/>
        <v>96</v>
      </c>
      <c r="R345" s="100">
        <f t="shared" si="31"/>
        <v>37536</v>
      </c>
    </row>
    <row r="346" spans="1:18" ht="12">
      <c r="A346" s="1" t="s">
        <v>266</v>
      </c>
      <c r="B346" s="1" t="s">
        <v>329</v>
      </c>
      <c r="C346" s="2">
        <v>199722</v>
      </c>
      <c r="D346" s="2">
        <v>7</v>
      </c>
      <c r="E346" s="3">
        <v>0</v>
      </c>
      <c r="F346" s="3"/>
      <c r="G346" s="3">
        <v>0</v>
      </c>
      <c r="H346" s="3"/>
      <c r="I346" s="3">
        <v>0</v>
      </c>
      <c r="J346" s="3"/>
      <c r="K346" s="3">
        <v>0</v>
      </c>
      <c r="L346" s="3"/>
      <c r="M346" s="3">
        <v>0</v>
      </c>
      <c r="N346" s="3"/>
      <c r="O346" s="2">
        <v>56</v>
      </c>
      <c r="P346" s="3">
        <v>31948</v>
      </c>
      <c r="Q346" s="100">
        <f t="shared" si="30"/>
        <v>56</v>
      </c>
      <c r="R346" s="100">
        <f t="shared" si="31"/>
        <v>31948</v>
      </c>
    </row>
    <row r="347" spans="1:18" ht="12">
      <c r="A347" s="1" t="s">
        <v>266</v>
      </c>
      <c r="B347" s="1" t="s">
        <v>330</v>
      </c>
      <c r="C347" s="2">
        <v>199731</v>
      </c>
      <c r="D347" s="2">
        <v>7</v>
      </c>
      <c r="E347" s="3">
        <v>0</v>
      </c>
      <c r="F347" s="3"/>
      <c r="G347" s="3">
        <v>0</v>
      </c>
      <c r="H347" s="3"/>
      <c r="I347" s="3">
        <v>0</v>
      </c>
      <c r="J347" s="3"/>
      <c r="K347" s="3">
        <v>0</v>
      </c>
      <c r="L347" s="3"/>
      <c r="M347" s="3">
        <v>0</v>
      </c>
      <c r="N347" s="3"/>
      <c r="O347" s="2">
        <v>50</v>
      </c>
      <c r="P347" s="3">
        <v>35520</v>
      </c>
      <c r="Q347" s="100">
        <f t="shared" si="30"/>
        <v>50</v>
      </c>
      <c r="R347" s="100">
        <f t="shared" si="31"/>
        <v>35520</v>
      </c>
    </row>
    <row r="348" spans="1:18" ht="12">
      <c r="A348" s="1" t="s">
        <v>266</v>
      </c>
      <c r="B348" s="1" t="s">
        <v>331</v>
      </c>
      <c r="C348" s="2">
        <v>199740</v>
      </c>
      <c r="D348" s="2">
        <v>7</v>
      </c>
      <c r="E348" s="3">
        <v>0</v>
      </c>
      <c r="F348" s="3"/>
      <c r="G348" s="3">
        <v>0</v>
      </c>
      <c r="H348" s="3"/>
      <c r="I348" s="3">
        <v>0</v>
      </c>
      <c r="J348" s="3"/>
      <c r="K348" s="3">
        <v>0</v>
      </c>
      <c r="L348" s="3"/>
      <c r="M348" s="3">
        <v>0</v>
      </c>
      <c r="N348" s="3"/>
      <c r="O348" s="2">
        <v>45</v>
      </c>
      <c r="P348" s="3">
        <v>30407</v>
      </c>
      <c r="Q348" s="100">
        <f t="shared" si="30"/>
        <v>45</v>
      </c>
      <c r="R348" s="100">
        <f t="shared" si="31"/>
        <v>30407</v>
      </c>
    </row>
    <row r="349" spans="1:18" ht="12">
      <c r="A349" s="1" t="s">
        <v>266</v>
      </c>
      <c r="B349" s="1" t="s">
        <v>332</v>
      </c>
      <c r="C349" s="2">
        <v>199768</v>
      </c>
      <c r="D349" s="2">
        <v>7</v>
      </c>
      <c r="E349" s="3">
        <v>0</v>
      </c>
      <c r="F349" s="3"/>
      <c r="G349" s="3">
        <v>0</v>
      </c>
      <c r="H349" s="3"/>
      <c r="I349" s="3">
        <v>0</v>
      </c>
      <c r="J349" s="3"/>
      <c r="K349" s="3">
        <v>0</v>
      </c>
      <c r="L349" s="3"/>
      <c r="M349" s="3">
        <v>0</v>
      </c>
      <c r="N349" s="3"/>
      <c r="O349" s="2">
        <v>76</v>
      </c>
      <c r="P349" s="3">
        <v>33742</v>
      </c>
      <c r="Q349" s="100">
        <f t="shared" si="30"/>
        <v>76</v>
      </c>
      <c r="R349" s="100">
        <f t="shared" si="31"/>
        <v>33742</v>
      </c>
    </row>
    <row r="350" spans="1:18" ht="12">
      <c r="A350" s="1" t="s">
        <v>266</v>
      </c>
      <c r="B350" s="1" t="s">
        <v>333</v>
      </c>
      <c r="C350" s="2">
        <v>199795</v>
      </c>
      <c r="D350" s="2">
        <v>7</v>
      </c>
      <c r="E350" s="3">
        <v>0</v>
      </c>
      <c r="F350" s="3"/>
      <c r="G350" s="3">
        <v>0</v>
      </c>
      <c r="H350" s="3"/>
      <c r="I350" s="3">
        <v>0</v>
      </c>
      <c r="J350" s="3"/>
      <c r="K350" s="3">
        <v>0</v>
      </c>
      <c r="L350" s="3"/>
      <c r="M350" s="3">
        <v>0</v>
      </c>
      <c r="N350" s="3"/>
      <c r="O350" s="2">
        <v>24</v>
      </c>
      <c r="P350" s="3">
        <v>28050</v>
      </c>
      <c r="Q350" s="100">
        <f t="shared" si="30"/>
        <v>24</v>
      </c>
      <c r="R350" s="100">
        <f t="shared" si="31"/>
        <v>28050</v>
      </c>
    </row>
    <row r="351" spans="1:18" ht="12">
      <c r="A351" s="1" t="s">
        <v>266</v>
      </c>
      <c r="B351" s="1" t="s">
        <v>334</v>
      </c>
      <c r="C351" s="2">
        <v>199838</v>
      </c>
      <c r="D351" s="2">
        <v>7</v>
      </c>
      <c r="E351" s="3">
        <v>0</v>
      </c>
      <c r="F351" s="3"/>
      <c r="G351" s="3">
        <v>0</v>
      </c>
      <c r="H351" s="3"/>
      <c r="I351" s="3">
        <v>0</v>
      </c>
      <c r="J351" s="3"/>
      <c r="K351" s="3">
        <v>0</v>
      </c>
      <c r="L351" s="3"/>
      <c r="M351" s="3">
        <v>0</v>
      </c>
      <c r="N351" s="3"/>
      <c r="O351" s="2">
        <v>79</v>
      </c>
      <c r="P351" s="3">
        <v>32953</v>
      </c>
      <c r="Q351" s="100">
        <f t="shared" si="30"/>
        <v>79</v>
      </c>
      <c r="R351" s="100">
        <f t="shared" si="31"/>
        <v>32953</v>
      </c>
    </row>
    <row r="352" spans="1:18" ht="12">
      <c r="A352" s="1" t="s">
        <v>266</v>
      </c>
      <c r="B352" s="1" t="s">
        <v>335</v>
      </c>
      <c r="C352" s="2">
        <v>199856</v>
      </c>
      <c r="D352" s="2">
        <v>7</v>
      </c>
      <c r="E352" s="3">
        <v>0</v>
      </c>
      <c r="F352" s="3"/>
      <c r="G352" s="3">
        <v>0</v>
      </c>
      <c r="H352" s="3"/>
      <c r="I352" s="3">
        <v>0</v>
      </c>
      <c r="J352" s="3"/>
      <c r="K352" s="3">
        <v>0</v>
      </c>
      <c r="L352" s="3"/>
      <c r="M352" s="3">
        <v>0</v>
      </c>
      <c r="N352" s="3"/>
      <c r="O352" s="2">
        <v>211</v>
      </c>
      <c r="P352" s="3">
        <v>31946</v>
      </c>
      <c r="Q352" s="100">
        <f t="shared" si="30"/>
        <v>211</v>
      </c>
      <c r="R352" s="100">
        <f t="shared" si="31"/>
        <v>31946</v>
      </c>
    </row>
    <row r="353" spans="1:18" ht="12">
      <c r="A353" s="1" t="s">
        <v>266</v>
      </c>
      <c r="B353" s="1" t="s">
        <v>336</v>
      </c>
      <c r="C353" s="2">
        <v>199892</v>
      </c>
      <c r="D353" s="2">
        <v>7</v>
      </c>
      <c r="E353" s="3">
        <v>0</v>
      </c>
      <c r="F353" s="3"/>
      <c r="G353" s="3">
        <v>0</v>
      </c>
      <c r="H353" s="3"/>
      <c r="I353" s="3">
        <v>0</v>
      </c>
      <c r="J353" s="3"/>
      <c r="K353" s="3">
        <v>0</v>
      </c>
      <c r="L353" s="3"/>
      <c r="M353" s="3">
        <v>0</v>
      </c>
      <c r="N353" s="3"/>
      <c r="O353" s="2">
        <v>91</v>
      </c>
      <c r="P353" s="3">
        <v>34776</v>
      </c>
      <c r="Q353" s="100">
        <f t="shared" si="30"/>
        <v>91</v>
      </c>
      <c r="R353" s="100">
        <f t="shared" si="31"/>
        <v>34776</v>
      </c>
    </row>
    <row r="354" spans="1:18" ht="12">
      <c r="A354" s="1" t="s">
        <v>266</v>
      </c>
      <c r="B354" s="1" t="s">
        <v>337</v>
      </c>
      <c r="C354" s="2">
        <v>199908</v>
      </c>
      <c r="D354" s="2">
        <v>7</v>
      </c>
      <c r="E354" s="3">
        <v>0</v>
      </c>
      <c r="F354" s="3"/>
      <c r="G354" s="3">
        <v>0</v>
      </c>
      <c r="H354" s="3"/>
      <c r="I354" s="3">
        <v>0</v>
      </c>
      <c r="J354" s="3"/>
      <c r="K354" s="3">
        <v>0</v>
      </c>
      <c r="L354" s="3"/>
      <c r="M354" s="3">
        <v>0</v>
      </c>
      <c r="N354" s="3"/>
      <c r="O354" s="2">
        <v>64</v>
      </c>
      <c r="P354" s="3">
        <v>30947</v>
      </c>
      <c r="Q354" s="100">
        <f t="shared" si="30"/>
        <v>64</v>
      </c>
      <c r="R354" s="100">
        <f t="shared" si="31"/>
        <v>30947</v>
      </c>
    </row>
    <row r="355" spans="1:18" ht="12">
      <c r="A355" s="1" t="s">
        <v>266</v>
      </c>
      <c r="B355" s="1" t="s">
        <v>338</v>
      </c>
      <c r="C355" s="2">
        <v>199926</v>
      </c>
      <c r="D355" s="2">
        <v>7</v>
      </c>
      <c r="E355" s="3">
        <v>0</v>
      </c>
      <c r="F355" s="3"/>
      <c r="G355" s="3">
        <v>0</v>
      </c>
      <c r="H355" s="3"/>
      <c r="I355" s="3">
        <v>0</v>
      </c>
      <c r="J355" s="3"/>
      <c r="K355" s="3">
        <v>0</v>
      </c>
      <c r="L355" s="3"/>
      <c r="M355" s="3">
        <v>0</v>
      </c>
      <c r="N355" s="3"/>
      <c r="O355" s="2">
        <v>56</v>
      </c>
      <c r="P355" s="3">
        <v>32914</v>
      </c>
      <c r="Q355" s="100">
        <f t="shared" si="30"/>
        <v>56</v>
      </c>
      <c r="R355" s="100">
        <f t="shared" si="31"/>
        <v>32914</v>
      </c>
    </row>
    <row r="356" spans="1:18" ht="12">
      <c r="A356" s="1" t="s">
        <v>266</v>
      </c>
      <c r="B356" s="1" t="s">
        <v>339</v>
      </c>
      <c r="C356" s="2">
        <v>199953</v>
      </c>
      <c r="D356" s="2">
        <v>7</v>
      </c>
      <c r="E356" s="3">
        <v>0</v>
      </c>
      <c r="F356" s="3"/>
      <c r="G356" s="3">
        <v>0</v>
      </c>
      <c r="H356" s="3"/>
      <c r="I356" s="3">
        <v>0</v>
      </c>
      <c r="J356" s="3"/>
      <c r="K356" s="3">
        <v>0</v>
      </c>
      <c r="L356" s="3"/>
      <c r="M356" s="3">
        <v>0</v>
      </c>
      <c r="N356" s="3"/>
      <c r="O356" s="2">
        <v>49</v>
      </c>
      <c r="P356" s="3">
        <v>31366</v>
      </c>
      <c r="Q356" s="100">
        <f t="shared" si="30"/>
        <v>49</v>
      </c>
      <c r="R356" s="100">
        <f t="shared" si="31"/>
        <v>31366</v>
      </c>
    </row>
    <row r="357" spans="1:18" ht="12">
      <c r="A357" s="29"/>
      <c r="B357" s="1"/>
      <c r="C357" s="2"/>
      <c r="D357" s="2"/>
      <c r="E357" s="3"/>
      <c r="F357" s="28"/>
      <c r="G357" s="3"/>
      <c r="H357" s="28"/>
      <c r="I357" s="3"/>
      <c r="J357" s="28"/>
      <c r="K357" s="3"/>
      <c r="L357" s="28"/>
      <c r="M357" s="3"/>
      <c r="N357" s="28"/>
      <c r="O357" s="3"/>
      <c r="P357" s="28"/>
      <c r="Q357" s="3"/>
      <c r="R357" s="28"/>
    </row>
    <row r="358" spans="1:18" ht="12">
      <c r="A358" s="1" t="s">
        <v>340</v>
      </c>
      <c r="B358" s="1" t="s">
        <v>341</v>
      </c>
      <c r="C358" s="2">
        <v>207388</v>
      </c>
      <c r="D358" s="2">
        <v>1</v>
      </c>
      <c r="E358" s="3">
        <v>277</v>
      </c>
      <c r="F358" s="3">
        <v>69766.87667581228</v>
      </c>
      <c r="G358" s="3">
        <v>238</v>
      </c>
      <c r="H358" s="3">
        <v>51425.28645210084</v>
      </c>
      <c r="I358" s="3">
        <v>152</v>
      </c>
      <c r="J358" s="3">
        <v>44421.156602105264</v>
      </c>
      <c r="K358" s="3">
        <v>30</v>
      </c>
      <c r="L358" s="3">
        <v>25426.701680000002</v>
      </c>
      <c r="M358" s="3"/>
      <c r="N358" s="3"/>
      <c r="O358" s="3">
        <v>0</v>
      </c>
      <c r="P358" s="3"/>
      <c r="Q358" s="100">
        <f aca="true" t="shared" si="32" ref="Q358:Q369">+O358+M358+K358+I358+G358+E358</f>
        <v>697</v>
      </c>
      <c r="R358" s="100">
        <f aca="true" t="shared" si="33" ref="R358:R369">((E358*F358)+(G358*H358)+(I358*J358)+(K358*L358)+(M358*N358)+(O358*P358))/Q358</f>
        <v>56068.09163374461</v>
      </c>
    </row>
    <row r="359" spans="1:18" ht="12">
      <c r="A359" s="1" t="s">
        <v>340</v>
      </c>
      <c r="B359" s="1" t="s">
        <v>342</v>
      </c>
      <c r="C359" s="2">
        <v>207500</v>
      </c>
      <c r="D359" s="2">
        <v>1</v>
      </c>
      <c r="E359" s="3">
        <v>238</v>
      </c>
      <c r="F359" s="3">
        <v>71611</v>
      </c>
      <c r="G359" s="3">
        <v>217</v>
      </c>
      <c r="H359" s="3">
        <v>49762</v>
      </c>
      <c r="I359" s="3">
        <v>219</v>
      </c>
      <c r="J359" s="3">
        <v>40962</v>
      </c>
      <c r="K359" s="3">
        <v>53</v>
      </c>
      <c r="L359" s="3">
        <v>22916</v>
      </c>
      <c r="M359" s="3"/>
      <c r="N359" s="3"/>
      <c r="O359" s="3">
        <v>0</v>
      </c>
      <c r="P359" s="3"/>
      <c r="Q359" s="100">
        <f t="shared" si="32"/>
        <v>727</v>
      </c>
      <c r="R359" s="100">
        <f t="shared" si="33"/>
        <v>52306.73727647868</v>
      </c>
    </row>
    <row r="360" spans="1:18" ht="12">
      <c r="A360" s="1" t="s">
        <v>340</v>
      </c>
      <c r="B360" s="1" t="s">
        <v>343</v>
      </c>
      <c r="C360" s="2">
        <v>206941</v>
      </c>
      <c r="D360" s="2">
        <v>3</v>
      </c>
      <c r="E360" s="3">
        <v>118</v>
      </c>
      <c r="F360" s="3">
        <v>55841</v>
      </c>
      <c r="G360" s="3">
        <v>100</v>
      </c>
      <c r="H360" s="3">
        <v>49017</v>
      </c>
      <c r="I360" s="3">
        <v>119</v>
      </c>
      <c r="J360" s="3">
        <v>43524</v>
      </c>
      <c r="K360" s="3">
        <v>48</v>
      </c>
      <c r="L360" s="3">
        <v>36218</v>
      </c>
      <c r="M360" s="3"/>
      <c r="N360" s="3"/>
      <c r="O360" s="3">
        <v>0</v>
      </c>
      <c r="P360" s="3"/>
      <c r="Q360" s="100">
        <f t="shared" si="32"/>
        <v>385</v>
      </c>
      <c r="R360" s="100">
        <f t="shared" si="33"/>
        <v>47814.95584415585</v>
      </c>
    </row>
    <row r="361" spans="1:18" ht="12">
      <c r="A361" s="1" t="s">
        <v>340</v>
      </c>
      <c r="B361" s="1" t="s">
        <v>344</v>
      </c>
      <c r="C361" s="2">
        <v>207263</v>
      </c>
      <c r="D361" s="2">
        <v>4</v>
      </c>
      <c r="E361" s="3">
        <v>68</v>
      </c>
      <c r="F361" s="3">
        <v>52180</v>
      </c>
      <c r="G361" s="3">
        <v>40</v>
      </c>
      <c r="H361" s="3">
        <v>44050</v>
      </c>
      <c r="I361" s="3">
        <v>89</v>
      </c>
      <c r="J361" s="3">
        <v>41286</v>
      </c>
      <c r="K361" s="3">
        <v>48</v>
      </c>
      <c r="L361" s="3">
        <v>35035</v>
      </c>
      <c r="M361" s="3"/>
      <c r="N361" s="3"/>
      <c r="O361" s="3">
        <v>0</v>
      </c>
      <c r="P361" s="3"/>
      <c r="Q361" s="100">
        <f t="shared" si="32"/>
        <v>245</v>
      </c>
      <c r="R361" s="100">
        <f t="shared" si="33"/>
        <v>43536.220408163266</v>
      </c>
    </row>
    <row r="362" spans="1:18" ht="12">
      <c r="A362" s="1" t="s">
        <v>340</v>
      </c>
      <c r="B362" s="1" t="s">
        <v>345</v>
      </c>
      <c r="C362" s="2">
        <v>207865</v>
      </c>
      <c r="D362" s="2">
        <v>4</v>
      </c>
      <c r="E362" s="3">
        <v>50</v>
      </c>
      <c r="F362" s="3">
        <v>55443</v>
      </c>
      <c r="G362" s="3">
        <v>33</v>
      </c>
      <c r="H362" s="3">
        <v>48152</v>
      </c>
      <c r="I362" s="3">
        <v>60</v>
      </c>
      <c r="J362" s="3">
        <v>39475</v>
      </c>
      <c r="K362" s="3">
        <v>55</v>
      </c>
      <c r="L362" s="3">
        <v>32235</v>
      </c>
      <c r="M362" s="3"/>
      <c r="N362" s="3"/>
      <c r="O362" s="3">
        <v>0</v>
      </c>
      <c r="P362" s="3"/>
      <c r="Q362" s="100">
        <f t="shared" si="32"/>
        <v>198</v>
      </c>
      <c r="R362" s="100">
        <f t="shared" si="33"/>
        <v>42942.378787878784</v>
      </c>
    </row>
    <row r="363" spans="1:18" ht="12">
      <c r="A363" s="1" t="s">
        <v>340</v>
      </c>
      <c r="B363" s="1" t="s">
        <v>346</v>
      </c>
      <c r="C363" s="2">
        <v>206914</v>
      </c>
      <c r="D363" s="2">
        <v>5</v>
      </c>
      <c r="E363" s="3">
        <v>44</v>
      </c>
      <c r="F363" s="3">
        <v>51847</v>
      </c>
      <c r="G363" s="3">
        <v>41</v>
      </c>
      <c r="H363" s="3">
        <v>44263</v>
      </c>
      <c r="I363" s="3">
        <v>56</v>
      </c>
      <c r="J363" s="3">
        <v>38890</v>
      </c>
      <c r="K363" s="3">
        <v>22</v>
      </c>
      <c r="L363" s="3">
        <v>27437</v>
      </c>
      <c r="M363" s="3"/>
      <c r="N363" s="3"/>
      <c r="O363" s="3">
        <v>0</v>
      </c>
      <c r="P363" s="3"/>
      <c r="Q363" s="100">
        <f t="shared" si="32"/>
        <v>163</v>
      </c>
      <c r="R363" s="100">
        <f t="shared" si="33"/>
        <v>42193.28220858896</v>
      </c>
    </row>
    <row r="364" spans="1:18" ht="12">
      <c r="A364" s="1" t="s">
        <v>340</v>
      </c>
      <c r="B364" s="1" t="s">
        <v>347</v>
      </c>
      <c r="C364" s="2">
        <v>207041</v>
      </c>
      <c r="D364" s="2">
        <v>5</v>
      </c>
      <c r="E364" s="3">
        <v>37</v>
      </c>
      <c r="F364" s="3">
        <v>49212</v>
      </c>
      <c r="G364" s="3">
        <v>31</v>
      </c>
      <c r="H364" s="3">
        <v>43704</v>
      </c>
      <c r="I364" s="3">
        <v>63</v>
      </c>
      <c r="J364" s="3">
        <v>37485</v>
      </c>
      <c r="K364" s="3">
        <v>22</v>
      </c>
      <c r="L364" s="3">
        <v>33578</v>
      </c>
      <c r="M364" s="3"/>
      <c r="N364" s="3"/>
      <c r="O364" s="3">
        <v>0</v>
      </c>
      <c r="P364" s="3"/>
      <c r="Q364" s="100">
        <f t="shared" si="32"/>
        <v>153</v>
      </c>
      <c r="R364" s="100">
        <f t="shared" si="33"/>
        <v>41019.209150326795</v>
      </c>
    </row>
    <row r="365" spans="1:18" ht="12">
      <c r="A365" s="1" t="s">
        <v>340</v>
      </c>
      <c r="B365" s="1" t="s">
        <v>348</v>
      </c>
      <c r="C365" s="2">
        <v>207306</v>
      </c>
      <c r="D365" s="2">
        <v>5</v>
      </c>
      <c r="E365" s="3">
        <v>11</v>
      </c>
      <c r="F365" s="3">
        <v>49623</v>
      </c>
      <c r="G365" s="3">
        <v>15</v>
      </c>
      <c r="H365" s="3">
        <v>41800</v>
      </c>
      <c r="I365" s="3">
        <v>23</v>
      </c>
      <c r="J365" s="3">
        <v>37604</v>
      </c>
      <c r="K365" s="3">
        <v>21</v>
      </c>
      <c r="L365" s="3">
        <v>30139</v>
      </c>
      <c r="M365" s="3"/>
      <c r="N365" s="3"/>
      <c r="O365" s="3">
        <v>0</v>
      </c>
      <c r="P365" s="3"/>
      <c r="Q365" s="100">
        <f t="shared" si="32"/>
        <v>70</v>
      </c>
      <c r="R365" s="100">
        <f t="shared" si="33"/>
        <v>38152.34285714286</v>
      </c>
    </row>
    <row r="366" spans="1:18" ht="12">
      <c r="A366" s="1" t="s">
        <v>340</v>
      </c>
      <c r="B366" s="1" t="s">
        <v>349</v>
      </c>
      <c r="C366" s="2">
        <v>207847</v>
      </c>
      <c r="D366" s="2">
        <v>5</v>
      </c>
      <c r="E366" s="3">
        <v>28</v>
      </c>
      <c r="F366" s="3">
        <v>53650</v>
      </c>
      <c r="G366" s="3">
        <v>24</v>
      </c>
      <c r="H366" s="3">
        <v>46462</v>
      </c>
      <c r="I366" s="3">
        <v>60</v>
      </c>
      <c r="J366" s="3">
        <v>39915</v>
      </c>
      <c r="K366" s="3">
        <v>36</v>
      </c>
      <c r="L366" s="3">
        <v>32364</v>
      </c>
      <c r="M366" s="3"/>
      <c r="N366" s="3"/>
      <c r="O366" s="3">
        <v>0</v>
      </c>
      <c r="P366" s="3"/>
      <c r="Q366" s="100">
        <f t="shared" si="32"/>
        <v>148</v>
      </c>
      <c r="R366" s="100">
        <f t="shared" si="33"/>
        <v>41738.45945945946</v>
      </c>
    </row>
    <row r="367" spans="1:18" ht="12">
      <c r="A367" s="1" t="s">
        <v>340</v>
      </c>
      <c r="B367" s="1" t="s">
        <v>350</v>
      </c>
      <c r="C367" s="2">
        <v>207209</v>
      </c>
      <c r="D367" s="2">
        <v>6</v>
      </c>
      <c r="E367" s="3">
        <v>5</v>
      </c>
      <c r="F367" s="3">
        <v>44455</v>
      </c>
      <c r="G367" s="3">
        <v>22</v>
      </c>
      <c r="H367" s="3">
        <v>42374</v>
      </c>
      <c r="I367" s="3">
        <v>38</v>
      </c>
      <c r="J367" s="3">
        <v>36374</v>
      </c>
      <c r="K367" s="3">
        <v>21</v>
      </c>
      <c r="L367" s="3">
        <v>33838</v>
      </c>
      <c r="M367" s="3"/>
      <c r="N367" s="3"/>
      <c r="O367" s="3">
        <v>0</v>
      </c>
      <c r="P367" s="3"/>
      <c r="Q367" s="100">
        <f t="shared" si="32"/>
        <v>86</v>
      </c>
      <c r="R367" s="100">
        <f t="shared" si="33"/>
        <v>37759.45348837209</v>
      </c>
    </row>
    <row r="368" spans="1:18" ht="12">
      <c r="A368" s="1" t="s">
        <v>340</v>
      </c>
      <c r="B368" s="1" t="s">
        <v>351</v>
      </c>
      <c r="C368" s="2">
        <v>207351</v>
      </c>
      <c r="D368" s="2">
        <v>6</v>
      </c>
      <c r="E368" s="3">
        <v>4</v>
      </c>
      <c r="F368" s="3">
        <v>43394</v>
      </c>
      <c r="G368" s="3">
        <v>15</v>
      </c>
      <c r="H368" s="3">
        <v>39214</v>
      </c>
      <c r="I368" s="3">
        <v>10</v>
      </c>
      <c r="J368" s="3">
        <v>36305</v>
      </c>
      <c r="K368" s="3">
        <v>16</v>
      </c>
      <c r="L368" s="3">
        <v>29750</v>
      </c>
      <c r="M368" s="3"/>
      <c r="N368" s="3"/>
      <c r="O368" s="3">
        <v>0</v>
      </c>
      <c r="P368" s="3"/>
      <c r="Q368" s="100">
        <f t="shared" si="32"/>
        <v>45</v>
      </c>
      <c r="R368" s="100">
        <f t="shared" si="33"/>
        <v>35574.13333333333</v>
      </c>
    </row>
    <row r="369" spans="1:18" ht="12">
      <c r="A369" s="1" t="s">
        <v>340</v>
      </c>
      <c r="B369" s="1" t="s">
        <v>352</v>
      </c>
      <c r="C369" s="2">
        <v>207722</v>
      </c>
      <c r="D369" s="2">
        <v>6</v>
      </c>
      <c r="E369" s="3">
        <v>12</v>
      </c>
      <c r="F369" s="3">
        <v>49294</v>
      </c>
      <c r="G369" s="3">
        <v>11</v>
      </c>
      <c r="H369" s="3">
        <v>42555</v>
      </c>
      <c r="I369" s="3">
        <v>13</v>
      </c>
      <c r="J369" s="3">
        <v>38077</v>
      </c>
      <c r="K369" s="3">
        <v>11</v>
      </c>
      <c r="L369" s="3">
        <v>33147</v>
      </c>
      <c r="M369" s="3"/>
      <c r="N369" s="3"/>
      <c r="O369" s="3">
        <v>0</v>
      </c>
      <c r="P369" s="3"/>
      <c r="Q369" s="100">
        <f t="shared" si="32"/>
        <v>47</v>
      </c>
      <c r="R369" s="100">
        <f t="shared" si="33"/>
        <v>40835.12765957447</v>
      </c>
    </row>
    <row r="370" spans="1:18" ht="12">
      <c r="A370" s="29"/>
      <c r="B370" s="59" t="s">
        <v>636</v>
      </c>
      <c r="C370" s="2"/>
      <c r="D370" s="2"/>
      <c r="E370" s="57">
        <f>SUM(E358:E369)</f>
        <v>892</v>
      </c>
      <c r="F370" s="57">
        <f>SUMPRODUCT(E358:E369,F358:F369)/E370</f>
        <v>63246.65340717489</v>
      </c>
      <c r="G370" s="57">
        <f>SUM(G358:G369)</f>
        <v>787</v>
      </c>
      <c r="H370" s="57">
        <f>SUMPRODUCT(G358:G369,H358:H369)/G370</f>
        <v>48526.716868614996</v>
      </c>
      <c r="I370" s="57">
        <f>SUM(I358:I369)</f>
        <v>902</v>
      </c>
      <c r="J370" s="57">
        <f>SUMPRODUCT(I358:I369,J358:J369)/I370</f>
        <v>41002.720403015526</v>
      </c>
      <c r="K370" s="57">
        <f>SUM(K358:K369)</f>
        <v>383</v>
      </c>
      <c r="L370" s="57">
        <f>SUMPRODUCT(K358:K369,L358:L369)/K370</f>
        <v>30971.24295143603</v>
      </c>
      <c r="M370" s="57"/>
      <c r="N370" s="57"/>
      <c r="O370" s="57"/>
      <c r="P370" s="57"/>
      <c r="Q370" s="57">
        <f>SUM(Q358:Q369)</f>
        <v>2964</v>
      </c>
      <c r="R370" s="57">
        <f>SUMPRODUCT(Q358:Q369,R358:R369)/Q370</f>
        <v>48398.441588636975</v>
      </c>
    </row>
    <row r="371" spans="1:18" ht="12">
      <c r="A371" s="1" t="s">
        <v>340</v>
      </c>
      <c r="B371" s="1" t="s">
        <v>353</v>
      </c>
      <c r="C371" s="2">
        <v>206923</v>
      </c>
      <c r="D371" s="2">
        <v>7</v>
      </c>
      <c r="E371" s="3">
        <v>0</v>
      </c>
      <c r="F371" s="3"/>
      <c r="G371" s="3">
        <v>0</v>
      </c>
      <c r="H371" s="3"/>
      <c r="I371" s="3">
        <v>0</v>
      </c>
      <c r="J371" s="3"/>
      <c r="K371" s="3"/>
      <c r="L371" s="3"/>
      <c r="M371" s="3">
        <v>0</v>
      </c>
      <c r="N371" s="3"/>
      <c r="O371" s="3">
        <v>24</v>
      </c>
      <c r="P371" s="3">
        <v>34614</v>
      </c>
      <c r="Q371" s="100">
        <f aca="true" t="shared" si="34" ref="Q371:Q385">+O371+M371+K371+I371+G371+E371</f>
        <v>24</v>
      </c>
      <c r="R371" s="100">
        <f aca="true" t="shared" si="35" ref="R371:R385">((E371*F371)+(G371*H371)+(I371*J371)+(K371*L371)+(M371*N371)+(O371*P371))/Q371</f>
        <v>34614</v>
      </c>
    </row>
    <row r="372" spans="1:18" ht="12">
      <c r="A372" s="1" t="s">
        <v>340</v>
      </c>
      <c r="B372" s="1" t="s">
        <v>354</v>
      </c>
      <c r="C372" s="2">
        <v>206996</v>
      </c>
      <c r="D372" s="2">
        <v>7</v>
      </c>
      <c r="E372" s="3">
        <v>0</v>
      </c>
      <c r="F372" s="3"/>
      <c r="G372" s="3">
        <v>0</v>
      </c>
      <c r="H372" s="3"/>
      <c r="I372" s="3">
        <v>0</v>
      </c>
      <c r="J372" s="3"/>
      <c r="K372" s="3"/>
      <c r="L372" s="3"/>
      <c r="M372" s="3">
        <v>0</v>
      </c>
      <c r="N372" s="3"/>
      <c r="O372" s="3">
        <v>45</v>
      </c>
      <c r="P372" s="3">
        <v>34168</v>
      </c>
      <c r="Q372" s="100">
        <f t="shared" si="34"/>
        <v>45</v>
      </c>
      <c r="R372" s="100">
        <f t="shared" si="35"/>
        <v>34168</v>
      </c>
    </row>
    <row r="373" spans="1:18" ht="12">
      <c r="A373" s="1" t="s">
        <v>340</v>
      </c>
      <c r="B373" s="1" t="s">
        <v>355</v>
      </c>
      <c r="C373" s="2">
        <v>207050</v>
      </c>
      <c r="D373" s="2">
        <v>7</v>
      </c>
      <c r="E373" s="3">
        <v>0</v>
      </c>
      <c r="F373" s="3"/>
      <c r="G373" s="3">
        <v>0</v>
      </c>
      <c r="H373" s="3"/>
      <c r="I373" s="3">
        <v>0</v>
      </c>
      <c r="J373" s="3"/>
      <c r="K373" s="3"/>
      <c r="L373" s="3"/>
      <c r="M373" s="3">
        <v>0</v>
      </c>
      <c r="N373" s="3"/>
      <c r="O373" s="3">
        <v>50</v>
      </c>
      <c r="P373" s="3">
        <v>36557</v>
      </c>
      <c r="Q373" s="100">
        <f t="shared" si="34"/>
        <v>50</v>
      </c>
      <c r="R373" s="100">
        <f t="shared" si="35"/>
        <v>36557</v>
      </c>
    </row>
    <row r="374" spans="1:18" ht="12">
      <c r="A374" s="1" t="s">
        <v>340</v>
      </c>
      <c r="B374" s="1" t="s">
        <v>356</v>
      </c>
      <c r="C374" s="2">
        <v>207236</v>
      </c>
      <c r="D374" s="2">
        <v>7</v>
      </c>
      <c r="E374" s="3">
        <v>0</v>
      </c>
      <c r="F374" s="3"/>
      <c r="G374" s="3">
        <v>0</v>
      </c>
      <c r="H374" s="3"/>
      <c r="I374" s="3">
        <v>0</v>
      </c>
      <c r="J374" s="3"/>
      <c r="K374" s="3"/>
      <c r="L374" s="3"/>
      <c r="M374" s="3">
        <v>0</v>
      </c>
      <c r="N374" s="3"/>
      <c r="O374" s="3">
        <v>37</v>
      </c>
      <c r="P374" s="3">
        <v>35022</v>
      </c>
      <c r="Q374" s="100">
        <f t="shared" si="34"/>
        <v>37</v>
      </c>
      <c r="R374" s="100">
        <f t="shared" si="35"/>
        <v>35022</v>
      </c>
    </row>
    <row r="375" spans="1:18" ht="12">
      <c r="A375" s="1" t="s">
        <v>340</v>
      </c>
      <c r="B375" s="1" t="s">
        <v>357</v>
      </c>
      <c r="C375" s="2">
        <v>207290</v>
      </c>
      <c r="D375" s="2">
        <v>7</v>
      </c>
      <c r="E375" s="3">
        <v>0</v>
      </c>
      <c r="F375" s="3"/>
      <c r="G375" s="3">
        <v>0</v>
      </c>
      <c r="H375" s="3"/>
      <c r="I375" s="3">
        <v>0</v>
      </c>
      <c r="J375" s="3"/>
      <c r="K375" s="3"/>
      <c r="L375" s="3"/>
      <c r="M375" s="3">
        <v>0</v>
      </c>
      <c r="N375" s="3"/>
      <c r="O375" s="3">
        <v>80</v>
      </c>
      <c r="P375" s="3">
        <v>33497</v>
      </c>
      <c r="Q375" s="100">
        <f t="shared" si="34"/>
        <v>80</v>
      </c>
      <c r="R375" s="100">
        <f t="shared" si="35"/>
        <v>33497</v>
      </c>
    </row>
    <row r="376" spans="1:18" ht="12">
      <c r="A376" s="1" t="s">
        <v>340</v>
      </c>
      <c r="B376" s="1" t="s">
        <v>358</v>
      </c>
      <c r="C376" s="2">
        <v>207281</v>
      </c>
      <c r="D376" s="2">
        <v>7</v>
      </c>
      <c r="E376" s="3">
        <v>0</v>
      </c>
      <c r="F376" s="3"/>
      <c r="G376" s="3">
        <v>0</v>
      </c>
      <c r="H376" s="3"/>
      <c r="I376" s="3">
        <v>0</v>
      </c>
      <c r="J376" s="3"/>
      <c r="K376" s="3"/>
      <c r="L376" s="3"/>
      <c r="M376" s="3">
        <v>0</v>
      </c>
      <c r="N376" s="3"/>
      <c r="O376" s="3">
        <v>54</v>
      </c>
      <c r="P376" s="3">
        <v>35842</v>
      </c>
      <c r="Q376" s="100">
        <f t="shared" si="34"/>
        <v>54</v>
      </c>
      <c r="R376" s="100">
        <f t="shared" si="35"/>
        <v>35842</v>
      </c>
    </row>
    <row r="377" spans="1:18" ht="12">
      <c r="A377" s="1" t="s">
        <v>340</v>
      </c>
      <c r="B377" s="1" t="s">
        <v>359</v>
      </c>
      <c r="C377" s="2">
        <v>207449</v>
      </c>
      <c r="D377" s="2">
        <v>7</v>
      </c>
      <c r="E377" s="3">
        <v>0</v>
      </c>
      <c r="F377" s="3"/>
      <c r="G377" s="3">
        <v>0</v>
      </c>
      <c r="H377" s="3"/>
      <c r="I377" s="3">
        <v>0</v>
      </c>
      <c r="J377" s="3"/>
      <c r="K377" s="3"/>
      <c r="L377" s="3"/>
      <c r="M377" s="3">
        <v>0</v>
      </c>
      <c r="N377" s="3"/>
      <c r="O377" s="3">
        <v>104</v>
      </c>
      <c r="P377" s="3">
        <v>40438</v>
      </c>
      <c r="Q377" s="100">
        <f t="shared" si="34"/>
        <v>104</v>
      </c>
      <c r="R377" s="100">
        <f t="shared" si="35"/>
        <v>40438</v>
      </c>
    </row>
    <row r="378" spans="1:18" ht="12">
      <c r="A378" s="1" t="s">
        <v>340</v>
      </c>
      <c r="B378" s="1" t="s">
        <v>360</v>
      </c>
      <c r="C378" s="2">
        <v>207397</v>
      </c>
      <c r="D378" s="2">
        <v>7</v>
      </c>
      <c r="E378" s="3">
        <v>8</v>
      </c>
      <c r="F378" s="3">
        <v>43408.674687499995</v>
      </c>
      <c r="G378" s="3">
        <v>13</v>
      </c>
      <c r="H378" s="3">
        <v>38832.77707692308</v>
      </c>
      <c r="I378" s="3">
        <v>23</v>
      </c>
      <c r="J378" s="3">
        <v>33755.31912173913</v>
      </c>
      <c r="K378" s="3">
        <v>16</v>
      </c>
      <c r="L378" s="3">
        <v>31243.00576</v>
      </c>
      <c r="M378" s="3">
        <v>0</v>
      </c>
      <c r="N378" s="3"/>
      <c r="O378" s="3">
        <v>0</v>
      </c>
      <c r="P378" s="3"/>
      <c r="Q378" s="100">
        <f t="shared" si="34"/>
        <v>60</v>
      </c>
      <c r="R378" s="100">
        <f t="shared" si="35"/>
        <v>35472.598857666664</v>
      </c>
    </row>
    <row r="379" spans="1:18" ht="12">
      <c r="A379" s="1" t="s">
        <v>340</v>
      </c>
      <c r="B379" s="1" t="s">
        <v>361</v>
      </c>
      <c r="C379" s="2">
        <v>207564</v>
      </c>
      <c r="D379" s="2">
        <v>7</v>
      </c>
      <c r="E379" s="3">
        <v>0</v>
      </c>
      <c r="F379" s="3"/>
      <c r="G379" s="3">
        <v>0</v>
      </c>
      <c r="H379" s="3"/>
      <c r="I379" s="3">
        <v>0</v>
      </c>
      <c r="J379" s="3"/>
      <c r="K379" s="3"/>
      <c r="L379" s="3"/>
      <c r="M379" s="3">
        <v>0</v>
      </c>
      <c r="N379" s="3"/>
      <c r="O379" s="3">
        <v>75</v>
      </c>
      <c r="P379" s="3">
        <v>28799</v>
      </c>
      <c r="Q379" s="100">
        <f t="shared" si="34"/>
        <v>75</v>
      </c>
      <c r="R379" s="100">
        <f t="shared" si="35"/>
        <v>28799</v>
      </c>
    </row>
    <row r="380" spans="1:18" ht="12">
      <c r="A380" s="1" t="s">
        <v>340</v>
      </c>
      <c r="B380" s="1" t="s">
        <v>362</v>
      </c>
      <c r="C380" s="2">
        <v>207069</v>
      </c>
      <c r="D380" s="2">
        <v>7</v>
      </c>
      <c r="E380" s="3">
        <v>0</v>
      </c>
      <c r="F380" s="3"/>
      <c r="G380" s="3">
        <v>0</v>
      </c>
      <c r="H380" s="3"/>
      <c r="I380" s="3">
        <v>0</v>
      </c>
      <c r="J380" s="3"/>
      <c r="K380" s="3"/>
      <c r="L380" s="3"/>
      <c r="M380" s="3">
        <v>0</v>
      </c>
      <c r="N380" s="3"/>
      <c r="O380" s="3">
        <v>25</v>
      </c>
      <c r="P380" s="3">
        <v>33922</v>
      </c>
      <c r="Q380" s="100">
        <f t="shared" si="34"/>
        <v>25</v>
      </c>
      <c r="R380" s="100">
        <f t="shared" si="35"/>
        <v>33922</v>
      </c>
    </row>
    <row r="381" spans="1:18" ht="12">
      <c r="A381" s="1" t="s">
        <v>340</v>
      </c>
      <c r="B381" s="1" t="s">
        <v>363</v>
      </c>
      <c r="C381" s="2">
        <v>207661</v>
      </c>
      <c r="D381" s="2">
        <v>7</v>
      </c>
      <c r="E381" s="3"/>
      <c r="F381" s="3"/>
      <c r="G381" s="3">
        <v>0</v>
      </c>
      <c r="H381" s="3"/>
      <c r="I381" s="3">
        <v>0</v>
      </c>
      <c r="J381" s="3"/>
      <c r="K381" s="3"/>
      <c r="L381" s="3"/>
      <c r="M381" s="3">
        <v>0</v>
      </c>
      <c r="N381" s="3"/>
      <c r="O381" s="3">
        <v>46</v>
      </c>
      <c r="P381" s="3">
        <v>37293</v>
      </c>
      <c r="Q381" s="100">
        <f t="shared" si="34"/>
        <v>46</v>
      </c>
      <c r="R381" s="100">
        <f t="shared" si="35"/>
        <v>37293</v>
      </c>
    </row>
    <row r="382" spans="1:18" ht="12">
      <c r="A382" s="1" t="s">
        <v>340</v>
      </c>
      <c r="B382" s="1" t="s">
        <v>364</v>
      </c>
      <c r="C382" s="2">
        <v>207670</v>
      </c>
      <c r="D382" s="2">
        <v>7</v>
      </c>
      <c r="E382" s="3">
        <v>0</v>
      </c>
      <c r="F382" s="3"/>
      <c r="G382" s="3">
        <v>0</v>
      </c>
      <c r="H382" s="3"/>
      <c r="I382" s="3">
        <v>0</v>
      </c>
      <c r="J382" s="3"/>
      <c r="K382" s="3"/>
      <c r="L382" s="3"/>
      <c r="M382" s="3">
        <v>0</v>
      </c>
      <c r="N382" s="3"/>
      <c r="O382" s="3">
        <v>126</v>
      </c>
      <c r="P382" s="3">
        <v>39293</v>
      </c>
      <c r="Q382" s="100">
        <f t="shared" si="34"/>
        <v>126</v>
      </c>
      <c r="R382" s="100">
        <f t="shared" si="35"/>
        <v>39293</v>
      </c>
    </row>
    <row r="383" spans="1:18" ht="12">
      <c r="A383" s="1" t="s">
        <v>340</v>
      </c>
      <c r="B383" s="1" t="s">
        <v>365</v>
      </c>
      <c r="C383" s="2">
        <v>207740</v>
      </c>
      <c r="D383" s="2">
        <v>7</v>
      </c>
      <c r="E383" s="3">
        <v>0</v>
      </c>
      <c r="F383" s="3"/>
      <c r="G383" s="3">
        <v>0</v>
      </c>
      <c r="H383" s="3"/>
      <c r="I383" s="3">
        <v>0</v>
      </c>
      <c r="J383" s="3"/>
      <c r="K383" s="3"/>
      <c r="L383" s="3"/>
      <c r="M383" s="3">
        <v>0</v>
      </c>
      <c r="N383" s="3"/>
      <c r="O383" s="3">
        <v>38</v>
      </c>
      <c r="P383" s="3">
        <v>33977</v>
      </c>
      <c r="Q383" s="100">
        <f t="shared" si="34"/>
        <v>38</v>
      </c>
      <c r="R383" s="100">
        <f t="shared" si="35"/>
        <v>33977</v>
      </c>
    </row>
    <row r="384" spans="1:18" ht="12">
      <c r="A384" s="1" t="s">
        <v>340</v>
      </c>
      <c r="B384" s="1" t="s">
        <v>366</v>
      </c>
      <c r="C384" s="2">
        <v>207935</v>
      </c>
      <c r="D384" s="2">
        <v>7</v>
      </c>
      <c r="E384" s="3">
        <v>0</v>
      </c>
      <c r="F384" s="3"/>
      <c r="G384" s="3">
        <v>0</v>
      </c>
      <c r="H384" s="3"/>
      <c r="I384" s="3">
        <v>0</v>
      </c>
      <c r="J384" s="3"/>
      <c r="K384" s="3"/>
      <c r="L384" s="3"/>
      <c r="M384" s="3">
        <v>0</v>
      </c>
      <c r="N384" s="3"/>
      <c r="O384" s="3">
        <v>223</v>
      </c>
      <c r="P384" s="3">
        <v>43592</v>
      </c>
      <c r="Q384" s="100">
        <f t="shared" si="34"/>
        <v>223</v>
      </c>
      <c r="R384" s="100">
        <f t="shared" si="35"/>
        <v>43592</v>
      </c>
    </row>
    <row r="385" spans="1:18" ht="12">
      <c r="A385" s="1" t="s">
        <v>340</v>
      </c>
      <c r="B385" s="1" t="s">
        <v>367</v>
      </c>
      <c r="C385" s="2">
        <v>207035</v>
      </c>
      <c r="D385" s="2">
        <v>7</v>
      </c>
      <c r="E385" s="3">
        <v>0</v>
      </c>
      <c r="F385" s="3"/>
      <c r="G385" s="3">
        <v>0</v>
      </c>
      <c r="H385" s="3"/>
      <c r="I385" s="3">
        <v>0</v>
      </c>
      <c r="J385" s="3"/>
      <c r="K385" s="3"/>
      <c r="L385" s="3"/>
      <c r="M385" s="3">
        <v>0</v>
      </c>
      <c r="N385" s="3"/>
      <c r="O385" s="3">
        <v>30</v>
      </c>
      <c r="P385" s="3">
        <v>36003</v>
      </c>
      <c r="Q385" s="100">
        <f t="shared" si="34"/>
        <v>30</v>
      </c>
      <c r="R385" s="100">
        <f t="shared" si="35"/>
        <v>36003</v>
      </c>
    </row>
    <row r="386" spans="1:18" ht="12">
      <c r="A386" s="29"/>
      <c r="B386" s="1"/>
      <c r="C386" s="2"/>
      <c r="D386" s="2"/>
      <c r="E386" s="3"/>
      <c r="F386" s="28"/>
      <c r="G386" s="3"/>
      <c r="H386" s="28"/>
      <c r="I386" s="3"/>
      <c r="J386" s="28"/>
      <c r="K386" s="3"/>
      <c r="L386" s="28"/>
      <c r="M386" s="3"/>
      <c r="N386" s="28"/>
      <c r="O386" s="3"/>
      <c r="P386" s="28"/>
      <c r="Q386" s="3"/>
      <c r="R386" s="28"/>
    </row>
    <row r="387" spans="1:18" ht="12">
      <c r="A387" s="1" t="s">
        <v>368</v>
      </c>
      <c r="B387" s="1" t="s">
        <v>369</v>
      </c>
      <c r="C387" s="2">
        <v>218663</v>
      </c>
      <c r="D387" s="2">
        <v>1</v>
      </c>
      <c r="E387" s="3">
        <v>390</v>
      </c>
      <c r="F387" s="3">
        <v>74765.7103165641</v>
      </c>
      <c r="G387" s="3">
        <v>337</v>
      </c>
      <c r="H387" s="3">
        <v>55393.766352047474</v>
      </c>
      <c r="I387" s="3">
        <v>194</v>
      </c>
      <c r="J387" s="3">
        <v>45570.99992783505</v>
      </c>
      <c r="K387" s="3">
        <v>70</v>
      </c>
      <c r="L387" s="3">
        <v>34268.42890057142</v>
      </c>
      <c r="M387" s="3">
        <v>33</v>
      </c>
      <c r="N387" s="3">
        <v>46545.889674545455</v>
      </c>
      <c r="O387" s="3">
        <v>0</v>
      </c>
      <c r="P387" s="3"/>
      <c r="Q387" s="100">
        <f aca="true" t="shared" si="36" ref="Q387:Q397">+O387+M387+K387+I387+G387+E387</f>
        <v>1024</v>
      </c>
      <c r="R387" s="100">
        <f aca="true" t="shared" si="37" ref="R387:R397">((E387*F387)+(G387*H387)+(I387*J387)+(K387*L387)+(M387*N387)+(O387*P387))/Q387</f>
        <v>59181.54751210937</v>
      </c>
    </row>
    <row r="388" spans="1:18" ht="12">
      <c r="A388" s="1" t="s">
        <v>368</v>
      </c>
      <c r="B388" s="1" t="s">
        <v>370</v>
      </c>
      <c r="C388" s="2">
        <v>217882</v>
      </c>
      <c r="D388" s="2">
        <v>2</v>
      </c>
      <c r="E388" s="3">
        <v>391</v>
      </c>
      <c r="F388" s="3">
        <v>70430.25388700768</v>
      </c>
      <c r="G388" s="3">
        <v>257</v>
      </c>
      <c r="H388" s="3">
        <v>53433.843652062256</v>
      </c>
      <c r="I388" s="3">
        <v>162</v>
      </c>
      <c r="J388" s="3">
        <v>43237.38468432099</v>
      </c>
      <c r="K388" s="3">
        <v>46</v>
      </c>
      <c r="L388" s="3">
        <v>24757</v>
      </c>
      <c r="M388" s="3">
        <v>67</v>
      </c>
      <c r="N388" s="3">
        <v>36556.68686477612</v>
      </c>
      <c r="O388" s="3">
        <v>0</v>
      </c>
      <c r="P388" s="3"/>
      <c r="Q388" s="100">
        <f t="shared" si="36"/>
        <v>923</v>
      </c>
      <c r="R388" s="100">
        <f t="shared" si="37"/>
        <v>56189.92787345612</v>
      </c>
    </row>
    <row r="389" spans="1:18" ht="12">
      <c r="A389" s="1" t="s">
        <v>368</v>
      </c>
      <c r="B389" s="1" t="s">
        <v>371</v>
      </c>
      <c r="C389" s="2">
        <v>218964</v>
      </c>
      <c r="D389" s="2">
        <v>3</v>
      </c>
      <c r="E389" s="3">
        <v>69</v>
      </c>
      <c r="F389" s="3">
        <v>52941</v>
      </c>
      <c r="G389" s="3">
        <v>89</v>
      </c>
      <c r="H389" s="3">
        <v>43951.49233348315</v>
      </c>
      <c r="I389" s="3">
        <v>69</v>
      </c>
      <c r="J389" s="3">
        <v>39197.1749542029</v>
      </c>
      <c r="K389" s="3">
        <v>15</v>
      </c>
      <c r="L389" s="3">
        <v>29288</v>
      </c>
      <c r="M389" s="3">
        <v>0</v>
      </c>
      <c r="N389" s="3"/>
      <c r="O389" s="3">
        <v>0</v>
      </c>
      <c r="P389" s="3"/>
      <c r="Q389" s="100">
        <f t="shared" si="36"/>
        <v>242</v>
      </c>
      <c r="R389" s="100">
        <f t="shared" si="37"/>
        <v>44250.15243603306</v>
      </c>
    </row>
    <row r="390" spans="1:18" ht="12">
      <c r="A390" s="1" t="s">
        <v>368</v>
      </c>
      <c r="B390" s="1" t="s">
        <v>372</v>
      </c>
      <c r="C390" s="2">
        <v>217819</v>
      </c>
      <c r="D390" s="2">
        <v>4</v>
      </c>
      <c r="E390" s="3">
        <v>98</v>
      </c>
      <c r="F390" s="3">
        <v>57375.963552653055</v>
      </c>
      <c r="G390" s="3">
        <v>110</v>
      </c>
      <c r="H390" s="3">
        <v>46876.85643781818</v>
      </c>
      <c r="I390" s="3">
        <v>138</v>
      </c>
      <c r="J390" s="3">
        <v>38104.27160898551</v>
      </c>
      <c r="K390" s="3">
        <v>48</v>
      </c>
      <c r="L390" s="3">
        <v>31497</v>
      </c>
      <c r="M390" s="3">
        <v>0</v>
      </c>
      <c r="N390" s="3"/>
      <c r="O390" s="3">
        <v>0</v>
      </c>
      <c r="P390" s="3"/>
      <c r="Q390" s="100">
        <f t="shared" si="36"/>
        <v>394</v>
      </c>
      <c r="R390" s="100">
        <f t="shared" si="37"/>
        <v>44541.99014812182</v>
      </c>
    </row>
    <row r="391" spans="1:18" ht="12.75" customHeight="1">
      <c r="A391" s="1" t="s">
        <v>368</v>
      </c>
      <c r="B391" s="1" t="s">
        <v>373</v>
      </c>
      <c r="C391" s="2">
        <v>217864</v>
      </c>
      <c r="D391" s="2">
        <v>4</v>
      </c>
      <c r="E391" s="3">
        <v>54</v>
      </c>
      <c r="F391" s="3">
        <v>57469</v>
      </c>
      <c r="G391" s="3">
        <v>59</v>
      </c>
      <c r="H391" s="3">
        <v>47795.91895559322</v>
      </c>
      <c r="I391" s="3">
        <v>33</v>
      </c>
      <c r="J391" s="3">
        <v>37233</v>
      </c>
      <c r="K391" s="3">
        <v>2</v>
      </c>
      <c r="L391" s="3">
        <v>23519</v>
      </c>
      <c r="M391" s="3">
        <v>0</v>
      </c>
      <c r="N391" s="3"/>
      <c r="O391" s="3">
        <v>0</v>
      </c>
      <c r="P391" s="3"/>
      <c r="Q391" s="100">
        <f t="shared" si="36"/>
        <v>148</v>
      </c>
      <c r="R391" s="100">
        <f t="shared" si="37"/>
        <v>48641.974448513516</v>
      </c>
    </row>
    <row r="392" spans="1:18" ht="12">
      <c r="A392" s="1" t="s">
        <v>368</v>
      </c>
      <c r="B392" s="1" t="s">
        <v>374</v>
      </c>
      <c r="C392" s="2">
        <v>218061</v>
      </c>
      <c r="D392" s="2">
        <v>5</v>
      </c>
      <c r="E392" s="3">
        <v>59</v>
      </c>
      <c r="F392" s="3">
        <v>54750.94827661017</v>
      </c>
      <c r="G392" s="3">
        <v>45</v>
      </c>
      <c r="H392" s="3">
        <v>46695.56299955555</v>
      </c>
      <c r="I392" s="3">
        <v>44</v>
      </c>
      <c r="J392" s="3">
        <v>37845</v>
      </c>
      <c r="K392" s="3">
        <v>13</v>
      </c>
      <c r="L392" s="3">
        <v>27828</v>
      </c>
      <c r="M392" s="3">
        <v>0</v>
      </c>
      <c r="N392" s="3"/>
      <c r="O392" s="3">
        <v>0</v>
      </c>
      <c r="P392" s="3"/>
      <c r="Q392" s="100">
        <f t="shared" si="36"/>
        <v>161</v>
      </c>
      <c r="R392" s="100">
        <f t="shared" si="37"/>
        <v>45705.28126273292</v>
      </c>
    </row>
    <row r="393" spans="1:18" ht="12">
      <c r="A393" s="1" t="s">
        <v>368</v>
      </c>
      <c r="B393" s="1" t="s">
        <v>375</v>
      </c>
      <c r="C393" s="2">
        <v>218733</v>
      </c>
      <c r="D393" s="2">
        <v>5</v>
      </c>
      <c r="E393" s="3">
        <v>55</v>
      </c>
      <c r="F393" s="3">
        <v>53251.08147818182</v>
      </c>
      <c r="G393" s="3">
        <v>52</v>
      </c>
      <c r="H393" s="3">
        <v>46798.96197307692</v>
      </c>
      <c r="I393" s="3">
        <v>80</v>
      </c>
      <c r="J393" s="3">
        <v>39827.8747275</v>
      </c>
      <c r="K393" s="3">
        <v>30</v>
      </c>
      <c r="L393" s="3">
        <v>31196.663045333335</v>
      </c>
      <c r="M393" s="3">
        <v>0</v>
      </c>
      <c r="N393" s="3"/>
      <c r="O393" s="3">
        <v>0</v>
      </c>
      <c r="P393" s="3"/>
      <c r="Q393" s="100">
        <f t="shared" si="36"/>
        <v>217</v>
      </c>
      <c r="R393" s="100">
        <f t="shared" si="37"/>
        <v>43707.305868479256</v>
      </c>
    </row>
    <row r="394" spans="1:18" ht="12">
      <c r="A394" s="1" t="s">
        <v>368</v>
      </c>
      <c r="B394" s="1" t="s">
        <v>376</v>
      </c>
      <c r="C394" s="2">
        <v>218229</v>
      </c>
      <c r="D394" s="2">
        <v>6</v>
      </c>
      <c r="E394" s="3">
        <v>38</v>
      </c>
      <c r="F394" s="3">
        <v>57059.727814736834</v>
      </c>
      <c r="G394" s="3">
        <v>50</v>
      </c>
      <c r="H394" s="3">
        <v>45620.7768856</v>
      </c>
      <c r="I394" s="3">
        <v>63</v>
      </c>
      <c r="J394" s="3">
        <v>38381</v>
      </c>
      <c r="K394" s="3">
        <v>21</v>
      </c>
      <c r="L394" s="3">
        <v>29109.00047619048</v>
      </c>
      <c r="M394" s="3">
        <v>8</v>
      </c>
      <c r="N394" s="3">
        <v>28106.844205</v>
      </c>
      <c r="O394" s="3">
        <v>0</v>
      </c>
      <c r="P394" s="3"/>
      <c r="Q394" s="100">
        <f t="shared" si="36"/>
        <v>180</v>
      </c>
      <c r="R394" s="100">
        <f t="shared" si="37"/>
        <v>42796.97369377778</v>
      </c>
    </row>
    <row r="395" spans="1:18" ht="12">
      <c r="A395" s="1" t="s">
        <v>368</v>
      </c>
      <c r="B395" s="1" t="s">
        <v>377</v>
      </c>
      <c r="C395" s="2">
        <v>218645</v>
      </c>
      <c r="D395" s="2">
        <v>6</v>
      </c>
      <c r="E395" s="3">
        <v>40</v>
      </c>
      <c r="F395" s="3">
        <v>53549.6235305</v>
      </c>
      <c r="G395" s="3">
        <v>43</v>
      </c>
      <c r="H395" s="3">
        <v>44433.00993069768</v>
      </c>
      <c r="I395" s="3">
        <v>28</v>
      </c>
      <c r="J395" s="3">
        <v>37000</v>
      </c>
      <c r="K395" s="3">
        <v>10</v>
      </c>
      <c r="L395" s="3">
        <v>29472</v>
      </c>
      <c r="M395" s="3">
        <v>0</v>
      </c>
      <c r="N395" s="3"/>
      <c r="O395" s="3">
        <v>0</v>
      </c>
      <c r="P395" s="3"/>
      <c r="Q395" s="100">
        <f t="shared" si="36"/>
        <v>121</v>
      </c>
      <c r="R395" s="100">
        <f t="shared" si="37"/>
        <v>44490.28403504132</v>
      </c>
    </row>
    <row r="396" spans="1:18" ht="12">
      <c r="A396" s="1" t="s">
        <v>368</v>
      </c>
      <c r="B396" s="1" t="s">
        <v>378</v>
      </c>
      <c r="C396" s="2">
        <v>218724</v>
      </c>
      <c r="D396" s="2">
        <v>6</v>
      </c>
      <c r="E396" s="3">
        <v>35</v>
      </c>
      <c r="F396" s="3">
        <v>55898.74886571428</v>
      </c>
      <c r="G396" s="3">
        <v>39</v>
      </c>
      <c r="H396" s="3">
        <v>45504.36010666667</v>
      </c>
      <c r="I396" s="3">
        <v>27</v>
      </c>
      <c r="J396" s="3">
        <v>40954.15052</v>
      </c>
      <c r="K396" s="3">
        <v>19</v>
      </c>
      <c r="L396" s="3">
        <v>34416.07030736843</v>
      </c>
      <c r="M396" s="3">
        <v>0</v>
      </c>
      <c r="N396" s="3"/>
      <c r="O396" s="3">
        <v>0</v>
      </c>
      <c r="P396" s="3"/>
      <c r="Q396" s="100">
        <f t="shared" si="36"/>
        <v>120</v>
      </c>
      <c r="R396" s="100">
        <f t="shared" si="37"/>
        <v>45756.613786166665</v>
      </c>
    </row>
    <row r="397" spans="1:18" ht="12">
      <c r="A397" s="1" t="s">
        <v>368</v>
      </c>
      <c r="B397" s="1" t="s">
        <v>379</v>
      </c>
      <c r="C397" s="2">
        <v>218742</v>
      </c>
      <c r="D397" s="2">
        <v>6</v>
      </c>
      <c r="E397" s="3">
        <v>53</v>
      </c>
      <c r="F397" s="3">
        <v>55181.29481962264</v>
      </c>
      <c r="G397" s="3">
        <v>37</v>
      </c>
      <c r="H397" s="3">
        <v>44689.36260972973</v>
      </c>
      <c r="I397" s="3">
        <v>21</v>
      </c>
      <c r="J397" s="3">
        <v>38798</v>
      </c>
      <c r="K397" s="3">
        <v>25</v>
      </c>
      <c r="L397" s="3">
        <v>31582</v>
      </c>
      <c r="M397" s="3">
        <v>1</v>
      </c>
      <c r="N397" s="3">
        <v>21251</v>
      </c>
      <c r="O397" s="3">
        <v>0</v>
      </c>
      <c r="P397" s="3"/>
      <c r="Q397" s="100">
        <f t="shared" si="36"/>
        <v>137</v>
      </c>
      <c r="R397" s="100">
        <f t="shared" si="37"/>
        <v>45282.29227737227</v>
      </c>
    </row>
    <row r="398" spans="1:18" ht="12">
      <c r="A398" s="29"/>
      <c r="B398" s="59" t="s">
        <v>636</v>
      </c>
      <c r="C398" s="2"/>
      <c r="D398" s="2"/>
      <c r="E398" s="57">
        <f>SUM(E387:E397)</f>
        <v>1282</v>
      </c>
      <c r="F398" s="57">
        <f>SUMPRODUCT(E387:E397,F387:F397)/E398</f>
        <v>65855.218865039</v>
      </c>
      <c r="G398" s="57">
        <f>SUM(G387:G397)</f>
        <v>1118</v>
      </c>
      <c r="H398" s="57">
        <f>SUMPRODUCT(G387:G397,H387:H397)/G398</f>
        <v>50485.665843506256</v>
      </c>
      <c r="I398" s="57">
        <f>SUM(I387:I397)</f>
        <v>859</v>
      </c>
      <c r="J398" s="57">
        <f>SUMPRODUCT(I387:I397,J387:J397)/I398</f>
        <v>41051.04412221187</v>
      </c>
      <c r="K398" s="57">
        <f>SUM(K387:K397)</f>
        <v>299</v>
      </c>
      <c r="L398" s="57">
        <f>SUMPRODUCT(K387:K397,L387:L397)/K398</f>
        <v>30712.221606153846</v>
      </c>
      <c r="M398" s="57">
        <f>SUM(M387:M397)</f>
        <v>109</v>
      </c>
      <c r="N398" s="57">
        <f>SUMPRODUCT(M387:M397,N387:N397)/M398</f>
        <v>38820.34984256881</v>
      </c>
      <c r="O398" s="57"/>
      <c r="P398" s="57"/>
      <c r="Q398" s="57">
        <f>SUM(Q387:Q397)</f>
        <v>3667</v>
      </c>
      <c r="R398" s="57">
        <f>SUMPRODUCT(Q387:Q397,R387:R397)/Q398</f>
        <v>51689.82391384784</v>
      </c>
    </row>
    <row r="399" spans="1:18" ht="12">
      <c r="A399" s="1" t="s">
        <v>368</v>
      </c>
      <c r="B399" s="1" t="s">
        <v>380</v>
      </c>
      <c r="C399" s="2">
        <v>217615</v>
      </c>
      <c r="D399" s="2">
        <v>7</v>
      </c>
      <c r="E399" s="3">
        <v>0</v>
      </c>
      <c r="F399" s="3"/>
      <c r="G399" s="3">
        <v>0</v>
      </c>
      <c r="H399" s="3"/>
      <c r="I399" s="3">
        <v>0</v>
      </c>
      <c r="J399" s="3"/>
      <c r="K399" s="3">
        <v>0</v>
      </c>
      <c r="L399" s="3"/>
      <c r="M399" s="3">
        <v>53</v>
      </c>
      <c r="N399" s="3">
        <v>36508</v>
      </c>
      <c r="O399" s="3">
        <v>0</v>
      </c>
      <c r="P399" s="3"/>
      <c r="Q399" s="100">
        <f aca="true" t="shared" si="38" ref="Q399:Q419">+O399+M399+K399+I399+G399+E399</f>
        <v>53</v>
      </c>
      <c r="R399" s="100">
        <f aca="true" t="shared" si="39" ref="R399:R419">((E399*F399)+(G399*H399)+(I399*J399)+(K399*L399)+(M399*N399)+(O399*P399))/Q399</f>
        <v>36508</v>
      </c>
    </row>
    <row r="400" spans="1:18" ht="12">
      <c r="A400" s="1" t="s">
        <v>368</v>
      </c>
      <c r="B400" s="1" t="s">
        <v>381</v>
      </c>
      <c r="C400" s="2">
        <v>218858</v>
      </c>
      <c r="D400" s="2">
        <v>7</v>
      </c>
      <c r="E400" s="3">
        <v>0</v>
      </c>
      <c r="F400" s="3"/>
      <c r="G400" s="3">
        <v>0</v>
      </c>
      <c r="H400" s="3"/>
      <c r="I400" s="3">
        <v>0</v>
      </c>
      <c r="J400" s="3"/>
      <c r="K400" s="3">
        <v>0</v>
      </c>
      <c r="L400" s="3"/>
      <c r="M400" s="3">
        <v>80</v>
      </c>
      <c r="N400" s="3">
        <v>33792</v>
      </c>
      <c r="O400" s="3">
        <v>0</v>
      </c>
      <c r="P400" s="3"/>
      <c r="Q400" s="100">
        <f t="shared" si="38"/>
        <v>80</v>
      </c>
      <c r="R400" s="100">
        <f t="shared" si="39"/>
        <v>33792</v>
      </c>
    </row>
    <row r="401" spans="1:18" ht="12">
      <c r="A401" s="1" t="s">
        <v>368</v>
      </c>
      <c r="B401" s="1" t="s">
        <v>382</v>
      </c>
      <c r="C401" s="2">
        <v>217837</v>
      </c>
      <c r="D401" s="2">
        <v>7</v>
      </c>
      <c r="E401" s="3">
        <v>0</v>
      </c>
      <c r="F401" s="3"/>
      <c r="G401" s="3">
        <v>0</v>
      </c>
      <c r="H401" s="3"/>
      <c r="I401" s="3">
        <v>0</v>
      </c>
      <c r="J401" s="3"/>
      <c r="K401" s="3">
        <v>25</v>
      </c>
      <c r="L401" s="3">
        <v>31202</v>
      </c>
      <c r="M401" s="3">
        <v>0</v>
      </c>
      <c r="N401" s="3"/>
      <c r="O401" s="3">
        <v>0</v>
      </c>
      <c r="P401" s="3"/>
      <c r="Q401" s="100">
        <f t="shared" si="38"/>
        <v>25</v>
      </c>
      <c r="R401" s="100">
        <f t="shared" si="39"/>
        <v>31202</v>
      </c>
    </row>
    <row r="402" spans="1:18" ht="12">
      <c r="A402" s="1" t="s">
        <v>368</v>
      </c>
      <c r="B402" s="1" t="s">
        <v>383</v>
      </c>
      <c r="C402" s="2">
        <v>217989</v>
      </c>
      <c r="D402" s="2">
        <v>7</v>
      </c>
      <c r="E402" s="3">
        <v>0</v>
      </c>
      <c r="F402" s="3"/>
      <c r="G402" s="3">
        <v>0</v>
      </c>
      <c r="H402" s="3"/>
      <c r="I402" s="3">
        <v>0</v>
      </c>
      <c r="J402" s="3"/>
      <c r="K402" s="3">
        <v>0</v>
      </c>
      <c r="L402" s="3"/>
      <c r="M402" s="3">
        <v>29</v>
      </c>
      <c r="N402" s="3">
        <v>29501</v>
      </c>
      <c r="O402" s="3">
        <v>0</v>
      </c>
      <c r="P402" s="3"/>
      <c r="Q402" s="100">
        <f t="shared" si="38"/>
        <v>29</v>
      </c>
      <c r="R402" s="100">
        <f t="shared" si="39"/>
        <v>29501</v>
      </c>
    </row>
    <row r="403" spans="1:18" ht="12">
      <c r="A403" s="1" t="s">
        <v>368</v>
      </c>
      <c r="B403" s="1" t="s">
        <v>384</v>
      </c>
      <c r="C403" s="2">
        <v>218025</v>
      </c>
      <c r="D403" s="2">
        <v>7</v>
      </c>
      <c r="E403" s="3">
        <v>0</v>
      </c>
      <c r="F403" s="3"/>
      <c r="G403" s="3">
        <v>0</v>
      </c>
      <c r="H403" s="3"/>
      <c r="I403" s="3">
        <v>0</v>
      </c>
      <c r="J403" s="3"/>
      <c r="K403" s="3">
        <v>98</v>
      </c>
      <c r="L403" s="3">
        <v>34855</v>
      </c>
      <c r="M403" s="3">
        <v>0</v>
      </c>
      <c r="N403" s="3"/>
      <c r="O403" s="3">
        <v>0</v>
      </c>
      <c r="P403" s="3"/>
      <c r="Q403" s="100">
        <f t="shared" si="38"/>
        <v>98</v>
      </c>
      <c r="R403" s="100">
        <f t="shared" si="39"/>
        <v>34855</v>
      </c>
    </row>
    <row r="404" spans="1:18" ht="12">
      <c r="A404" s="1" t="s">
        <v>368</v>
      </c>
      <c r="B404" s="1" t="s">
        <v>385</v>
      </c>
      <c r="C404" s="2">
        <v>218113</v>
      </c>
      <c r="D404" s="2">
        <v>7</v>
      </c>
      <c r="E404" s="3">
        <v>0</v>
      </c>
      <c r="F404" s="3"/>
      <c r="G404" s="3">
        <v>0</v>
      </c>
      <c r="H404" s="3"/>
      <c r="I404" s="3">
        <v>0</v>
      </c>
      <c r="J404" s="3"/>
      <c r="K404" s="3">
        <v>240</v>
      </c>
      <c r="L404" s="3">
        <v>33829</v>
      </c>
      <c r="M404" s="3">
        <v>0</v>
      </c>
      <c r="N404" s="3"/>
      <c r="O404" s="3">
        <v>0</v>
      </c>
      <c r="P404" s="3"/>
      <c r="Q404" s="100">
        <f t="shared" si="38"/>
        <v>240</v>
      </c>
      <c r="R404" s="100">
        <f t="shared" si="39"/>
        <v>33829</v>
      </c>
    </row>
    <row r="405" spans="1:18" ht="12">
      <c r="A405" s="1" t="s">
        <v>368</v>
      </c>
      <c r="B405" s="1" t="s">
        <v>386</v>
      </c>
      <c r="C405" s="2">
        <v>218140</v>
      </c>
      <c r="D405" s="2">
        <v>7</v>
      </c>
      <c r="E405" s="3">
        <v>0</v>
      </c>
      <c r="F405" s="3"/>
      <c r="G405" s="3">
        <v>0</v>
      </c>
      <c r="H405" s="3"/>
      <c r="I405" s="3">
        <v>0</v>
      </c>
      <c r="J405" s="3"/>
      <c r="K405" s="3">
        <v>0</v>
      </c>
      <c r="L405" s="3"/>
      <c r="M405" s="3">
        <v>98</v>
      </c>
      <c r="N405" s="3">
        <v>36923</v>
      </c>
      <c r="O405" s="3">
        <v>0</v>
      </c>
      <c r="P405" s="3"/>
      <c r="Q405" s="100">
        <f t="shared" si="38"/>
        <v>98</v>
      </c>
      <c r="R405" s="100">
        <f t="shared" si="39"/>
        <v>36923</v>
      </c>
    </row>
    <row r="406" spans="1:18" ht="12">
      <c r="A406" s="1" t="s">
        <v>368</v>
      </c>
      <c r="B406" s="1" t="s">
        <v>387</v>
      </c>
      <c r="C406" s="2">
        <v>218353</v>
      </c>
      <c r="D406" s="2">
        <v>7</v>
      </c>
      <c r="E406" s="3">
        <v>0</v>
      </c>
      <c r="F406" s="3"/>
      <c r="G406" s="3">
        <v>0</v>
      </c>
      <c r="H406" s="3"/>
      <c r="I406" s="3">
        <v>0</v>
      </c>
      <c r="J406" s="3"/>
      <c r="K406" s="3">
        <v>0</v>
      </c>
      <c r="L406" s="3"/>
      <c r="M406" s="3">
        <v>210</v>
      </c>
      <c r="N406" s="3">
        <v>35737</v>
      </c>
      <c r="O406" s="3">
        <v>0</v>
      </c>
      <c r="P406" s="3"/>
      <c r="Q406" s="100">
        <f t="shared" si="38"/>
        <v>210</v>
      </c>
      <c r="R406" s="100">
        <f t="shared" si="39"/>
        <v>35737</v>
      </c>
    </row>
    <row r="407" spans="1:18" ht="12">
      <c r="A407" s="1" t="s">
        <v>368</v>
      </c>
      <c r="B407" s="1" t="s">
        <v>388</v>
      </c>
      <c r="C407" s="2">
        <v>218487</v>
      </c>
      <c r="D407" s="2">
        <v>7</v>
      </c>
      <c r="E407" s="3">
        <v>0</v>
      </c>
      <c r="F407" s="3"/>
      <c r="G407" s="3">
        <v>0</v>
      </c>
      <c r="H407" s="3"/>
      <c r="I407" s="3">
        <v>0</v>
      </c>
      <c r="J407" s="3"/>
      <c r="K407" s="3">
        <v>75</v>
      </c>
      <c r="L407" s="3">
        <v>30606</v>
      </c>
      <c r="M407" s="3">
        <v>0</v>
      </c>
      <c r="N407" s="3"/>
      <c r="O407" s="3">
        <v>0</v>
      </c>
      <c r="P407" s="3"/>
      <c r="Q407" s="100">
        <f t="shared" si="38"/>
        <v>75</v>
      </c>
      <c r="R407" s="100">
        <f t="shared" si="39"/>
        <v>30606</v>
      </c>
    </row>
    <row r="408" spans="1:18" ht="12">
      <c r="A408" s="1" t="s">
        <v>368</v>
      </c>
      <c r="B408" s="1" t="s">
        <v>389</v>
      </c>
      <c r="C408" s="2">
        <v>218520</v>
      </c>
      <c r="D408" s="2">
        <v>7</v>
      </c>
      <c r="E408" s="3">
        <v>0</v>
      </c>
      <c r="F408" s="3"/>
      <c r="G408" s="3">
        <v>0</v>
      </c>
      <c r="H408" s="3"/>
      <c r="I408" s="3">
        <v>0</v>
      </c>
      <c r="J408" s="3"/>
      <c r="K408" s="3">
        <v>0</v>
      </c>
      <c r="L408" s="3"/>
      <c r="M408" s="3">
        <v>90</v>
      </c>
      <c r="N408" s="3">
        <v>32454</v>
      </c>
      <c r="O408" s="3">
        <v>0</v>
      </c>
      <c r="P408" s="3"/>
      <c r="Q408" s="100">
        <f t="shared" si="38"/>
        <v>90</v>
      </c>
      <c r="R408" s="100">
        <f t="shared" si="39"/>
        <v>32454</v>
      </c>
    </row>
    <row r="409" spans="1:18" ht="12">
      <c r="A409" s="1" t="s">
        <v>368</v>
      </c>
      <c r="B409" s="1" t="s">
        <v>390</v>
      </c>
      <c r="C409" s="2">
        <v>218830</v>
      </c>
      <c r="D409" s="2">
        <v>7</v>
      </c>
      <c r="E409" s="3">
        <v>0</v>
      </c>
      <c r="F409" s="3"/>
      <c r="G409" s="3">
        <v>0</v>
      </c>
      <c r="H409" s="3"/>
      <c r="I409" s="3">
        <v>0</v>
      </c>
      <c r="J409" s="3"/>
      <c r="K409" s="3">
        <v>0</v>
      </c>
      <c r="L409" s="3"/>
      <c r="M409" s="3">
        <v>95</v>
      </c>
      <c r="N409" s="3">
        <v>33127</v>
      </c>
      <c r="O409" s="3">
        <v>0</v>
      </c>
      <c r="P409" s="3"/>
      <c r="Q409" s="100">
        <f t="shared" si="38"/>
        <v>95</v>
      </c>
      <c r="R409" s="100">
        <f t="shared" si="39"/>
        <v>33127</v>
      </c>
    </row>
    <row r="410" spans="1:18" ht="12">
      <c r="A410" s="1" t="s">
        <v>368</v>
      </c>
      <c r="B410" s="1" t="s">
        <v>391</v>
      </c>
      <c r="C410" s="2">
        <v>217712</v>
      </c>
      <c r="D410" s="2">
        <v>7</v>
      </c>
      <c r="E410" s="3">
        <v>0</v>
      </c>
      <c r="F410" s="3"/>
      <c r="G410" s="3">
        <v>0</v>
      </c>
      <c r="H410" s="3"/>
      <c r="I410" s="3">
        <v>0</v>
      </c>
      <c r="J410" s="3"/>
      <c r="K410" s="3">
        <v>35</v>
      </c>
      <c r="L410" s="3">
        <v>32905</v>
      </c>
      <c r="M410" s="3">
        <v>0</v>
      </c>
      <c r="N410" s="3"/>
      <c r="O410" s="3">
        <v>0</v>
      </c>
      <c r="P410" s="3"/>
      <c r="Q410" s="100">
        <f t="shared" si="38"/>
        <v>35</v>
      </c>
      <c r="R410" s="100">
        <f t="shared" si="39"/>
        <v>32905</v>
      </c>
    </row>
    <row r="411" spans="1:18" ht="12">
      <c r="A411" s="1" t="s">
        <v>368</v>
      </c>
      <c r="B411" s="1" t="s">
        <v>392</v>
      </c>
      <c r="C411" s="2">
        <v>218894</v>
      </c>
      <c r="D411" s="2">
        <v>7</v>
      </c>
      <c r="E411" s="3">
        <v>0</v>
      </c>
      <c r="F411" s="3"/>
      <c r="G411" s="3">
        <v>0</v>
      </c>
      <c r="H411" s="3"/>
      <c r="I411" s="3">
        <v>0</v>
      </c>
      <c r="J411" s="3"/>
      <c r="K411" s="3">
        <v>88</v>
      </c>
      <c r="L411" s="3">
        <v>34140</v>
      </c>
      <c r="M411" s="3">
        <v>0</v>
      </c>
      <c r="N411" s="3"/>
      <c r="O411" s="3">
        <v>0</v>
      </c>
      <c r="P411" s="3"/>
      <c r="Q411" s="100">
        <f t="shared" si="38"/>
        <v>88</v>
      </c>
      <c r="R411" s="100">
        <f t="shared" si="39"/>
        <v>34140</v>
      </c>
    </row>
    <row r="412" spans="1:18" ht="12">
      <c r="A412" s="1" t="s">
        <v>368</v>
      </c>
      <c r="B412" s="1" t="s">
        <v>393</v>
      </c>
      <c r="C412" s="2">
        <v>218885</v>
      </c>
      <c r="D412" s="2">
        <v>7</v>
      </c>
      <c r="E412" s="3">
        <v>0</v>
      </c>
      <c r="F412" s="3"/>
      <c r="G412" s="3">
        <v>0</v>
      </c>
      <c r="H412" s="3"/>
      <c r="I412" s="3">
        <v>0</v>
      </c>
      <c r="J412" s="3"/>
      <c r="K412" s="3">
        <v>221</v>
      </c>
      <c r="L412" s="3">
        <v>36904</v>
      </c>
      <c r="M412" s="3">
        <v>0</v>
      </c>
      <c r="N412" s="3"/>
      <c r="O412" s="3">
        <v>0</v>
      </c>
      <c r="P412" s="3"/>
      <c r="Q412" s="100">
        <f t="shared" si="38"/>
        <v>221</v>
      </c>
      <c r="R412" s="100">
        <f t="shared" si="39"/>
        <v>36904</v>
      </c>
    </row>
    <row r="413" spans="1:18" ht="12">
      <c r="A413" s="1" t="s">
        <v>368</v>
      </c>
      <c r="B413" s="1" t="s">
        <v>394</v>
      </c>
      <c r="C413" s="2">
        <v>218654</v>
      </c>
      <c r="D413" s="2">
        <v>7</v>
      </c>
      <c r="E413" s="3">
        <v>7</v>
      </c>
      <c r="F413" s="3">
        <v>48784</v>
      </c>
      <c r="G413" s="3">
        <v>10</v>
      </c>
      <c r="H413" s="3">
        <v>38631.508618</v>
      </c>
      <c r="I413" s="3">
        <v>4</v>
      </c>
      <c r="J413" s="3">
        <v>34326</v>
      </c>
      <c r="K413" s="3">
        <v>3</v>
      </c>
      <c r="L413" s="3">
        <v>35402.368533333334</v>
      </c>
      <c r="M413" s="3">
        <v>0</v>
      </c>
      <c r="N413" s="3"/>
      <c r="O413" s="3">
        <v>0</v>
      </c>
      <c r="P413" s="3"/>
      <c r="Q413" s="100">
        <f t="shared" si="38"/>
        <v>24</v>
      </c>
      <c r="R413" s="100">
        <f t="shared" si="39"/>
        <v>40471.4246575</v>
      </c>
    </row>
    <row r="414" spans="1:18" ht="12">
      <c r="A414" s="1" t="s">
        <v>368</v>
      </c>
      <c r="B414" s="1" t="s">
        <v>395</v>
      </c>
      <c r="C414" s="2">
        <v>218672</v>
      </c>
      <c r="D414" s="2">
        <v>7</v>
      </c>
      <c r="E414" s="3">
        <v>11</v>
      </c>
      <c r="F414" s="3">
        <v>50403.32817090909</v>
      </c>
      <c r="G414" s="3">
        <v>9</v>
      </c>
      <c r="H414" s="3">
        <v>40688.857382222224</v>
      </c>
      <c r="I414" s="3">
        <v>3</v>
      </c>
      <c r="J414" s="3">
        <v>39920.115086666665</v>
      </c>
      <c r="K414" s="3">
        <v>1</v>
      </c>
      <c r="L414" s="3">
        <v>36818.1</v>
      </c>
      <c r="M414" s="3">
        <v>0</v>
      </c>
      <c r="N414" s="3"/>
      <c r="O414" s="3">
        <v>0</v>
      </c>
      <c r="P414" s="3"/>
      <c r="Q414" s="100">
        <f t="shared" si="38"/>
        <v>24</v>
      </c>
      <c r="R414" s="100">
        <f t="shared" si="39"/>
        <v>44883.94881583333</v>
      </c>
    </row>
    <row r="415" spans="1:18" ht="12">
      <c r="A415" s="1" t="s">
        <v>368</v>
      </c>
      <c r="B415" s="1" t="s">
        <v>396</v>
      </c>
      <c r="C415" s="2">
        <v>218681</v>
      </c>
      <c r="D415" s="2">
        <v>7</v>
      </c>
      <c r="E415" s="3">
        <v>6</v>
      </c>
      <c r="F415" s="3">
        <v>49859</v>
      </c>
      <c r="G415" s="3">
        <v>5</v>
      </c>
      <c r="H415" s="3">
        <v>39765.054156</v>
      </c>
      <c r="I415" s="3">
        <v>8</v>
      </c>
      <c r="J415" s="3">
        <v>33063.11705</v>
      </c>
      <c r="K415" s="3">
        <v>4</v>
      </c>
      <c r="L415" s="3">
        <v>29262.25416</v>
      </c>
      <c r="M415" s="3">
        <v>1</v>
      </c>
      <c r="N415" s="3">
        <v>31816.56566</v>
      </c>
      <c r="O415" s="3">
        <v>0</v>
      </c>
      <c r="P415" s="3"/>
      <c r="Q415" s="100">
        <f t="shared" si="38"/>
        <v>24</v>
      </c>
      <c r="R415" s="100">
        <f t="shared" si="39"/>
        <v>37972.907895000004</v>
      </c>
    </row>
    <row r="416" spans="1:18" ht="12">
      <c r="A416" s="1" t="s">
        <v>368</v>
      </c>
      <c r="B416" s="1" t="s">
        <v>397</v>
      </c>
      <c r="C416" s="2">
        <v>218690</v>
      </c>
      <c r="D416" s="2">
        <v>7</v>
      </c>
      <c r="E416" s="3">
        <v>20</v>
      </c>
      <c r="F416" s="3">
        <v>49967.912754000004</v>
      </c>
      <c r="G416" s="3">
        <v>10</v>
      </c>
      <c r="H416" s="3">
        <v>41309.661936000004</v>
      </c>
      <c r="I416" s="3">
        <v>6</v>
      </c>
      <c r="J416" s="3">
        <v>39179</v>
      </c>
      <c r="K416" s="3">
        <v>4</v>
      </c>
      <c r="L416" s="3">
        <v>26750</v>
      </c>
      <c r="M416" s="3">
        <v>0</v>
      </c>
      <c r="N416" s="3"/>
      <c r="O416" s="3">
        <v>0</v>
      </c>
      <c r="P416" s="3"/>
      <c r="Q416" s="100">
        <f t="shared" si="38"/>
        <v>40</v>
      </c>
      <c r="R416" s="100">
        <f t="shared" si="39"/>
        <v>43863.221861</v>
      </c>
    </row>
    <row r="417" spans="1:18" ht="12">
      <c r="A417" s="1" t="s">
        <v>368</v>
      </c>
      <c r="B417" s="1" t="s">
        <v>398</v>
      </c>
      <c r="C417" s="2">
        <v>218706</v>
      </c>
      <c r="D417" s="2">
        <v>7</v>
      </c>
      <c r="E417" s="3">
        <v>5</v>
      </c>
      <c r="F417" s="3">
        <v>50145</v>
      </c>
      <c r="G417" s="3">
        <v>1</v>
      </c>
      <c r="H417" s="3">
        <v>46200</v>
      </c>
      <c r="I417" s="3">
        <v>1</v>
      </c>
      <c r="J417" s="3">
        <v>32800</v>
      </c>
      <c r="K417" s="3">
        <v>2</v>
      </c>
      <c r="L417" s="3">
        <v>28152.75562</v>
      </c>
      <c r="M417" s="3">
        <v>0</v>
      </c>
      <c r="N417" s="3"/>
      <c r="O417" s="3">
        <v>0</v>
      </c>
      <c r="P417" s="3"/>
      <c r="Q417" s="100">
        <f t="shared" si="38"/>
        <v>9</v>
      </c>
      <c r="R417" s="100">
        <f t="shared" si="39"/>
        <v>42892.27902666667</v>
      </c>
    </row>
    <row r="418" spans="1:18" ht="12">
      <c r="A418" s="1" t="s">
        <v>368</v>
      </c>
      <c r="B418" s="1" t="s">
        <v>399</v>
      </c>
      <c r="C418" s="2">
        <v>218955</v>
      </c>
      <c r="D418" s="2">
        <v>7</v>
      </c>
      <c r="E418" s="3">
        <v>0</v>
      </c>
      <c r="F418" s="3"/>
      <c r="G418" s="3">
        <v>0</v>
      </c>
      <c r="H418" s="3"/>
      <c r="I418" s="3">
        <v>0</v>
      </c>
      <c r="J418" s="3"/>
      <c r="K418" s="3">
        <v>12</v>
      </c>
      <c r="L418" s="3">
        <v>27973</v>
      </c>
      <c r="M418" s="3">
        <v>0</v>
      </c>
      <c r="N418" s="3"/>
      <c r="O418" s="3">
        <v>0</v>
      </c>
      <c r="P418" s="3"/>
      <c r="Q418" s="100">
        <f t="shared" si="38"/>
        <v>12</v>
      </c>
      <c r="R418" s="100">
        <f t="shared" si="39"/>
        <v>27973</v>
      </c>
    </row>
    <row r="419" spans="1:18" ht="12">
      <c r="A419" s="1" t="s">
        <v>368</v>
      </c>
      <c r="B419" s="1" t="s">
        <v>400</v>
      </c>
      <c r="C419" s="2">
        <v>218991</v>
      </c>
      <c r="D419" s="2">
        <v>7</v>
      </c>
      <c r="E419" s="3">
        <v>0</v>
      </c>
      <c r="F419" s="3"/>
      <c r="G419" s="3">
        <v>0</v>
      </c>
      <c r="H419" s="3"/>
      <c r="I419" s="3">
        <v>0</v>
      </c>
      <c r="J419" s="3"/>
      <c r="K419" s="3">
        <v>92</v>
      </c>
      <c r="L419" s="3">
        <v>35171</v>
      </c>
      <c r="M419" s="3">
        <v>0</v>
      </c>
      <c r="N419" s="3"/>
      <c r="O419" s="3">
        <v>0</v>
      </c>
      <c r="P419" s="28"/>
      <c r="Q419" s="100">
        <f t="shared" si="38"/>
        <v>92</v>
      </c>
      <c r="R419" s="100">
        <f t="shared" si="39"/>
        <v>35171</v>
      </c>
    </row>
    <row r="420" spans="1:18" ht="12">
      <c r="A420" s="29"/>
      <c r="B420" s="1"/>
      <c r="C420" s="2"/>
      <c r="D420" s="2"/>
      <c r="E420" s="3"/>
      <c r="F420" s="28"/>
      <c r="G420" s="3"/>
      <c r="H420" s="28"/>
      <c r="I420" s="3"/>
      <c r="J420" s="28"/>
      <c r="K420" s="3"/>
      <c r="L420" s="28"/>
      <c r="M420" s="3"/>
      <c r="N420" s="28"/>
      <c r="O420" s="3"/>
      <c r="P420" s="28"/>
      <c r="Q420" s="3"/>
      <c r="R420" s="28"/>
    </row>
    <row r="421" spans="1:19" ht="12">
      <c r="A421" s="1" t="s">
        <v>401</v>
      </c>
      <c r="B421" s="1" t="s">
        <v>402</v>
      </c>
      <c r="C421" s="2">
        <v>221759</v>
      </c>
      <c r="D421" s="2">
        <v>1</v>
      </c>
      <c r="E421" s="3">
        <f>+'Raw Faculty Salary Data'!E394+'Raw Faculty Salary Data'!Q394</f>
        <v>521</v>
      </c>
      <c r="F421" s="3">
        <f>+(('Raw Faculty Salary Data'!E394*'Raw Faculty Salary Data'!F394)+(('Raw Faculty Salary Data'!Q394*'Raw Faculty Salary Data'!R394)*0.81818))/E421</f>
        <v>70884.40439401152</v>
      </c>
      <c r="G421" s="3">
        <f>+'Raw Faculty Salary Data'!G394+'Raw Faculty Salary Data'!S394</f>
        <v>304</v>
      </c>
      <c r="H421" s="3">
        <f>+(('Raw Faculty Salary Data'!G394*'Raw Faculty Salary Data'!H394)+(('Raw Faculty Salary Data'!S394*'Raw Faculty Salary Data'!T394)*0.81818))/G421</f>
        <v>53678.49406092105</v>
      </c>
      <c r="I421" s="3">
        <f>+'Raw Faculty Salary Data'!I394+'Raw Faculty Salary Data'!U394</f>
        <v>164</v>
      </c>
      <c r="J421" s="3">
        <f>+(('Raw Faculty Salary Data'!I394*'Raw Faculty Salary Data'!J394)+(('Raw Faculty Salary Data'!U394*'Raw Faculty Salary Data'!V394)*0.81818))/I421</f>
        <v>43264.53476390244</v>
      </c>
      <c r="K421" s="3">
        <f>+'Raw Faculty Salary Data'!K394+'Raw Faculty Salary Data'!W394</f>
        <v>52</v>
      </c>
      <c r="L421" s="3">
        <f>+(('Raw Faculty Salary Data'!K394*'Raw Faculty Salary Data'!L394)+(('Raw Faculty Salary Data'!W394*'Raw Faculty Salary Data'!X394)*0.81818))/K421</f>
        <v>29768.97628076923</v>
      </c>
      <c r="M421" s="3">
        <f>+'Raw Faculty Salary Data'!M394+'Raw Faculty Salary Data'!Y394</f>
        <v>8</v>
      </c>
      <c r="N421" s="3">
        <f>+(('Raw Faculty Salary Data'!M394*'Raw Faculty Salary Data'!N394)+(('Raw Faculty Salary Data'!Y394*'Raw Faculty Salary Data'!Z394)*0.81818))/M421</f>
        <v>37339.434205</v>
      </c>
      <c r="O421" s="218"/>
      <c r="P421" s="218"/>
      <c r="Q421" s="100">
        <f>+O421+M421+K421+I421+G421+E421</f>
        <v>1049</v>
      </c>
      <c r="R421" s="100">
        <f>((E421*F421)+(G421*H421)+(I421*J421)+(K421*L421)+(M421*N421)+(O421*P421))/Q421</f>
        <v>59286.10374196377</v>
      </c>
      <c r="S421" s="101"/>
    </row>
    <row r="422" spans="1:18" ht="12">
      <c r="A422" s="1" t="s">
        <v>401</v>
      </c>
      <c r="B422" s="1" t="s">
        <v>403</v>
      </c>
      <c r="C422" s="2">
        <v>220862</v>
      </c>
      <c r="D422" s="2">
        <v>2</v>
      </c>
      <c r="E422" s="3">
        <f>+'Raw Faculty Salary Data'!E395+'Raw Faculty Salary Data'!Q395</f>
        <v>258</v>
      </c>
      <c r="F422" s="3">
        <f>+(('Raw Faculty Salary Data'!E395*'Raw Faculty Salary Data'!F395)+(('Raw Faculty Salary Data'!Q395*'Raw Faculty Salary Data'!R395)*0.81818))/E422</f>
        <v>55669.515384496124</v>
      </c>
      <c r="G422" s="3">
        <f>+'Raw Faculty Salary Data'!G395+'Raw Faculty Salary Data'!S395</f>
        <v>207</v>
      </c>
      <c r="H422" s="3">
        <f>+(('Raw Faculty Salary Data'!G395*'Raw Faculty Salary Data'!H395)+(('Raw Faculty Salary Data'!S395*'Raw Faculty Salary Data'!T395)*0.81818))/G422</f>
        <v>44985.56535169082</v>
      </c>
      <c r="I422" s="3">
        <f>+'Raw Faculty Salary Data'!I395+'Raw Faculty Salary Data'!U395</f>
        <v>197</v>
      </c>
      <c r="J422" s="3">
        <f>+(('Raw Faculty Salary Data'!I395*'Raw Faculty Salary Data'!J395)+(('Raw Faculty Salary Data'!U395*'Raw Faculty Salary Data'!V395)*0.81818))/I422</f>
        <v>38176.27642497462</v>
      </c>
      <c r="K422" s="3">
        <v>73</v>
      </c>
      <c r="L422" s="3">
        <f>+(('Raw Faculty Salary Data'!K395*'Raw Faculty Salary Data'!L395)+(('Raw Faculty Salary Data'!W395*'Raw Faculty Salary Data'!X395)*0.81818))/K422</f>
        <v>27277.597961917807</v>
      </c>
      <c r="M422" s="3">
        <f>+'Raw Faculty Salary Data'!M395+'Raw Faculty Salary Data'!Y395</f>
        <v>4</v>
      </c>
      <c r="N422" s="3">
        <f>+(('Raw Faculty Salary Data'!M395*'Raw Faculty Salary Data'!N395)+(('Raw Faculty Salary Data'!Y395*'Raw Faculty Salary Data'!Z395)*0.81818))/M422</f>
        <v>26764.691189999998</v>
      </c>
      <c r="O422" s="3"/>
      <c r="P422" s="3"/>
      <c r="Q422" s="100">
        <f aca="true" t="shared" si="40" ref="Q422:Q429">+O422+M422+K422+I422+G422+E422</f>
        <v>739</v>
      </c>
      <c r="R422" s="100">
        <f>((E422*F422)+(G422*H422)+(I422*J422)+(K422*L422)+(M422*N422)+(O422*P422))/Q422</f>
        <v>45052.499145737485</v>
      </c>
    </row>
    <row r="423" spans="1:18" ht="12">
      <c r="A423" s="1" t="s">
        <v>401</v>
      </c>
      <c r="B423" s="1" t="s">
        <v>404</v>
      </c>
      <c r="C423" s="2">
        <v>220075</v>
      </c>
      <c r="D423" s="2">
        <v>3</v>
      </c>
      <c r="E423" s="3">
        <f>+'Raw Faculty Salary Data'!E396+'Raw Faculty Salary Data'!Q396</f>
        <v>131</v>
      </c>
      <c r="F423" s="3">
        <f>+(('Raw Faculty Salary Data'!E396*'Raw Faculty Salary Data'!F396)+(('Raw Faculty Salary Data'!Q396*'Raw Faculty Salary Data'!R396)*0.81818))/E423</f>
        <v>70712.37630015268</v>
      </c>
      <c r="G423" s="3">
        <f>+'Raw Faculty Salary Data'!G396+'Raw Faculty Salary Data'!S396</f>
        <v>134</v>
      </c>
      <c r="H423" s="3">
        <f>+(('Raw Faculty Salary Data'!G396*'Raw Faculty Salary Data'!H396)+(('Raw Faculty Salary Data'!S396*'Raw Faculty Salary Data'!T396)*0.81818))/G423</f>
        <v>47374.024644776124</v>
      </c>
      <c r="I423" s="3">
        <f>+'Raw Faculty Salary Data'!I396+'Raw Faculty Salary Data'!U396</f>
        <v>154</v>
      </c>
      <c r="J423" s="3">
        <f>+(('Raw Faculty Salary Data'!I396*'Raw Faculty Salary Data'!J396)+(('Raw Faculty Salary Data'!U396*'Raw Faculty Salary Data'!V396)*0.81818))/I423</f>
        <v>40079.22262207793</v>
      </c>
      <c r="K423" s="3">
        <v>63</v>
      </c>
      <c r="L423" s="3">
        <f>+(('Raw Faculty Salary Data'!K396*'Raw Faculty Salary Data'!L396)+(('Raw Faculty Salary Data'!W396*'Raw Faculty Salary Data'!X396)*0.81818))/K423</f>
        <v>32024.425691428572</v>
      </c>
      <c r="M423" s="3">
        <v>0</v>
      </c>
      <c r="N423" s="3"/>
      <c r="O423" s="3"/>
      <c r="P423" s="3"/>
      <c r="Q423" s="100">
        <f t="shared" si="40"/>
        <v>482</v>
      </c>
      <c r="R423" s="100">
        <f aca="true" t="shared" si="41" ref="R423:R429">((E423*F423)+(G423*H423)+(I423*J423)+(K423*L423)+(M423*N423)+(O423*P423))/Q423</f>
        <v>49380.040871535275</v>
      </c>
    </row>
    <row r="424" spans="1:18" ht="12">
      <c r="A424" s="1" t="s">
        <v>401</v>
      </c>
      <c r="B424" s="1" t="s">
        <v>405</v>
      </c>
      <c r="C424" s="2">
        <v>220978</v>
      </c>
      <c r="D424" s="2">
        <v>3</v>
      </c>
      <c r="E424" s="3">
        <f>+'Raw Faculty Salary Data'!E397+'Raw Faculty Salary Data'!Q397</f>
        <v>192</v>
      </c>
      <c r="F424" s="3">
        <f>+(('Raw Faculty Salary Data'!E397*'Raw Faculty Salary Data'!F397)+(('Raw Faculty Salary Data'!Q397*'Raw Faculty Salary Data'!R397)*0.81818))/E424</f>
        <v>60320</v>
      </c>
      <c r="G424" s="3">
        <f>+'Raw Faculty Salary Data'!G397+'Raw Faculty Salary Data'!S397</f>
        <v>194</v>
      </c>
      <c r="H424" s="3">
        <f>+(('Raw Faculty Salary Data'!G397*'Raw Faculty Salary Data'!H397)+(('Raw Faculty Salary Data'!S397*'Raw Faculty Salary Data'!T397)*0.81818))/G424</f>
        <v>45612.212174432985</v>
      </c>
      <c r="I424" s="3">
        <f>+'Raw Faculty Salary Data'!I397+'Raw Faculty Salary Data'!U397</f>
        <v>201</v>
      </c>
      <c r="J424" s="3">
        <f>+(('Raw Faculty Salary Data'!I397*'Raw Faculty Salary Data'!J397)+(('Raw Faculty Salary Data'!U397*'Raw Faculty Salary Data'!V397)*0.81818))/I424</f>
        <v>38596.28858656716</v>
      </c>
      <c r="K424" s="3">
        <v>71</v>
      </c>
      <c r="L424" s="3">
        <f>+(('Raw Faculty Salary Data'!K397*'Raw Faculty Salary Data'!L397)+(('Raw Faculty Salary Data'!W397*'Raw Faculty Salary Data'!X397)*0.81818))/K424</f>
        <v>27771.41641690141</v>
      </c>
      <c r="M424" s="3">
        <v>0</v>
      </c>
      <c r="N424" s="3"/>
      <c r="O424" s="3"/>
      <c r="P424" s="3"/>
      <c r="Q424" s="100">
        <f t="shared" si="40"/>
        <v>658</v>
      </c>
      <c r="R424" s="100">
        <f t="shared" si="41"/>
        <v>45835.613576504555</v>
      </c>
    </row>
    <row r="425" spans="1:18" ht="12">
      <c r="A425" s="1" t="s">
        <v>401</v>
      </c>
      <c r="B425" s="1" t="s">
        <v>406</v>
      </c>
      <c r="C425" s="2">
        <v>221838</v>
      </c>
      <c r="D425" s="2">
        <v>3</v>
      </c>
      <c r="E425" s="3">
        <f>+'Raw Faculty Salary Data'!E398+'Raw Faculty Salary Data'!Q398</f>
        <v>120</v>
      </c>
      <c r="F425" s="3">
        <f>+(('Raw Faculty Salary Data'!E398*'Raw Faculty Salary Data'!F398)+(('Raw Faculty Salary Data'!Q398*'Raw Faculty Salary Data'!R398)*0.81818))/E425</f>
        <v>58343.223278000005</v>
      </c>
      <c r="G425" s="3">
        <f>+'Raw Faculty Salary Data'!G398+'Raw Faculty Salary Data'!S398</f>
        <v>71</v>
      </c>
      <c r="H425" s="3">
        <f>+(('Raw Faculty Salary Data'!G398*'Raw Faculty Salary Data'!H398)+(('Raw Faculty Salary Data'!S398*'Raw Faculty Salary Data'!T398)*0.81818))/G425</f>
        <v>48782.762460563375</v>
      </c>
      <c r="I425" s="3">
        <f>+'Raw Faculty Salary Data'!I398+'Raw Faculty Salary Data'!U398</f>
        <v>105</v>
      </c>
      <c r="J425" s="3">
        <f>+(('Raw Faculty Salary Data'!I398*'Raw Faculty Salary Data'!J398)+(('Raw Faculty Salary Data'!U398*'Raw Faculty Salary Data'!V398)*0.81818))/I425</f>
        <v>37844.675656</v>
      </c>
      <c r="K425" s="3">
        <v>26</v>
      </c>
      <c r="L425" s="3">
        <f>+(('Raw Faculty Salary Data'!K398*'Raw Faculty Salary Data'!L398)+(('Raw Faculty Salary Data'!W398*'Raw Faculty Salary Data'!X398)*0.81818))/K425</f>
        <v>31424.413281538462</v>
      </c>
      <c r="M425" s="3">
        <v>1</v>
      </c>
      <c r="N425" s="3">
        <f>+(('Raw Faculty Salary Data'!M398*'Raw Faculty Salary Data'!N398)+(('Raw Faculty Salary Data'!Y398*'Raw Faculty Salary Data'!Z398)*0.81818))/M425</f>
        <v>56661</v>
      </c>
      <c r="O425" s="3"/>
      <c r="P425" s="3"/>
      <c r="Q425" s="100">
        <f t="shared" si="40"/>
        <v>323</v>
      </c>
      <c r="R425" s="100">
        <f t="shared" si="41"/>
        <v>47406.03596674923</v>
      </c>
    </row>
    <row r="426" spans="1:18" ht="12">
      <c r="A426" s="1" t="s">
        <v>401</v>
      </c>
      <c r="B426" s="1" t="s">
        <v>407</v>
      </c>
      <c r="C426" s="2">
        <v>219602</v>
      </c>
      <c r="D426" s="2">
        <v>4</v>
      </c>
      <c r="E426" s="3">
        <f>+'Raw Faculty Salary Data'!E399+'Raw Faculty Salary Data'!Q399</f>
        <v>99</v>
      </c>
      <c r="F426" s="3">
        <f>+(('Raw Faculty Salary Data'!E399*'Raw Faculty Salary Data'!F399)+(('Raw Faculty Salary Data'!Q399*'Raw Faculty Salary Data'!R399)*0.81818))/E426</f>
        <v>54456.815291313134</v>
      </c>
      <c r="G426" s="3">
        <f>+'Raw Faculty Salary Data'!G399+'Raw Faculty Salary Data'!S399</f>
        <v>86</v>
      </c>
      <c r="H426" s="3">
        <f>+(('Raw Faculty Salary Data'!G399*'Raw Faculty Salary Data'!H399)+(('Raw Faculty Salary Data'!S399*'Raw Faculty Salary Data'!T399)*0.81818))/G426</f>
        <v>40931.1475227907</v>
      </c>
      <c r="I426" s="3">
        <f>+'Raw Faculty Salary Data'!I399+'Raw Faculty Salary Data'!U399</f>
        <v>75</v>
      </c>
      <c r="J426" s="3">
        <f>+(('Raw Faculty Salary Data'!I399*'Raw Faculty Salary Data'!J399)+(('Raw Faculty Salary Data'!U399*'Raw Faculty Salary Data'!V399)*0.81818))/I426</f>
        <v>35443</v>
      </c>
      <c r="K426" s="3">
        <v>7</v>
      </c>
      <c r="L426" s="3">
        <f>+(('Raw Faculty Salary Data'!K399*'Raw Faculty Salary Data'!L399)+(('Raw Faculty Salary Data'!W399*'Raw Faculty Salary Data'!X399)*0.81818))/K426</f>
        <v>31886</v>
      </c>
      <c r="M426" s="3">
        <v>0</v>
      </c>
      <c r="N426" s="3"/>
      <c r="O426" s="3"/>
      <c r="P426" s="3"/>
      <c r="Q426" s="100">
        <f t="shared" si="40"/>
        <v>267</v>
      </c>
      <c r="R426" s="100">
        <f t="shared" si="41"/>
        <v>44167.52959101124</v>
      </c>
    </row>
    <row r="427" spans="1:18" ht="12">
      <c r="A427" s="1" t="s">
        <v>401</v>
      </c>
      <c r="B427" s="1" t="s">
        <v>408</v>
      </c>
      <c r="C427" s="2">
        <v>221847</v>
      </c>
      <c r="D427" s="2">
        <v>4</v>
      </c>
      <c r="E427" s="3">
        <f>+'Raw Faculty Salary Data'!E400+'Raw Faculty Salary Data'!Q400</f>
        <v>155</v>
      </c>
      <c r="F427" s="3">
        <f>+(('Raw Faculty Salary Data'!E400*'Raw Faculty Salary Data'!F400)+(('Raw Faculty Salary Data'!Q400*'Raw Faculty Salary Data'!R400)*0.81818))/E427</f>
        <v>60643</v>
      </c>
      <c r="G427" s="3">
        <f>+'Raw Faculty Salary Data'!G400+'Raw Faculty Salary Data'!S400</f>
        <v>108</v>
      </c>
      <c r="H427" s="3">
        <f>+(('Raw Faculty Salary Data'!G400*'Raw Faculty Salary Data'!H400)+(('Raw Faculty Salary Data'!S400*'Raw Faculty Salary Data'!T400)*0.81818))/G427</f>
        <v>45381.99713166667</v>
      </c>
      <c r="I427" s="3">
        <f>+'Raw Faculty Salary Data'!I400+'Raw Faculty Salary Data'!U400</f>
        <v>77</v>
      </c>
      <c r="J427" s="3">
        <f>+(('Raw Faculty Salary Data'!I400*'Raw Faculty Salary Data'!J400)+(('Raw Faculty Salary Data'!U400*'Raw Faculty Salary Data'!V400)*0.81818))/I427</f>
        <v>39224.70263168831</v>
      </c>
      <c r="K427" s="3">
        <v>23</v>
      </c>
      <c r="L427" s="3">
        <f>+(('Raw Faculty Salary Data'!K400*'Raw Faculty Salary Data'!L400)+(('Raw Faculty Salary Data'!W400*'Raw Faculty Salary Data'!X400)*0.81818))/K427</f>
        <v>28946</v>
      </c>
      <c r="M427" s="3">
        <v>0</v>
      </c>
      <c r="N427" s="3"/>
      <c r="O427" s="3"/>
      <c r="P427" s="3"/>
      <c r="Q427" s="100">
        <f t="shared" si="40"/>
        <v>363</v>
      </c>
      <c r="R427" s="100">
        <f t="shared" si="41"/>
        <v>49550.91127509642</v>
      </c>
    </row>
    <row r="428" spans="1:18" ht="12">
      <c r="A428" s="1" t="s">
        <v>401</v>
      </c>
      <c r="B428" s="1" t="s">
        <v>409</v>
      </c>
      <c r="C428" s="2">
        <v>221740</v>
      </c>
      <c r="D428" s="2">
        <v>4</v>
      </c>
      <c r="E428" s="3">
        <f>+'Raw Faculty Salary Data'!E401+'Raw Faculty Salary Data'!Q401</f>
        <v>116</v>
      </c>
      <c r="F428" s="3">
        <f>+(('Raw Faculty Salary Data'!E401*'Raw Faculty Salary Data'!F401)+(('Raw Faculty Salary Data'!Q401*'Raw Faculty Salary Data'!R401)*0.81818))/E428</f>
        <v>56550.93654758621</v>
      </c>
      <c r="G428" s="3">
        <f>+'Raw Faculty Salary Data'!G401+'Raw Faculty Salary Data'!S401</f>
        <v>66</v>
      </c>
      <c r="H428" s="3">
        <f>+(('Raw Faculty Salary Data'!G401*'Raw Faculty Salary Data'!H401)+(('Raw Faculty Salary Data'!S401*'Raw Faculty Salary Data'!T401)*0.81818))/G428</f>
        <v>46247.16960030303</v>
      </c>
      <c r="I428" s="3">
        <f>+'Raw Faculty Salary Data'!I401+'Raw Faculty Salary Data'!U401</f>
        <v>87</v>
      </c>
      <c r="J428" s="3">
        <f>+(('Raw Faculty Salary Data'!I401*'Raw Faculty Salary Data'!J401)+(('Raw Faculty Salary Data'!U401*'Raw Faculty Salary Data'!V401)*0.81818))/I428</f>
        <v>39416.205931034485</v>
      </c>
      <c r="K428" s="3">
        <v>16</v>
      </c>
      <c r="L428" s="3">
        <f>+(('Raw Faculty Salary Data'!K401*'Raw Faculty Salary Data'!L401)+(('Raw Faculty Salary Data'!W401*'Raw Faculty Salary Data'!X401)*0.81818))/K428</f>
        <v>30178.8100625</v>
      </c>
      <c r="M428" s="3">
        <v>0</v>
      </c>
      <c r="N428" s="3"/>
      <c r="O428" s="3"/>
      <c r="P428" s="3"/>
      <c r="Q428" s="100">
        <f t="shared" si="40"/>
        <v>285</v>
      </c>
      <c r="R428" s="100">
        <f t="shared" si="41"/>
        <v>47453.65863207018</v>
      </c>
    </row>
    <row r="429" spans="1:18" ht="12">
      <c r="A429" s="1" t="s">
        <v>401</v>
      </c>
      <c r="B429" s="1" t="s">
        <v>410</v>
      </c>
      <c r="C429" s="2">
        <v>221768</v>
      </c>
      <c r="D429" s="2">
        <v>5</v>
      </c>
      <c r="E429" s="3">
        <f>+'Raw Faculty Salary Data'!E402+'Raw Faculty Salary Data'!Q402</f>
        <v>102</v>
      </c>
      <c r="F429" s="3">
        <f>+(('Raw Faculty Salary Data'!E402*'Raw Faculty Salary Data'!F402)+(('Raw Faculty Salary Data'!Q402*'Raw Faculty Salary Data'!R402)*0.81818))/E429</f>
        <v>54646.24268882353</v>
      </c>
      <c r="G429" s="3">
        <f>+'Raw Faculty Salary Data'!G402+'Raw Faculty Salary Data'!S402</f>
        <v>49</v>
      </c>
      <c r="H429" s="3">
        <f>+(('Raw Faculty Salary Data'!G402*'Raw Faculty Salary Data'!H402)+(('Raw Faculty Salary Data'!S402*'Raw Faculty Salary Data'!T402)*0.81818))/G429</f>
        <v>42143.12380857143</v>
      </c>
      <c r="I429" s="3">
        <f>+'Raw Faculty Salary Data'!I402+'Raw Faculty Salary Data'!U402</f>
        <v>53</v>
      </c>
      <c r="J429" s="3">
        <f>+(('Raw Faculty Salary Data'!I402*'Raw Faculty Salary Data'!J402)+(('Raw Faculty Salary Data'!U402*'Raw Faculty Salary Data'!V402)*0.81818))/I429</f>
        <v>36329.82183849057</v>
      </c>
      <c r="K429" s="3">
        <v>24</v>
      </c>
      <c r="L429" s="3">
        <f>+(('Raw Faculty Salary Data'!K402*'Raw Faculty Salary Data'!L402)+(('Raw Faculty Salary Data'!W402*'Raw Faculty Salary Data'!X402)*0.81818))/K429</f>
        <v>31189.5425825</v>
      </c>
      <c r="M429" s="3">
        <v>0</v>
      </c>
      <c r="N429" s="3"/>
      <c r="O429" s="3">
        <v>0</v>
      </c>
      <c r="P429" s="3"/>
      <c r="Q429" s="100">
        <f t="shared" si="40"/>
        <v>228</v>
      </c>
      <c r="R429" s="100">
        <f t="shared" si="41"/>
        <v>45232.27807149123</v>
      </c>
    </row>
    <row r="430" spans="1:18" ht="12">
      <c r="A430" s="1"/>
      <c r="B430" s="59" t="s">
        <v>636</v>
      </c>
      <c r="C430" s="56"/>
      <c r="D430" s="56"/>
      <c r="E430" s="57">
        <f>SUM(E421:E429)</f>
        <v>1694</v>
      </c>
      <c r="F430" s="57">
        <f>SUMPRODUCT(E421:E429,F421:F429)/E430</f>
        <v>62611.67228735537</v>
      </c>
      <c r="G430" s="57">
        <f>SUM(G421:G429)</f>
        <v>1219</v>
      </c>
      <c r="H430" s="57">
        <f>SUMPRODUCT(G421:G429,H421:H429)/G430</f>
        <v>47440.03236971288</v>
      </c>
      <c r="I430" s="57">
        <f>SUM(I421:I429)</f>
        <v>1113</v>
      </c>
      <c r="J430" s="57">
        <f>SUMPRODUCT(I421:I429,J421:J429)/I430</f>
        <v>39131.242557646</v>
      </c>
      <c r="K430" s="57">
        <f>SUM(K421:K429)</f>
        <v>355</v>
      </c>
      <c r="L430" s="57">
        <f>SUMPRODUCT(K421:K429,L421:L429)/K430</f>
        <v>29481.593043042252</v>
      </c>
      <c r="M430" s="57">
        <f>SUM(M421:M429)</f>
        <v>13</v>
      </c>
      <c r="N430" s="57">
        <f>SUMPRODUCT(M421:M429,N421:N429)/M430</f>
        <v>35571.941415384616</v>
      </c>
      <c r="O430" s="57"/>
      <c r="P430" s="57"/>
      <c r="Q430" s="57">
        <f>SUM(Q421:Q429)</f>
        <v>4394</v>
      </c>
      <c r="R430" s="57">
        <f>SUMPRODUCT(Q421:Q429,R421:R429)/Q430</f>
        <v>49698.462915066</v>
      </c>
    </row>
    <row r="431" spans="1:18" ht="12">
      <c r="A431" s="1" t="s">
        <v>401</v>
      </c>
      <c r="B431" s="1" t="s">
        <v>411</v>
      </c>
      <c r="C431" s="2">
        <v>219824</v>
      </c>
      <c r="D431" s="2">
        <v>7</v>
      </c>
      <c r="E431" s="3">
        <f>+'Raw Faculty Salary Data'!E403+'Raw Faculty Salary Data'!Q403</f>
        <v>17</v>
      </c>
      <c r="F431" s="3">
        <f>+(('Raw Faculty Salary Data'!E403*'Raw Faculty Salary Data'!F403)+(('Raw Faculty Salary Data'!Q403*'Raw Faculty Salary Data'!R403)*0.81818))/E431</f>
        <v>49437.91792705882</v>
      </c>
      <c r="G431" s="3">
        <f>+'Raw Faculty Salary Data'!G403+'Raw Faculty Salary Data'!S403</f>
        <v>76</v>
      </c>
      <c r="H431" s="3">
        <f>+(('Raw Faculty Salary Data'!G403*'Raw Faculty Salary Data'!H403)+(('Raw Faculty Salary Data'!S403*'Raw Faculty Salary Data'!T403)*0.81818))/G431</f>
        <v>40157.01904078948</v>
      </c>
      <c r="I431" s="3">
        <f>+'Raw Faculty Salary Data'!I403+'Raw Faculty Salary Data'!U403</f>
        <v>40</v>
      </c>
      <c r="J431" s="3">
        <f>+(('Raw Faculty Salary Data'!I403*'Raw Faculty Salary Data'!J403)+(('Raw Faculty Salary Data'!U403*'Raw Faculty Salary Data'!V403)*0.81818))/I431</f>
        <v>34037.027734999996</v>
      </c>
      <c r="K431" s="3">
        <f>+'Raw Faculty Salary Data'!K403+'Raw Faculty Salary Data'!W403</f>
        <v>55</v>
      </c>
      <c r="L431" s="3">
        <f>+(('Raw Faculty Salary Data'!K403*'Raw Faculty Salary Data'!L403)+(('Raw Faculty Salary Data'!W403*'Raw Faculty Salary Data'!X403)*0.81818))/K431</f>
        <v>23507.52846509091</v>
      </c>
      <c r="M431" s="3">
        <f>+'Raw Faculty Salary Data'!M403+'Raw Faculty Salary Data'!Y403</f>
        <v>19</v>
      </c>
      <c r="N431" s="3">
        <f>+(('Raw Faculty Salary Data'!M403*'Raw Faculty Salary Data'!N403)+(('Raw Faculty Salary Data'!Y403*'Raw Faculty Salary Data'!Z403)*0.81818))/M431</f>
        <v>29786.700143157897</v>
      </c>
      <c r="O431" s="3"/>
      <c r="P431" s="3"/>
      <c r="Q431" s="100">
        <f aca="true" t="shared" si="42" ref="Q431:Q471">+O431+M431+K431+I431+G431+E431</f>
        <v>207</v>
      </c>
      <c r="R431" s="100">
        <f aca="true" t="shared" si="43" ref="R431:R471">((E431*F431)+(G431*H431)+(I431*J431)+(K431*L431)+(M431*N431)+(O431*P431))/Q431</f>
        <v>34360.96874183575</v>
      </c>
    </row>
    <row r="432" spans="1:18" ht="12">
      <c r="A432" s="1" t="s">
        <v>401</v>
      </c>
      <c r="B432" s="1" t="s">
        <v>412</v>
      </c>
      <c r="C432" s="2">
        <v>219879</v>
      </c>
      <c r="D432" s="2">
        <v>7</v>
      </c>
      <c r="E432" s="3">
        <f>+'Raw Faculty Salary Data'!E404+'Raw Faculty Salary Data'!Q404</f>
        <v>9</v>
      </c>
      <c r="F432" s="3">
        <f>+(('Raw Faculty Salary Data'!E404*'Raw Faculty Salary Data'!F404)+(('Raw Faculty Salary Data'!Q404*'Raw Faculty Salary Data'!R404)*0.81818))/E432</f>
        <v>48528.387813333335</v>
      </c>
      <c r="G432" s="3">
        <f>+'Raw Faculty Salary Data'!G404+'Raw Faculty Salary Data'!S404</f>
        <v>35</v>
      </c>
      <c r="H432" s="3">
        <f>+(('Raw Faculty Salary Data'!G404*'Raw Faculty Salary Data'!H404)+(('Raw Faculty Salary Data'!S404*'Raw Faculty Salary Data'!T404)*0.81818))/G432</f>
        <v>40323</v>
      </c>
      <c r="I432" s="3">
        <f>+'Raw Faculty Salary Data'!I404+'Raw Faculty Salary Data'!U404</f>
        <v>20</v>
      </c>
      <c r="J432" s="3">
        <f>+(('Raw Faculty Salary Data'!I404*'Raw Faculty Salary Data'!J404)+(('Raw Faculty Salary Data'!U404*'Raw Faculty Salary Data'!V404)*0.81818))/I432</f>
        <v>33820</v>
      </c>
      <c r="K432" s="3">
        <v>15</v>
      </c>
      <c r="L432" s="3">
        <f>+(('Raw Faculty Salary Data'!K404*'Raw Faculty Salary Data'!L404)+(('Raw Faculty Salary Data'!W404*'Raw Faculty Salary Data'!X404)*0.81818))/K432</f>
        <v>29330</v>
      </c>
      <c r="M432" s="3"/>
      <c r="N432" s="3"/>
      <c r="O432" s="3"/>
      <c r="P432" s="3"/>
      <c r="Q432" s="100">
        <f t="shared" si="42"/>
        <v>79</v>
      </c>
      <c r="R432" s="100">
        <f t="shared" si="43"/>
        <v>37524.18342177215</v>
      </c>
    </row>
    <row r="433" spans="1:18" ht="12">
      <c r="A433" s="1" t="s">
        <v>401</v>
      </c>
      <c r="B433" s="1" t="s">
        <v>413</v>
      </c>
      <c r="C433" s="2">
        <v>219888</v>
      </c>
      <c r="D433" s="2">
        <v>7</v>
      </c>
      <c r="E433" s="3">
        <f>+'Raw Faculty Salary Data'!E405+'Raw Faculty Salary Data'!Q405</f>
        <v>8</v>
      </c>
      <c r="F433" s="3">
        <f>+(('Raw Faculty Salary Data'!E405*'Raw Faculty Salary Data'!F405)+(('Raw Faculty Salary Data'!Q405*'Raw Faculty Salary Data'!R405)*0.81818))/E433</f>
        <v>48105.5317</v>
      </c>
      <c r="G433" s="3">
        <f>+'Raw Faculty Salary Data'!G405+'Raw Faculty Salary Data'!S405</f>
        <v>23</v>
      </c>
      <c r="H433" s="3">
        <f>+(('Raw Faculty Salary Data'!G405*'Raw Faculty Salary Data'!H405)+(('Raw Faculty Salary Data'!S405*'Raw Faculty Salary Data'!T405)*0.81818))/G433</f>
        <v>39246.33053913043</v>
      </c>
      <c r="I433" s="3">
        <f>+'Raw Faculty Salary Data'!I405+'Raw Faculty Salary Data'!U405</f>
        <v>32</v>
      </c>
      <c r="J433" s="3">
        <f>+(('Raw Faculty Salary Data'!I405*'Raw Faculty Salary Data'!J405)+(('Raw Faculty Salary Data'!U405*'Raw Faculty Salary Data'!V405)*0.81818))/I433</f>
        <v>33982.5807375</v>
      </c>
      <c r="K433" s="3">
        <v>39</v>
      </c>
      <c r="L433" s="3">
        <f>+(('Raw Faculty Salary Data'!K405*'Raw Faculty Salary Data'!L405)+(('Raw Faculty Salary Data'!W405*'Raw Faculty Salary Data'!X405)*0.81818))/K433</f>
        <v>29648.831574358977</v>
      </c>
      <c r="M433" s="3"/>
      <c r="N433" s="3"/>
      <c r="O433" s="3"/>
      <c r="P433" s="3"/>
      <c r="Q433" s="100">
        <f t="shared" si="42"/>
        <v>102</v>
      </c>
      <c r="R433" s="100">
        <f t="shared" si="43"/>
        <v>34620.16540196079</v>
      </c>
    </row>
    <row r="434" spans="1:18" ht="12">
      <c r="A434" s="1" t="s">
        <v>401</v>
      </c>
      <c r="B434" s="1" t="s">
        <v>414</v>
      </c>
      <c r="C434" s="2">
        <v>220057</v>
      </c>
      <c r="D434" s="2">
        <v>7</v>
      </c>
      <c r="E434" s="3">
        <f>+'Raw Faculty Salary Data'!E406+'Raw Faculty Salary Data'!Q406</f>
        <v>11</v>
      </c>
      <c r="F434" s="3">
        <f>+(('Raw Faculty Salary Data'!E406*'Raw Faculty Salary Data'!F406)+(('Raw Faculty Salary Data'!Q406*'Raw Faculty Salary Data'!R406)*0.81818))/E434</f>
        <v>47350.79246727273</v>
      </c>
      <c r="G434" s="3">
        <f>+'Raw Faculty Salary Data'!G406+'Raw Faculty Salary Data'!S406</f>
        <v>24</v>
      </c>
      <c r="H434" s="3">
        <f>+(('Raw Faculty Salary Data'!G406*'Raw Faculty Salary Data'!H406)+(('Raw Faculty Salary Data'!S406*'Raw Faculty Salary Data'!T406)*0.81818))/G434</f>
        <v>39524.89458</v>
      </c>
      <c r="I434" s="3">
        <f>+'Raw Faculty Salary Data'!I406+'Raw Faculty Salary Data'!U406</f>
        <v>7</v>
      </c>
      <c r="J434" s="3">
        <f>+(('Raw Faculty Salary Data'!I406*'Raw Faculty Salary Data'!J406)+(('Raw Faculty Salary Data'!U406*'Raw Faculty Salary Data'!V406)*0.81818))/I434</f>
        <v>36296.05003714286</v>
      </c>
      <c r="K434" s="3">
        <v>7</v>
      </c>
      <c r="L434" s="3">
        <f>+(('Raw Faculty Salary Data'!K406*'Raw Faculty Salary Data'!L406)+(('Raw Faculty Salary Data'!W406*'Raw Faculty Salary Data'!X406)*0.81818))/K434</f>
        <v>29269.393605714286</v>
      </c>
      <c r="M434" s="3"/>
      <c r="N434" s="3"/>
      <c r="O434" s="3"/>
      <c r="P434" s="3"/>
      <c r="Q434" s="100">
        <f t="shared" si="42"/>
        <v>49</v>
      </c>
      <c r="R434" s="100">
        <f t="shared" si="43"/>
        <v>39355.39372571429</v>
      </c>
    </row>
    <row r="435" spans="1:18" ht="12">
      <c r="A435" s="1" t="s">
        <v>401</v>
      </c>
      <c r="B435" s="1" t="s">
        <v>415</v>
      </c>
      <c r="C435" s="2">
        <v>220400</v>
      </c>
      <c r="D435" s="2">
        <v>7</v>
      </c>
      <c r="E435" s="3">
        <f>+'Raw Faculty Salary Data'!E407+'Raw Faculty Salary Data'!Q407</f>
        <v>7</v>
      </c>
      <c r="F435" s="3">
        <f>+(('Raw Faculty Salary Data'!E407*'Raw Faculty Salary Data'!F407)+(('Raw Faculty Salary Data'!Q407*'Raw Faculty Salary Data'!R407)*0.81818))/E435</f>
        <v>41591</v>
      </c>
      <c r="G435" s="3">
        <f>+'Raw Faculty Salary Data'!G407+'Raw Faculty Salary Data'!S407</f>
        <v>56</v>
      </c>
      <c r="H435" s="3">
        <f>+(('Raw Faculty Salary Data'!G407*'Raw Faculty Salary Data'!H407)+(('Raw Faculty Salary Data'!S407*'Raw Faculty Salary Data'!T407)*0.81818))/G435</f>
        <v>37783.110891428565</v>
      </c>
      <c r="I435" s="3">
        <f>+'Raw Faculty Salary Data'!I407+'Raw Faculty Salary Data'!U407</f>
        <v>21</v>
      </c>
      <c r="J435" s="3">
        <f>+(('Raw Faculty Salary Data'!I407*'Raw Faculty Salary Data'!J407)+(('Raw Faculty Salary Data'!U407*'Raw Faculty Salary Data'!V407)*0.81818))/I435</f>
        <v>33320.00661904762</v>
      </c>
      <c r="K435" s="3">
        <v>17</v>
      </c>
      <c r="L435" s="3">
        <f>+(('Raw Faculty Salary Data'!K407*'Raw Faculty Salary Data'!L407)+(('Raw Faculty Salary Data'!W407*'Raw Faculty Salary Data'!X407)*0.81818))/K435</f>
        <v>29727.71698235294</v>
      </c>
      <c r="M435" s="3"/>
      <c r="N435" s="3"/>
      <c r="O435" s="3"/>
      <c r="P435" s="3"/>
      <c r="Q435" s="100">
        <f t="shared" si="42"/>
        <v>101</v>
      </c>
      <c r="R435" s="100">
        <f t="shared" si="43"/>
        <v>35763.193441782176</v>
      </c>
    </row>
    <row r="436" spans="1:18" ht="12">
      <c r="A436" s="1" t="s">
        <v>401</v>
      </c>
      <c r="B436" s="1" t="s">
        <v>416</v>
      </c>
      <c r="C436" s="2">
        <v>221096</v>
      </c>
      <c r="D436" s="2">
        <v>7</v>
      </c>
      <c r="E436" s="3">
        <f>+'Raw Faculty Salary Data'!E408+'Raw Faculty Salary Data'!Q408</f>
        <v>7</v>
      </c>
      <c r="F436" s="3">
        <f>+(('Raw Faculty Salary Data'!E408*'Raw Faculty Salary Data'!F408)+(('Raw Faculty Salary Data'!Q408*'Raw Faculty Salary Data'!R408)*0.81818))/E436</f>
        <v>50136</v>
      </c>
      <c r="G436" s="3">
        <f>+'Raw Faculty Salary Data'!G408+'Raw Faculty Salary Data'!S408</f>
        <v>20</v>
      </c>
      <c r="H436" s="3">
        <f>+(('Raw Faculty Salary Data'!G408*'Raw Faculty Salary Data'!H408)+(('Raw Faculty Salary Data'!S408*'Raw Faculty Salary Data'!T408)*0.81818))/G436</f>
        <v>41882</v>
      </c>
      <c r="I436" s="3">
        <f>+'Raw Faculty Salary Data'!I408+'Raw Faculty Salary Data'!U408</f>
        <v>31</v>
      </c>
      <c r="J436" s="3">
        <f>+(('Raw Faculty Salary Data'!I408*'Raw Faculty Salary Data'!J408)+(('Raw Faculty Salary Data'!U408*'Raw Faculty Salary Data'!V408)*0.81818))/I436</f>
        <v>20353.493517419352</v>
      </c>
      <c r="K436" s="3">
        <v>24</v>
      </c>
      <c r="L436" s="3">
        <f>+(('Raw Faculty Salary Data'!K408*'Raw Faculty Salary Data'!L408)+(('Raw Faculty Salary Data'!W408*'Raw Faculty Salary Data'!X408)*0.81818))/K436</f>
        <v>31485.171005</v>
      </c>
      <c r="M436" s="3"/>
      <c r="N436" s="3"/>
      <c r="O436" s="3"/>
      <c r="P436" s="3"/>
      <c r="Q436" s="100">
        <f t="shared" si="42"/>
        <v>82</v>
      </c>
      <c r="R436" s="100">
        <f t="shared" si="43"/>
        <v>31404.809794634148</v>
      </c>
    </row>
    <row r="437" spans="1:18" ht="12">
      <c r="A437" s="1" t="s">
        <v>401</v>
      </c>
      <c r="B437" s="1" t="s">
        <v>417</v>
      </c>
      <c r="C437" s="2">
        <v>221184</v>
      </c>
      <c r="D437" s="2">
        <v>7</v>
      </c>
      <c r="E437" s="3">
        <f>+'Raw Faculty Salary Data'!E409+'Raw Faculty Salary Data'!Q409</f>
        <v>9</v>
      </c>
      <c r="F437" s="3">
        <f>+(('Raw Faculty Salary Data'!E409*'Raw Faculty Salary Data'!F409)+(('Raw Faculty Salary Data'!Q409*'Raw Faculty Salary Data'!R409)*0.81818))/E437</f>
        <v>43382</v>
      </c>
      <c r="G437" s="3">
        <f>+'Raw Faculty Salary Data'!G409+'Raw Faculty Salary Data'!S409</f>
        <v>49</v>
      </c>
      <c r="H437" s="3">
        <f>+(('Raw Faculty Salary Data'!G409*'Raw Faculty Salary Data'!H409)+(('Raw Faculty Salary Data'!S409*'Raw Faculty Salary Data'!T409)*0.81818))/G437</f>
        <v>38814.67933469388</v>
      </c>
      <c r="I437" s="3">
        <f>+'Raw Faculty Salary Data'!I409+'Raw Faculty Salary Data'!U409</f>
        <v>22</v>
      </c>
      <c r="J437" s="3">
        <f>+(('Raw Faculty Salary Data'!I409*'Raw Faculty Salary Data'!J409)+(('Raw Faculty Salary Data'!U409*'Raw Faculty Salary Data'!V409)*0.81818))/I437</f>
        <v>32417.89581909091</v>
      </c>
      <c r="K437" s="3">
        <v>46</v>
      </c>
      <c r="L437" s="3">
        <f>+(('Raw Faculty Salary Data'!K409*'Raw Faculty Salary Data'!L409)+(('Raw Faculty Salary Data'!W409*'Raw Faculty Salary Data'!X409)*0.81818))/K437</f>
        <v>31323.418092608696</v>
      </c>
      <c r="M437" s="3"/>
      <c r="N437" s="3"/>
      <c r="O437" s="3"/>
      <c r="P437" s="3"/>
      <c r="Q437" s="100">
        <f t="shared" si="42"/>
        <v>126</v>
      </c>
      <c r="R437" s="100">
        <f t="shared" si="43"/>
        <v>35289.112918095234</v>
      </c>
    </row>
    <row r="438" spans="1:18" ht="12">
      <c r="A438" s="1" t="s">
        <v>401</v>
      </c>
      <c r="B438" s="1" t="s">
        <v>418</v>
      </c>
      <c r="C438" s="2">
        <v>221908</v>
      </c>
      <c r="D438" s="2">
        <v>7</v>
      </c>
      <c r="E438" s="3">
        <f>+'Raw Faculty Salary Data'!E410+'Raw Faculty Salary Data'!Q410</f>
        <v>1</v>
      </c>
      <c r="F438" s="3">
        <f>+(('Raw Faculty Salary Data'!E410*'Raw Faculty Salary Data'!F410)+(('Raw Faculty Salary Data'!Q410*'Raw Faculty Salary Data'!R410)*0.81818))/E438</f>
        <v>36221</v>
      </c>
      <c r="G438" s="3">
        <f>+'Raw Faculty Salary Data'!G410+'Raw Faculty Salary Data'!S410</f>
        <v>27</v>
      </c>
      <c r="H438" s="3">
        <f>+(('Raw Faculty Salary Data'!G410*'Raw Faculty Salary Data'!H410)+(('Raw Faculty Salary Data'!S410*'Raw Faculty Salary Data'!T410)*0.81818))/G438</f>
        <v>36448.969468888885</v>
      </c>
      <c r="I438" s="3">
        <f>+'Raw Faculty Salary Data'!I410+'Raw Faculty Salary Data'!U410</f>
        <v>25</v>
      </c>
      <c r="J438" s="3">
        <f>+(('Raw Faculty Salary Data'!I410*'Raw Faculty Salary Data'!J410)+(('Raw Faculty Salary Data'!U410*'Raw Faculty Salary Data'!V410)*0.81818))/I438</f>
        <v>29972.912070399998</v>
      </c>
      <c r="K438" s="3">
        <v>29</v>
      </c>
      <c r="L438" s="3">
        <f>+(('Raw Faculty Salary Data'!K410*'Raw Faculty Salary Data'!L410)+(('Raw Faculty Salary Data'!W410*'Raw Faculty Salary Data'!X410)*0.81818))/K438</f>
        <v>26892.462008275863</v>
      </c>
      <c r="M438" s="3"/>
      <c r="N438" s="3"/>
      <c r="O438" s="3"/>
      <c r="P438" s="3"/>
      <c r="Q438" s="100">
        <f t="shared" si="42"/>
        <v>82</v>
      </c>
      <c r="R438" s="100">
        <f t="shared" si="43"/>
        <v>31092.041166585364</v>
      </c>
    </row>
    <row r="439" spans="1:18" ht="12">
      <c r="A439" s="1" t="s">
        <v>401</v>
      </c>
      <c r="B439" s="1" t="s">
        <v>419</v>
      </c>
      <c r="C439" s="2">
        <v>221642</v>
      </c>
      <c r="D439" s="2">
        <v>7</v>
      </c>
      <c r="E439" s="3">
        <f>+'Raw Faculty Salary Data'!E411+'Raw Faculty Salary Data'!Q411</f>
        <v>16</v>
      </c>
      <c r="F439" s="3">
        <f>+(('Raw Faculty Salary Data'!E411*'Raw Faculty Salary Data'!F411)+(('Raw Faculty Salary Data'!Q411*'Raw Faculty Salary Data'!R411)*0.81818))/E439</f>
        <v>48164</v>
      </c>
      <c r="G439" s="3">
        <f>+'Raw Faculty Salary Data'!G411+'Raw Faculty Salary Data'!S411</f>
        <v>79</v>
      </c>
      <c r="H439" s="3">
        <f>+(('Raw Faculty Salary Data'!G411*'Raw Faculty Salary Data'!H411)+(('Raw Faculty Salary Data'!S411*'Raw Faculty Salary Data'!T411)*0.81818))/G439</f>
        <v>38915</v>
      </c>
      <c r="I439" s="3">
        <f>+'Raw Faculty Salary Data'!I411+'Raw Faculty Salary Data'!U411</f>
        <v>47</v>
      </c>
      <c r="J439" s="3">
        <f>+(('Raw Faculty Salary Data'!I411*'Raw Faculty Salary Data'!J411)+(('Raw Faculty Salary Data'!U411*'Raw Faculty Salary Data'!V411)*0.81818))/I439</f>
        <v>33331</v>
      </c>
      <c r="K439" s="3">
        <v>18</v>
      </c>
      <c r="L439" s="3">
        <f>+(('Raw Faculty Salary Data'!K411*'Raw Faculty Salary Data'!L411)+(('Raw Faculty Salary Data'!W411*'Raw Faculty Salary Data'!X411)*0.81818))/K439</f>
        <v>27209</v>
      </c>
      <c r="M439" s="3"/>
      <c r="N439" s="3"/>
      <c r="O439" s="3"/>
      <c r="P439" s="3"/>
      <c r="Q439" s="100">
        <f t="shared" si="42"/>
        <v>160</v>
      </c>
      <c r="R439" s="100">
        <f t="shared" si="43"/>
        <v>36882.675</v>
      </c>
    </row>
    <row r="440" spans="1:18" ht="12">
      <c r="A440" s="1" t="s">
        <v>401</v>
      </c>
      <c r="B440" s="1" t="s">
        <v>420</v>
      </c>
      <c r="C440" s="2">
        <v>221397</v>
      </c>
      <c r="D440" s="2">
        <v>7</v>
      </c>
      <c r="E440" s="3">
        <f>+'Raw Faculty Salary Data'!E412+'Raw Faculty Salary Data'!Q412</f>
        <v>18</v>
      </c>
      <c r="F440" s="3">
        <f>+(('Raw Faculty Salary Data'!E412*'Raw Faculty Salary Data'!F412)+(('Raw Faculty Salary Data'!Q412*'Raw Faculty Salary Data'!R412)*0.81818))/E440</f>
        <v>47819.443880000006</v>
      </c>
      <c r="G440" s="3">
        <f>+'Raw Faculty Salary Data'!G412+'Raw Faculty Salary Data'!S412</f>
        <v>82</v>
      </c>
      <c r="H440" s="3">
        <f>+(('Raw Faculty Salary Data'!G412*'Raw Faculty Salary Data'!H412)+(('Raw Faculty Salary Data'!S412*'Raw Faculty Salary Data'!T412)*0.81818))/G440</f>
        <v>39786.7294402439</v>
      </c>
      <c r="I440" s="3">
        <f>+'Raw Faculty Salary Data'!I412+'Raw Faculty Salary Data'!U412</f>
        <v>25</v>
      </c>
      <c r="J440" s="3">
        <f>+(('Raw Faculty Salary Data'!I412*'Raw Faculty Salary Data'!J412)+(('Raw Faculty Salary Data'!U412*'Raw Faculty Salary Data'!V412)*0.81818))/I440</f>
        <v>34010.3146152</v>
      </c>
      <c r="K440" s="3">
        <v>10</v>
      </c>
      <c r="L440" s="3">
        <f>+(('Raw Faculty Salary Data'!K412*'Raw Faculty Salary Data'!L412)+(('Raw Faculty Salary Data'!W412*'Raw Faculty Salary Data'!X412)*0.81818))/K440</f>
        <v>33648.802742</v>
      </c>
      <c r="M440" s="3"/>
      <c r="N440" s="3"/>
      <c r="O440" s="3"/>
      <c r="P440" s="3"/>
      <c r="Q440" s="100">
        <f t="shared" si="42"/>
        <v>135</v>
      </c>
      <c r="R440" s="100">
        <f t="shared" si="43"/>
        <v>39333.39034622222</v>
      </c>
    </row>
    <row r="441" spans="1:18" ht="12">
      <c r="A441" s="1" t="s">
        <v>401</v>
      </c>
      <c r="B441" s="1" t="s">
        <v>421</v>
      </c>
      <c r="C441" s="2">
        <v>221485</v>
      </c>
      <c r="D441" s="2">
        <v>7</v>
      </c>
      <c r="E441" s="3">
        <f>+'Raw Faculty Salary Data'!E413+'Raw Faculty Salary Data'!Q413</f>
        <v>15</v>
      </c>
      <c r="F441" s="3">
        <f>+(('Raw Faculty Salary Data'!E413*'Raw Faculty Salary Data'!F413)+(('Raw Faculty Salary Data'!Q413*'Raw Faculty Salary Data'!R413)*0.81818))/E441</f>
        <v>42941</v>
      </c>
      <c r="G441" s="3">
        <f>+'Raw Faculty Salary Data'!G413+'Raw Faculty Salary Data'!S413</f>
        <v>64</v>
      </c>
      <c r="H441" s="3">
        <f>+(('Raw Faculty Salary Data'!G413*'Raw Faculty Salary Data'!H413)+(('Raw Faculty Salary Data'!S413*'Raw Faculty Salary Data'!T413)*0.81818))/G441</f>
        <v>39024.54855</v>
      </c>
      <c r="I441" s="3">
        <f>+'Raw Faculty Salary Data'!I413+'Raw Faculty Salary Data'!U413</f>
        <v>16</v>
      </c>
      <c r="J441" s="3">
        <f>+(('Raw Faculty Salary Data'!I413*'Raw Faculty Salary Data'!J413)+(('Raw Faculty Salary Data'!U413*'Raw Faculty Salary Data'!V413)*0.81818))/I441</f>
        <v>31839.115025</v>
      </c>
      <c r="K441" s="3">
        <v>20</v>
      </c>
      <c r="L441" s="3">
        <f>+(('Raw Faculty Salary Data'!K413*'Raw Faculty Salary Data'!L413)+(('Raw Faculty Salary Data'!W413*'Raw Faculty Salary Data'!X413)*0.81818))/K441</f>
        <v>29345.409610000002</v>
      </c>
      <c r="M441" s="3"/>
      <c r="N441" s="3"/>
      <c r="O441" s="3"/>
      <c r="P441" s="3"/>
      <c r="Q441" s="100">
        <f t="shared" si="42"/>
        <v>115</v>
      </c>
      <c r="R441" s="100">
        <f t="shared" si="43"/>
        <v>36852.34904173913</v>
      </c>
    </row>
    <row r="442" spans="1:18" ht="12">
      <c r="A442" s="1" t="s">
        <v>401</v>
      </c>
      <c r="B442" s="1" t="s">
        <v>422</v>
      </c>
      <c r="C442" s="2">
        <v>221652</v>
      </c>
      <c r="D442" s="2">
        <v>7</v>
      </c>
      <c r="E442" s="3">
        <f>+'Raw Faculty Salary Data'!E414+'Raw Faculty Salary Data'!Q414</f>
        <v>23</v>
      </c>
      <c r="F442" s="3">
        <f>+(('Raw Faculty Salary Data'!E414*'Raw Faculty Salary Data'!F414)+(('Raw Faculty Salary Data'!Q414*'Raw Faculty Salary Data'!R414)*0.81818))/E442</f>
        <v>48785.72539652173</v>
      </c>
      <c r="G442" s="3">
        <f>+'Raw Faculty Salary Data'!G414+'Raw Faculty Salary Data'!S414</f>
        <v>67</v>
      </c>
      <c r="H442" s="3">
        <f>+(('Raw Faculty Salary Data'!G414*'Raw Faculty Salary Data'!H414)+(('Raw Faculty Salary Data'!S414*'Raw Faculty Salary Data'!T414)*0.81818))/G442</f>
        <v>39149.71566626866</v>
      </c>
      <c r="I442" s="3">
        <f>+'Raw Faculty Salary Data'!I414+'Raw Faculty Salary Data'!U414</f>
        <v>35</v>
      </c>
      <c r="J442" s="3">
        <f>+(('Raw Faculty Salary Data'!I414*'Raw Faculty Salary Data'!J414)+(('Raw Faculty Salary Data'!U414*'Raw Faculty Salary Data'!V414)*0.81818))/I442</f>
        <v>32988.795212</v>
      </c>
      <c r="K442" s="3">
        <v>38</v>
      </c>
      <c r="L442" s="3">
        <f>+(('Raw Faculty Salary Data'!K414*'Raw Faculty Salary Data'!L414)+(('Raw Faculty Salary Data'!W414*'Raw Faculty Salary Data'!X414)*0.81818))/K442</f>
        <v>29354.664671052633</v>
      </c>
      <c r="M442" s="3"/>
      <c r="N442" s="3"/>
      <c r="O442" s="3"/>
      <c r="P442" s="3"/>
      <c r="Q442" s="100">
        <f t="shared" si="42"/>
        <v>163</v>
      </c>
      <c r="R442" s="100">
        <f t="shared" si="43"/>
        <v>36902.99216981595</v>
      </c>
    </row>
    <row r="443" spans="1:18" ht="12">
      <c r="A443" s="1" t="s">
        <v>401</v>
      </c>
      <c r="B443" s="1" t="s">
        <v>423</v>
      </c>
      <c r="C443" s="2">
        <v>222053</v>
      </c>
      <c r="D443" s="2">
        <v>7</v>
      </c>
      <c r="E443" s="3">
        <f>+'Raw Faculty Salary Data'!E415+'Raw Faculty Salary Data'!Q415</f>
        <v>12</v>
      </c>
      <c r="F443" s="3">
        <f>+(('Raw Faculty Salary Data'!E415*'Raw Faculty Salary Data'!F415)+(('Raw Faculty Salary Data'!Q415*'Raw Faculty Salary Data'!R415)*0.81818))/E443</f>
        <v>49933.336359999994</v>
      </c>
      <c r="G443" s="3">
        <f>+'Raw Faculty Salary Data'!G415+'Raw Faculty Salary Data'!S415</f>
        <v>54</v>
      </c>
      <c r="H443" s="3">
        <f>+(('Raw Faculty Salary Data'!G415*'Raw Faculty Salary Data'!H415)+(('Raw Faculty Salary Data'!S415*'Raw Faculty Salary Data'!T415)*0.81818))/G443</f>
        <v>41473.28667666666</v>
      </c>
      <c r="I443" s="3">
        <f>+'Raw Faculty Salary Data'!I415+'Raw Faculty Salary Data'!U415</f>
        <v>30</v>
      </c>
      <c r="J443" s="3">
        <f>+(('Raw Faculty Salary Data'!I415*'Raw Faculty Salary Data'!J415)+(('Raw Faculty Salary Data'!U415*'Raw Faculty Salary Data'!V415)*0.81818))/I443</f>
        <v>32362.607243333336</v>
      </c>
      <c r="K443" s="3">
        <v>31</v>
      </c>
      <c r="L443" s="3">
        <f>+(('Raw Faculty Salary Data'!K415*'Raw Faculty Salary Data'!L415)+(('Raw Faculty Salary Data'!W415*'Raw Faculty Salary Data'!X415)*0.81818))/K443</f>
        <v>28848.918446451615</v>
      </c>
      <c r="M443" s="3"/>
      <c r="N443" s="3"/>
      <c r="O443" s="3"/>
      <c r="P443" s="3"/>
      <c r="Q443" s="100">
        <f t="shared" si="42"/>
        <v>127</v>
      </c>
      <c r="R443" s="100">
        <f t="shared" si="43"/>
        <v>37038.9937480315</v>
      </c>
    </row>
    <row r="444" spans="1:18" ht="12">
      <c r="A444" s="1" t="s">
        <v>401</v>
      </c>
      <c r="B444" s="1" t="s">
        <v>424</v>
      </c>
      <c r="C444" s="2">
        <v>222062</v>
      </c>
      <c r="D444" s="2">
        <v>7</v>
      </c>
      <c r="E444" s="3">
        <f>+'Raw Faculty Salary Data'!E416+'Raw Faculty Salary Data'!Q416</f>
        <v>21</v>
      </c>
      <c r="F444" s="3">
        <f>+(('Raw Faculty Salary Data'!E416*'Raw Faculty Salary Data'!F416)+(('Raw Faculty Salary Data'!Q416*'Raw Faculty Salary Data'!R416)*0.81818))/E444</f>
        <v>48661.10277333333</v>
      </c>
      <c r="G444" s="3">
        <f>+'Raw Faculty Salary Data'!G416+'Raw Faculty Salary Data'!S416</f>
        <v>70</v>
      </c>
      <c r="H444" s="3">
        <f>+(('Raw Faculty Salary Data'!G416*'Raw Faculty Salary Data'!H416)+(('Raw Faculty Salary Data'!S416*'Raw Faculty Salary Data'!T416)*0.81818))/G444</f>
        <v>40221.24867371428</v>
      </c>
      <c r="I444" s="3">
        <f>+'Raw Faculty Salary Data'!I416+'Raw Faculty Salary Data'!U416</f>
        <v>28</v>
      </c>
      <c r="J444" s="3">
        <f>+(('Raw Faculty Salary Data'!I416*'Raw Faculty Salary Data'!J416)+(('Raw Faculty Salary Data'!U416*'Raw Faculty Salary Data'!V416)*0.81818))/I444</f>
        <v>30068.643745</v>
      </c>
      <c r="K444" s="3">
        <v>7</v>
      </c>
      <c r="L444" s="3">
        <f>+(('Raw Faculty Salary Data'!K416*'Raw Faculty Salary Data'!L416)+(('Raw Faculty Salary Data'!W416*'Raw Faculty Salary Data'!X416)*0.81818))/K444</f>
        <v>23970.459757142857</v>
      </c>
      <c r="M444" s="3"/>
      <c r="N444" s="3"/>
      <c r="O444" s="3"/>
      <c r="P444" s="3"/>
      <c r="Q444" s="100">
        <f t="shared" si="42"/>
        <v>126</v>
      </c>
      <c r="R444" s="100">
        <f t="shared" si="43"/>
        <v>38468.934988571425</v>
      </c>
    </row>
    <row r="445" spans="1:18" ht="12">
      <c r="A445" s="1" t="s">
        <v>401</v>
      </c>
      <c r="B445" s="1" t="s">
        <v>425</v>
      </c>
      <c r="C445" s="2">
        <v>219596</v>
      </c>
      <c r="D445" s="2">
        <v>8</v>
      </c>
      <c r="E445" s="3">
        <v>0</v>
      </c>
      <c r="F445" s="3"/>
      <c r="G445" s="3">
        <v>0</v>
      </c>
      <c r="H445" s="3"/>
      <c r="I445" s="3">
        <v>0</v>
      </c>
      <c r="J445" s="3"/>
      <c r="K445" s="3">
        <v>0</v>
      </c>
      <c r="L445" s="3"/>
      <c r="M445" s="3">
        <v>0</v>
      </c>
      <c r="N445" s="3"/>
      <c r="O445" s="3">
        <f>+'Raw Faculty Salary Data'!AA417</f>
        <v>12</v>
      </c>
      <c r="P445" s="3">
        <f>('Raw Faculty Salary Data'!AA417*(('Raw Faculty Salary Data'!AB417)*0.81818))/O445</f>
        <v>29502.934437777774</v>
      </c>
      <c r="Q445" s="100">
        <f t="shared" si="42"/>
        <v>12</v>
      </c>
      <c r="R445" s="100">
        <f t="shared" si="43"/>
        <v>29502.934437777774</v>
      </c>
    </row>
    <row r="446" spans="1:18" ht="12">
      <c r="A446" s="1" t="s">
        <v>401</v>
      </c>
      <c r="B446" s="1" t="s">
        <v>426</v>
      </c>
      <c r="C446" s="2">
        <v>219824</v>
      </c>
      <c r="D446" s="2">
        <v>8</v>
      </c>
      <c r="E446" s="3">
        <v>0</v>
      </c>
      <c r="F446" s="3"/>
      <c r="G446" s="3">
        <v>0</v>
      </c>
      <c r="H446" s="3"/>
      <c r="I446" s="3">
        <v>0</v>
      </c>
      <c r="J446" s="3"/>
      <c r="K446" s="3">
        <v>0</v>
      </c>
      <c r="L446" s="3"/>
      <c r="M446" s="3">
        <v>0</v>
      </c>
      <c r="N446" s="3"/>
      <c r="O446" s="3">
        <f>+'Raw Faculty Salary Data'!AA418</f>
        <v>30</v>
      </c>
      <c r="P446" s="3">
        <f>('Raw Faculty Salary Data'!AA418*(('Raw Faculty Salary Data'!AB418)*0.81818))/O446</f>
        <v>34299.923777777774</v>
      </c>
      <c r="Q446" s="100">
        <f t="shared" si="42"/>
        <v>30</v>
      </c>
      <c r="R446" s="100">
        <f t="shared" si="43"/>
        <v>34299.923777777774</v>
      </c>
    </row>
    <row r="447" spans="1:18" ht="12">
      <c r="A447" s="1" t="s">
        <v>401</v>
      </c>
      <c r="B447" s="1" t="s">
        <v>427</v>
      </c>
      <c r="C447" s="2">
        <v>219921</v>
      </c>
      <c r="D447" s="2">
        <v>8</v>
      </c>
      <c r="E447" s="3">
        <v>0</v>
      </c>
      <c r="F447" s="3"/>
      <c r="G447" s="3">
        <v>0</v>
      </c>
      <c r="H447" s="3"/>
      <c r="I447" s="3">
        <v>0</v>
      </c>
      <c r="J447" s="3"/>
      <c r="K447" s="3">
        <v>0</v>
      </c>
      <c r="L447" s="3"/>
      <c r="M447" s="3">
        <v>0</v>
      </c>
      <c r="N447" s="3"/>
      <c r="O447" s="3">
        <f>+'Raw Faculty Salary Data'!AA419</f>
        <v>9</v>
      </c>
      <c r="P447" s="3">
        <f>('Raw Faculty Salary Data'!AA419*(('Raw Faculty Salary Data'!AB419)*0.81818))/O447</f>
        <v>30433.932368888887</v>
      </c>
      <c r="Q447" s="100">
        <f t="shared" si="42"/>
        <v>9</v>
      </c>
      <c r="R447" s="100">
        <f t="shared" si="43"/>
        <v>30433.932368888887</v>
      </c>
    </row>
    <row r="448" spans="1:18" ht="12">
      <c r="A448" s="1" t="s">
        <v>401</v>
      </c>
      <c r="B448" s="1" t="s">
        <v>428</v>
      </c>
      <c r="C448" s="2">
        <v>221591</v>
      </c>
      <c r="D448" s="2">
        <v>8</v>
      </c>
      <c r="E448" s="3">
        <v>0</v>
      </c>
      <c r="F448" s="3"/>
      <c r="G448" s="3">
        <v>0</v>
      </c>
      <c r="H448" s="3"/>
      <c r="I448" s="3">
        <v>0</v>
      </c>
      <c r="J448" s="3"/>
      <c r="K448" s="3">
        <v>0</v>
      </c>
      <c r="L448" s="3"/>
      <c r="M448" s="3">
        <v>0</v>
      </c>
      <c r="N448" s="3"/>
      <c r="O448" s="3">
        <f>+'Raw Faculty Salary Data'!AA420</f>
        <v>19</v>
      </c>
      <c r="P448" s="3">
        <f>('Raw Faculty Salary Data'!AA420*(('Raw Faculty Salary Data'!AB420)*0.81818))/O448</f>
        <v>29541.934351111107</v>
      </c>
      <c r="Q448" s="100">
        <f t="shared" si="42"/>
        <v>19</v>
      </c>
      <c r="R448" s="100">
        <f t="shared" si="43"/>
        <v>29541.934351111107</v>
      </c>
    </row>
    <row r="449" spans="1:18" ht="12">
      <c r="A449" s="1" t="s">
        <v>401</v>
      </c>
      <c r="B449" s="1" t="s">
        <v>429</v>
      </c>
      <c r="C449" s="2">
        <v>221430</v>
      </c>
      <c r="D449" s="2">
        <v>8</v>
      </c>
      <c r="E449" s="3">
        <v>0</v>
      </c>
      <c r="F449" s="3"/>
      <c r="G449" s="3">
        <v>0</v>
      </c>
      <c r="H449" s="3"/>
      <c r="I449" s="3">
        <v>0</v>
      </c>
      <c r="J449" s="3"/>
      <c r="K449" s="3">
        <v>0</v>
      </c>
      <c r="L449" s="3"/>
      <c r="M449" s="3">
        <v>0</v>
      </c>
      <c r="N449" s="3"/>
      <c r="O449" s="3">
        <f>+'Raw Faculty Salary Data'!AA421</f>
        <v>12</v>
      </c>
      <c r="P449" s="3">
        <f>('Raw Faculty Salary Data'!AA421*(('Raw Faculty Salary Data'!AB421)*0.81818))/O449</f>
        <v>31372.93028222222</v>
      </c>
      <c r="Q449" s="100">
        <f t="shared" si="42"/>
        <v>12</v>
      </c>
      <c r="R449" s="100">
        <f t="shared" si="43"/>
        <v>31372.93028222222</v>
      </c>
    </row>
    <row r="450" spans="1:18" ht="12">
      <c r="A450" s="1" t="s">
        <v>401</v>
      </c>
      <c r="B450" s="1" t="s">
        <v>430</v>
      </c>
      <c r="C450" s="2">
        <v>219994</v>
      </c>
      <c r="D450" s="2">
        <v>8</v>
      </c>
      <c r="E450" s="3">
        <v>0</v>
      </c>
      <c r="F450" s="3"/>
      <c r="G450" s="3">
        <v>0</v>
      </c>
      <c r="H450" s="3"/>
      <c r="I450" s="3">
        <v>0</v>
      </c>
      <c r="J450" s="3"/>
      <c r="K450" s="3">
        <v>0</v>
      </c>
      <c r="L450" s="3"/>
      <c r="M450" s="3">
        <v>0</v>
      </c>
      <c r="N450" s="3"/>
      <c r="O450" s="3">
        <f>+'Raw Faculty Salary Data'!AA422</f>
        <v>20</v>
      </c>
      <c r="P450" s="3">
        <f>('Raw Faculty Salary Data'!AA422*(('Raw Faculty Salary Data'!AB422)*0.81818))/O450</f>
        <v>29973.933391111106</v>
      </c>
      <c r="Q450" s="100">
        <f t="shared" si="42"/>
        <v>20</v>
      </c>
      <c r="R450" s="100">
        <f t="shared" si="43"/>
        <v>29973.933391111106</v>
      </c>
    </row>
    <row r="451" spans="1:18" ht="12">
      <c r="A451" s="1" t="s">
        <v>401</v>
      </c>
      <c r="B451" s="1" t="s">
        <v>431</v>
      </c>
      <c r="C451" s="2">
        <v>220127</v>
      </c>
      <c r="D451" s="2">
        <v>8</v>
      </c>
      <c r="E451" s="3">
        <v>0</v>
      </c>
      <c r="F451" s="3"/>
      <c r="G451" s="3">
        <v>0</v>
      </c>
      <c r="H451" s="3"/>
      <c r="I451" s="3">
        <v>0</v>
      </c>
      <c r="J451" s="3"/>
      <c r="K451" s="3">
        <v>0</v>
      </c>
      <c r="L451" s="3"/>
      <c r="M451" s="3">
        <v>0</v>
      </c>
      <c r="N451" s="3"/>
      <c r="O451" s="3">
        <f>+'Raw Faculty Salary Data'!AA423</f>
        <v>11</v>
      </c>
      <c r="P451" s="3">
        <f>('Raw Faculty Salary Data'!AA423*(('Raw Faculty Salary Data'!AB423)*0.81818))/O451</f>
        <v>31750.92944222222</v>
      </c>
      <c r="Q451" s="100">
        <f t="shared" si="42"/>
        <v>11</v>
      </c>
      <c r="R451" s="100">
        <f t="shared" si="43"/>
        <v>31750.92944222222</v>
      </c>
    </row>
    <row r="452" spans="1:18" ht="12">
      <c r="A452" s="1" t="s">
        <v>401</v>
      </c>
      <c r="B452" s="1" t="s">
        <v>432</v>
      </c>
      <c r="C452" s="2">
        <v>220251</v>
      </c>
      <c r="D452" s="2">
        <v>8</v>
      </c>
      <c r="E452" s="3">
        <v>0</v>
      </c>
      <c r="F452" s="3"/>
      <c r="G452" s="3">
        <v>0</v>
      </c>
      <c r="H452" s="3"/>
      <c r="I452" s="3">
        <v>0</v>
      </c>
      <c r="J452" s="3"/>
      <c r="K452" s="3">
        <v>0</v>
      </c>
      <c r="L452" s="3"/>
      <c r="M452" s="3">
        <v>0</v>
      </c>
      <c r="N452" s="3"/>
      <c r="O452" s="3">
        <f>+'Raw Faculty Salary Data'!AA424</f>
        <v>12</v>
      </c>
      <c r="P452" s="3">
        <f>('Raw Faculty Salary Data'!AA424*(('Raw Faculty Salary Data'!AB424)*0.81818))/O452</f>
        <v>30284.9327</v>
      </c>
      <c r="Q452" s="100">
        <f t="shared" si="42"/>
        <v>12</v>
      </c>
      <c r="R452" s="100">
        <f t="shared" si="43"/>
        <v>30284.9327</v>
      </c>
    </row>
    <row r="453" spans="1:18" ht="12">
      <c r="A453" s="1" t="s">
        <v>401</v>
      </c>
      <c r="B453" s="1" t="s">
        <v>433</v>
      </c>
      <c r="C453" s="2">
        <v>220279</v>
      </c>
      <c r="D453" s="2">
        <v>8</v>
      </c>
      <c r="E453" s="3">
        <v>0</v>
      </c>
      <c r="F453" s="3"/>
      <c r="G453" s="3">
        <v>0</v>
      </c>
      <c r="H453" s="3"/>
      <c r="I453" s="3">
        <v>0</v>
      </c>
      <c r="J453" s="3"/>
      <c r="K453" s="3">
        <v>0</v>
      </c>
      <c r="L453" s="3"/>
      <c r="M453" s="3">
        <v>0</v>
      </c>
      <c r="N453" s="3"/>
      <c r="O453" s="3">
        <f>+'Raw Faculty Salary Data'!AA425</f>
        <v>9</v>
      </c>
      <c r="P453" s="3">
        <f>('Raw Faculty Salary Data'!AA425*(('Raw Faculty Salary Data'!AB425)*0.81818))/O453</f>
        <v>28727.93616</v>
      </c>
      <c r="Q453" s="100">
        <f t="shared" si="42"/>
        <v>9</v>
      </c>
      <c r="R453" s="100">
        <f t="shared" si="43"/>
        <v>28727.93616</v>
      </c>
    </row>
    <row r="454" spans="1:18" ht="12">
      <c r="A454" s="1" t="s">
        <v>401</v>
      </c>
      <c r="B454" s="1" t="s">
        <v>434</v>
      </c>
      <c r="C454" s="2">
        <v>220321</v>
      </c>
      <c r="D454" s="2">
        <v>8</v>
      </c>
      <c r="E454" s="3">
        <v>0</v>
      </c>
      <c r="F454" s="3"/>
      <c r="G454" s="3">
        <v>0</v>
      </c>
      <c r="H454" s="3"/>
      <c r="I454" s="3">
        <v>0</v>
      </c>
      <c r="J454" s="3"/>
      <c r="K454" s="3">
        <v>0</v>
      </c>
      <c r="L454" s="3"/>
      <c r="M454" s="3">
        <v>0</v>
      </c>
      <c r="N454" s="3"/>
      <c r="O454" s="3">
        <f>+'Raw Faculty Salary Data'!AA426</f>
        <v>9</v>
      </c>
      <c r="P454" s="3">
        <f>('Raw Faculty Salary Data'!AA426*(('Raw Faculty Salary Data'!AB426)*0.81818))/O454</f>
        <v>32451.927884444445</v>
      </c>
      <c r="Q454" s="100">
        <f t="shared" si="42"/>
        <v>9</v>
      </c>
      <c r="R454" s="100">
        <f t="shared" si="43"/>
        <v>32451.927884444445</v>
      </c>
    </row>
    <row r="455" spans="1:18" ht="12">
      <c r="A455" s="1" t="s">
        <v>401</v>
      </c>
      <c r="B455" s="1" t="s">
        <v>435</v>
      </c>
      <c r="C455" s="2">
        <v>220394</v>
      </c>
      <c r="D455" s="2">
        <v>8</v>
      </c>
      <c r="E455" s="3">
        <v>0</v>
      </c>
      <c r="F455" s="3"/>
      <c r="G455" s="3">
        <v>0</v>
      </c>
      <c r="H455" s="3"/>
      <c r="I455" s="3">
        <v>0</v>
      </c>
      <c r="J455" s="3"/>
      <c r="K455" s="3">
        <v>0</v>
      </c>
      <c r="L455" s="3"/>
      <c r="M455" s="3">
        <v>0</v>
      </c>
      <c r="N455" s="3"/>
      <c r="O455" s="3">
        <f>+'Raw Faculty Salary Data'!AA427</f>
        <v>11</v>
      </c>
      <c r="P455" s="3">
        <f>('Raw Faculty Salary Data'!AA427*(('Raw Faculty Salary Data'!AB427)*0.81818))/O455</f>
        <v>32308.92820222222</v>
      </c>
      <c r="Q455" s="100">
        <f t="shared" si="42"/>
        <v>11</v>
      </c>
      <c r="R455" s="100">
        <f t="shared" si="43"/>
        <v>32308.92820222222</v>
      </c>
    </row>
    <row r="456" spans="1:18" ht="12">
      <c r="A456" s="1" t="s">
        <v>401</v>
      </c>
      <c r="B456" s="1" t="s">
        <v>436</v>
      </c>
      <c r="C456" s="2">
        <v>221616</v>
      </c>
      <c r="D456" s="2">
        <v>8</v>
      </c>
      <c r="E456" s="3">
        <v>0</v>
      </c>
      <c r="F456" s="3"/>
      <c r="G456" s="3">
        <v>0</v>
      </c>
      <c r="H456" s="3"/>
      <c r="I456" s="3">
        <v>0</v>
      </c>
      <c r="J456" s="3"/>
      <c r="K456" s="3">
        <v>0</v>
      </c>
      <c r="L456" s="3"/>
      <c r="M456" s="3">
        <v>0</v>
      </c>
      <c r="N456" s="3"/>
      <c r="O456" s="3">
        <f>+'Raw Faculty Salary Data'!AA428</f>
        <v>25</v>
      </c>
      <c r="P456" s="3">
        <f>('Raw Faculty Salary Data'!AA428*(('Raw Faculty Salary Data'!AB428)*0.81818))/O456</f>
        <v>29830.93370888889</v>
      </c>
      <c r="Q456" s="100">
        <f t="shared" si="42"/>
        <v>25</v>
      </c>
      <c r="R456" s="100">
        <f t="shared" si="43"/>
        <v>29830.93370888889</v>
      </c>
    </row>
    <row r="457" spans="1:18" ht="12">
      <c r="A457" s="1" t="s">
        <v>401</v>
      </c>
      <c r="B457" s="1" t="s">
        <v>437</v>
      </c>
      <c r="C457" s="2">
        <v>221625</v>
      </c>
      <c r="D457" s="2">
        <v>8</v>
      </c>
      <c r="E457" s="3">
        <v>0</v>
      </c>
      <c r="F457" s="3"/>
      <c r="G457" s="3">
        <v>0</v>
      </c>
      <c r="H457" s="3"/>
      <c r="I457" s="3">
        <v>0</v>
      </c>
      <c r="J457" s="3"/>
      <c r="K457" s="3">
        <v>0</v>
      </c>
      <c r="L457" s="3"/>
      <c r="M457" s="3">
        <v>0</v>
      </c>
      <c r="N457" s="3"/>
      <c r="O457" s="3">
        <f>+'Raw Faculty Salary Data'!AA429</f>
        <v>26</v>
      </c>
      <c r="P457" s="3">
        <f>('Raw Faculty Salary Data'!AA429*(('Raw Faculty Salary Data'!AB429)*0.81818))/O457</f>
        <v>30496.932228888887</v>
      </c>
      <c r="Q457" s="100">
        <f t="shared" si="42"/>
        <v>26</v>
      </c>
      <c r="R457" s="100">
        <f t="shared" si="43"/>
        <v>30496.932228888887</v>
      </c>
    </row>
    <row r="458" spans="1:18" ht="12">
      <c r="A458" s="1" t="s">
        <v>401</v>
      </c>
      <c r="B458" s="1" t="s">
        <v>438</v>
      </c>
      <c r="C458" s="2">
        <v>220640</v>
      </c>
      <c r="D458" s="2">
        <v>8</v>
      </c>
      <c r="E458" s="3">
        <v>0</v>
      </c>
      <c r="F458" s="3"/>
      <c r="G458" s="3">
        <v>0</v>
      </c>
      <c r="H458" s="3"/>
      <c r="I458" s="3">
        <v>0</v>
      </c>
      <c r="J458" s="3"/>
      <c r="K458" s="3">
        <v>0</v>
      </c>
      <c r="L458" s="3"/>
      <c r="M458" s="3">
        <v>0</v>
      </c>
      <c r="N458" s="3"/>
      <c r="O458" s="3">
        <f>+'Raw Faculty Salary Data'!AA430</f>
        <v>16</v>
      </c>
      <c r="P458" s="3">
        <f>('Raw Faculty Salary Data'!AA430*(('Raw Faculty Salary Data'!AB430)*0.81818))/O458</f>
        <v>30245.932786666664</v>
      </c>
      <c r="Q458" s="100">
        <f t="shared" si="42"/>
        <v>16</v>
      </c>
      <c r="R458" s="100">
        <f t="shared" si="43"/>
        <v>30245.932786666664</v>
      </c>
    </row>
    <row r="459" spans="1:18" ht="12">
      <c r="A459" s="1" t="s">
        <v>401</v>
      </c>
      <c r="B459" s="1" t="s">
        <v>439</v>
      </c>
      <c r="C459" s="2">
        <v>220756</v>
      </c>
      <c r="D459" s="2">
        <v>8</v>
      </c>
      <c r="E459" s="3">
        <v>0</v>
      </c>
      <c r="F459" s="3"/>
      <c r="G459" s="3">
        <v>0</v>
      </c>
      <c r="H459" s="3"/>
      <c r="I459" s="3">
        <v>0</v>
      </c>
      <c r="J459" s="3"/>
      <c r="K459" s="3">
        <v>0</v>
      </c>
      <c r="L459" s="3"/>
      <c r="M459" s="3">
        <v>0</v>
      </c>
      <c r="N459" s="3"/>
      <c r="O459" s="3">
        <f>+'Raw Faculty Salary Data'!AA431</f>
        <v>8</v>
      </c>
      <c r="P459" s="3">
        <f>('Raw Faculty Salary Data'!AA431*(('Raw Faculty Salary Data'!AB431)*0.81818))/O459</f>
        <v>28830.935931111107</v>
      </c>
      <c r="Q459" s="100">
        <f t="shared" si="42"/>
        <v>8</v>
      </c>
      <c r="R459" s="100">
        <f t="shared" si="43"/>
        <v>28830.935931111107</v>
      </c>
    </row>
    <row r="460" spans="1:18" ht="12">
      <c r="A460" s="1" t="s">
        <v>401</v>
      </c>
      <c r="B460" s="1" t="s">
        <v>440</v>
      </c>
      <c r="C460" s="2">
        <v>221607</v>
      </c>
      <c r="D460" s="2">
        <v>8</v>
      </c>
      <c r="E460" s="3">
        <v>0</v>
      </c>
      <c r="F460" s="3"/>
      <c r="G460" s="3">
        <v>0</v>
      </c>
      <c r="H460" s="3"/>
      <c r="I460" s="3">
        <v>0</v>
      </c>
      <c r="J460" s="3"/>
      <c r="K460" s="3">
        <v>0</v>
      </c>
      <c r="L460" s="3"/>
      <c r="M460" s="3">
        <v>0</v>
      </c>
      <c r="N460" s="3"/>
      <c r="O460" s="3">
        <f>+'Raw Faculty Salary Data'!AA432</f>
        <v>10</v>
      </c>
      <c r="P460" s="3">
        <f>('Raw Faculty Salary Data'!AA432*(('Raw Faculty Salary Data'!AB432)*0.81818))/O460</f>
        <v>30739.93168888889</v>
      </c>
      <c r="Q460" s="100">
        <f t="shared" si="42"/>
        <v>10</v>
      </c>
      <c r="R460" s="100">
        <f t="shared" si="43"/>
        <v>30739.93168888889</v>
      </c>
    </row>
    <row r="461" spans="1:18" ht="12">
      <c r="A461" s="1" t="s">
        <v>401</v>
      </c>
      <c r="B461" s="1" t="s">
        <v>441</v>
      </c>
      <c r="C461" s="2">
        <v>220853</v>
      </c>
      <c r="D461" s="2">
        <v>8</v>
      </c>
      <c r="E461" s="3">
        <v>0</v>
      </c>
      <c r="F461" s="3"/>
      <c r="G461" s="3">
        <v>0</v>
      </c>
      <c r="H461" s="3"/>
      <c r="I461" s="3">
        <v>0</v>
      </c>
      <c r="J461" s="3"/>
      <c r="K461" s="3">
        <v>0</v>
      </c>
      <c r="L461" s="3"/>
      <c r="M461" s="3">
        <v>0</v>
      </c>
      <c r="N461" s="3"/>
      <c r="O461" s="3">
        <f>+'Raw Faculty Salary Data'!AA433</f>
        <v>34</v>
      </c>
      <c r="P461" s="3">
        <f>('Raw Faculty Salary Data'!AA433*(('Raw Faculty Salary Data'!AB433)*0.81818))/O461</f>
        <v>32116.928628888883</v>
      </c>
      <c r="Q461" s="100">
        <f t="shared" si="42"/>
        <v>34</v>
      </c>
      <c r="R461" s="100">
        <f t="shared" si="43"/>
        <v>32116.928628888883</v>
      </c>
    </row>
    <row r="462" spans="1:18" ht="12">
      <c r="A462" s="1" t="s">
        <v>401</v>
      </c>
      <c r="B462" s="1" t="s">
        <v>442</v>
      </c>
      <c r="C462" s="2">
        <v>221050</v>
      </c>
      <c r="D462" s="2">
        <v>8</v>
      </c>
      <c r="E462" s="3">
        <v>0</v>
      </c>
      <c r="F462" s="3"/>
      <c r="G462" s="3">
        <v>0</v>
      </c>
      <c r="H462" s="3"/>
      <c r="I462" s="3">
        <v>0</v>
      </c>
      <c r="J462" s="3"/>
      <c r="K462" s="3">
        <v>0</v>
      </c>
      <c r="L462" s="3"/>
      <c r="M462" s="3">
        <v>0</v>
      </c>
      <c r="N462" s="3"/>
      <c r="O462" s="3">
        <f>+'Raw Faculty Salary Data'!AA434</f>
        <v>31</v>
      </c>
      <c r="P462" s="3">
        <f>('Raw Faculty Salary Data'!AA434*(('Raw Faculty Salary Data'!AB434)*0.81818))/O462</f>
        <v>29465.93452</v>
      </c>
      <c r="Q462" s="100">
        <f t="shared" si="42"/>
        <v>31</v>
      </c>
      <c r="R462" s="100">
        <f t="shared" si="43"/>
        <v>29465.93452</v>
      </c>
    </row>
    <row r="463" spans="1:18" ht="12">
      <c r="A463" s="1" t="s">
        <v>401</v>
      </c>
      <c r="B463" s="1" t="s">
        <v>443</v>
      </c>
      <c r="C463" s="2">
        <v>221102</v>
      </c>
      <c r="D463" s="2">
        <v>8</v>
      </c>
      <c r="E463" s="3">
        <v>0</v>
      </c>
      <c r="F463" s="3"/>
      <c r="G463" s="3">
        <v>0</v>
      </c>
      <c r="H463" s="3"/>
      <c r="I463" s="3">
        <v>0</v>
      </c>
      <c r="J463" s="3"/>
      <c r="K463" s="3">
        <v>0</v>
      </c>
      <c r="L463" s="3"/>
      <c r="M463" s="3">
        <v>0</v>
      </c>
      <c r="N463" s="3"/>
      <c r="O463" s="3">
        <f>+'Raw Faculty Salary Data'!AA435</f>
        <v>17</v>
      </c>
      <c r="P463" s="3">
        <f>('Raw Faculty Salary Data'!AA435*(('Raw Faculty Salary Data'!AB435)*0.81818))/O463</f>
        <v>35394.92134444445</v>
      </c>
      <c r="Q463" s="100">
        <f t="shared" si="42"/>
        <v>17</v>
      </c>
      <c r="R463" s="100">
        <f t="shared" si="43"/>
        <v>35394.92134444445</v>
      </c>
    </row>
    <row r="464" spans="1:18" ht="12">
      <c r="A464" s="1" t="s">
        <v>401</v>
      </c>
      <c r="B464" s="1" t="s">
        <v>444</v>
      </c>
      <c r="C464" s="2">
        <v>248925</v>
      </c>
      <c r="D464" s="2">
        <v>8</v>
      </c>
      <c r="E464" s="3">
        <v>0</v>
      </c>
      <c r="F464" s="3"/>
      <c r="G464" s="3">
        <v>0</v>
      </c>
      <c r="H464" s="3"/>
      <c r="I464" s="3">
        <v>0</v>
      </c>
      <c r="J464" s="3"/>
      <c r="K464" s="3">
        <v>0</v>
      </c>
      <c r="L464" s="3"/>
      <c r="M464" s="3">
        <v>0</v>
      </c>
      <c r="N464" s="3"/>
      <c r="O464" s="3">
        <f>+'Raw Faculty Salary Data'!AA436</f>
        <v>24</v>
      </c>
      <c r="P464" s="3">
        <f>('Raw Faculty Salary Data'!AA436*(('Raw Faculty Salary Data'!AB436)*0.81818))/O464</f>
        <v>29414.934633333334</v>
      </c>
      <c r="Q464" s="100">
        <f t="shared" si="42"/>
        <v>24</v>
      </c>
      <c r="R464" s="100">
        <f t="shared" si="43"/>
        <v>29414.934633333334</v>
      </c>
    </row>
    <row r="465" spans="1:18" ht="12">
      <c r="A465" s="1" t="s">
        <v>401</v>
      </c>
      <c r="B465" s="1" t="s">
        <v>445</v>
      </c>
      <c r="C465" s="2">
        <v>221236</v>
      </c>
      <c r="D465" s="2">
        <v>8</v>
      </c>
      <c r="E465" s="3">
        <v>0</v>
      </c>
      <c r="F465" s="3"/>
      <c r="G465" s="3">
        <v>0</v>
      </c>
      <c r="H465" s="3"/>
      <c r="I465" s="3">
        <v>0</v>
      </c>
      <c r="J465" s="3"/>
      <c r="K465" s="3">
        <v>0</v>
      </c>
      <c r="L465" s="3"/>
      <c r="M465" s="3">
        <v>0</v>
      </c>
      <c r="N465" s="3"/>
      <c r="O465" s="3">
        <f>+'Raw Faculty Salary Data'!AA437</f>
        <v>11</v>
      </c>
      <c r="P465" s="3">
        <f>('Raw Faculty Salary Data'!AA437*(('Raw Faculty Salary Data'!AB437)*0.81818))/O465</f>
        <v>28683.93625777778</v>
      </c>
      <c r="Q465" s="100">
        <f t="shared" si="42"/>
        <v>11</v>
      </c>
      <c r="R465" s="100">
        <f t="shared" si="43"/>
        <v>28683.93625777778</v>
      </c>
    </row>
    <row r="466" spans="1:18" ht="12">
      <c r="A466" s="1" t="s">
        <v>401</v>
      </c>
      <c r="B466" s="1" t="s">
        <v>446</v>
      </c>
      <c r="C466" s="2">
        <v>221582</v>
      </c>
      <c r="D466" s="2">
        <v>8</v>
      </c>
      <c r="E466" s="3">
        <v>0</v>
      </c>
      <c r="F466" s="3"/>
      <c r="G466" s="3">
        <v>0</v>
      </c>
      <c r="H466" s="3"/>
      <c r="I466" s="3">
        <v>0</v>
      </c>
      <c r="J466" s="3"/>
      <c r="K466" s="3">
        <v>0</v>
      </c>
      <c r="L466" s="3"/>
      <c r="M466" s="3">
        <v>0</v>
      </c>
      <c r="N466" s="3"/>
      <c r="O466" s="3">
        <f>+'Raw Faculty Salary Data'!AA438</f>
        <v>10</v>
      </c>
      <c r="P466" s="3">
        <f>('Raw Faculty Salary Data'!AA438*(('Raw Faculty Salary Data'!AB438)*0.81818))/O466</f>
        <v>27372.939171111106</v>
      </c>
      <c r="Q466" s="100">
        <f t="shared" si="42"/>
        <v>10</v>
      </c>
      <c r="R466" s="100">
        <f t="shared" si="43"/>
        <v>27372.939171111106</v>
      </c>
    </row>
    <row r="467" spans="1:18" ht="12">
      <c r="A467" s="1" t="s">
        <v>401</v>
      </c>
      <c r="B467" s="1" t="s">
        <v>447</v>
      </c>
      <c r="C467" s="2">
        <v>221281</v>
      </c>
      <c r="D467" s="2">
        <v>8</v>
      </c>
      <c r="E467" s="3">
        <v>0</v>
      </c>
      <c r="F467" s="3"/>
      <c r="G467" s="3">
        <v>0</v>
      </c>
      <c r="H467" s="3"/>
      <c r="I467" s="3">
        <v>0</v>
      </c>
      <c r="J467" s="3"/>
      <c r="K467" s="3">
        <v>0</v>
      </c>
      <c r="L467" s="3"/>
      <c r="M467" s="3">
        <v>0</v>
      </c>
      <c r="N467" s="3"/>
      <c r="O467" s="3">
        <f>+'Raw Faculty Salary Data'!AA439</f>
        <v>14</v>
      </c>
      <c r="P467" s="3">
        <f>('Raw Faculty Salary Data'!AA439*(('Raw Faculty Salary Data'!AB439)*0.81818))/O467</f>
        <v>29199.935111111106</v>
      </c>
      <c r="Q467" s="100">
        <f t="shared" si="42"/>
        <v>14</v>
      </c>
      <c r="R467" s="100">
        <f t="shared" si="43"/>
        <v>29199.935111111106</v>
      </c>
    </row>
    <row r="468" spans="1:18" ht="12">
      <c r="A468" s="1" t="s">
        <v>401</v>
      </c>
      <c r="B468" s="1" t="s">
        <v>448</v>
      </c>
      <c r="C468" s="2">
        <v>221333</v>
      </c>
      <c r="D468" s="2">
        <v>8</v>
      </c>
      <c r="E468" s="3">
        <v>0</v>
      </c>
      <c r="F468" s="3"/>
      <c r="G468" s="3">
        <v>0</v>
      </c>
      <c r="H468" s="3"/>
      <c r="I468" s="3">
        <v>0</v>
      </c>
      <c r="J468" s="3"/>
      <c r="K468" s="3">
        <v>0</v>
      </c>
      <c r="L468" s="3"/>
      <c r="M468" s="3">
        <v>0</v>
      </c>
      <c r="N468" s="3"/>
      <c r="O468" s="3">
        <f>+'Raw Faculty Salary Data'!AA440</f>
        <v>9</v>
      </c>
      <c r="P468" s="3">
        <f>('Raw Faculty Salary Data'!AA440*(('Raw Faculty Salary Data'!AB440)*0.81818))/O468</f>
        <v>31044.931011111108</v>
      </c>
      <c r="Q468" s="100">
        <f t="shared" si="42"/>
        <v>9</v>
      </c>
      <c r="R468" s="100">
        <f t="shared" si="43"/>
        <v>31044.931011111108</v>
      </c>
    </row>
    <row r="469" spans="1:18" ht="12">
      <c r="A469" s="1" t="s">
        <v>401</v>
      </c>
      <c r="B469" s="1" t="s">
        <v>449</v>
      </c>
      <c r="C469" s="2">
        <v>221388</v>
      </c>
      <c r="D469" s="2">
        <v>8</v>
      </c>
      <c r="E469" s="3">
        <v>0</v>
      </c>
      <c r="F469" s="3"/>
      <c r="G469" s="3">
        <v>0</v>
      </c>
      <c r="H469" s="3"/>
      <c r="I469" s="3">
        <v>0</v>
      </c>
      <c r="J469" s="3"/>
      <c r="K469" s="3">
        <v>0</v>
      </c>
      <c r="L469" s="3"/>
      <c r="M469" s="3">
        <v>0</v>
      </c>
      <c r="N469" s="3"/>
      <c r="O469" s="3">
        <f>+'Raw Faculty Salary Data'!AA441</f>
        <v>9</v>
      </c>
      <c r="P469" s="3">
        <f>('Raw Faculty Salary Data'!AA441*(('Raw Faculty Salary Data'!AB441)*0.81818))/O469</f>
        <v>29000.935553333333</v>
      </c>
      <c r="Q469" s="100">
        <f t="shared" si="42"/>
        <v>9</v>
      </c>
      <c r="R469" s="100">
        <f t="shared" si="43"/>
        <v>29000.935553333333</v>
      </c>
    </row>
    <row r="470" spans="1:18" ht="12">
      <c r="A470" s="1" t="s">
        <v>401</v>
      </c>
      <c r="B470" s="1" t="s">
        <v>450</v>
      </c>
      <c r="C470" s="2">
        <v>221494</v>
      </c>
      <c r="D470" s="2">
        <v>8</v>
      </c>
      <c r="E470" s="3">
        <v>0</v>
      </c>
      <c r="F470" s="3"/>
      <c r="G470" s="3">
        <v>0</v>
      </c>
      <c r="H470" s="3"/>
      <c r="I470" s="3">
        <v>0</v>
      </c>
      <c r="J470" s="3"/>
      <c r="K470" s="3">
        <v>0</v>
      </c>
      <c r="L470" s="3"/>
      <c r="M470" s="3">
        <v>0</v>
      </c>
      <c r="N470" s="3"/>
      <c r="O470" s="3">
        <f>+'Raw Faculty Salary Data'!AA442</f>
        <v>16</v>
      </c>
      <c r="P470" s="3">
        <f>('Raw Faculty Salary Data'!AA442*(('Raw Faculty Salary Data'!AB442)*0.81818))/O470</f>
        <v>29139.935244444445</v>
      </c>
      <c r="Q470" s="100">
        <f t="shared" si="42"/>
        <v>16</v>
      </c>
      <c r="R470" s="100">
        <f t="shared" si="43"/>
        <v>29139.935244444445</v>
      </c>
    </row>
    <row r="471" spans="1:18" ht="12">
      <c r="A471" s="1" t="s">
        <v>401</v>
      </c>
      <c r="B471" s="1" t="s">
        <v>451</v>
      </c>
      <c r="C471" s="2">
        <v>221634</v>
      </c>
      <c r="D471" s="2">
        <v>8</v>
      </c>
      <c r="E471" s="3">
        <v>0</v>
      </c>
      <c r="F471" s="3"/>
      <c r="G471" s="3">
        <v>0</v>
      </c>
      <c r="H471" s="3"/>
      <c r="I471" s="3">
        <v>0</v>
      </c>
      <c r="J471" s="3"/>
      <c r="K471" s="3">
        <v>0</v>
      </c>
      <c r="L471" s="3"/>
      <c r="M471" s="3">
        <v>0</v>
      </c>
      <c r="N471" s="3"/>
      <c r="O471" s="3">
        <f>+'Raw Faculty Salary Data'!AA443</f>
        <v>6</v>
      </c>
      <c r="P471" s="3">
        <f>('Raw Faculty Salary Data'!AA443*(('Raw Faculty Salary Data'!AB443)*0.81818))/O471</f>
        <v>29591.934240000002</v>
      </c>
      <c r="Q471" s="100">
        <f t="shared" si="42"/>
        <v>6</v>
      </c>
      <c r="R471" s="100">
        <f t="shared" si="43"/>
        <v>29591.934240000002</v>
      </c>
    </row>
    <row r="472" spans="1:18" ht="12">
      <c r="A472" s="29"/>
      <c r="B472" s="1"/>
      <c r="C472" s="2"/>
      <c r="D472" s="2"/>
      <c r="E472" s="3"/>
      <c r="F472" s="28"/>
      <c r="G472" s="3"/>
      <c r="H472" s="28"/>
      <c r="I472" s="3"/>
      <c r="J472" s="28"/>
      <c r="K472" s="3"/>
      <c r="L472" s="28"/>
      <c r="M472" s="3"/>
      <c r="N472" s="28"/>
      <c r="O472" s="3"/>
      <c r="P472" s="28"/>
      <c r="Q472" s="3"/>
      <c r="R472" s="28"/>
    </row>
    <row r="473" spans="1:18" ht="12">
      <c r="A473" s="98" t="s">
        <v>452</v>
      </c>
      <c r="B473" s="98" t="s">
        <v>453</v>
      </c>
      <c r="C473" s="99">
        <v>228723</v>
      </c>
      <c r="D473" s="99">
        <v>1</v>
      </c>
      <c r="E473" s="3">
        <f>+'Raw Faculty Salary Data'!E444+'Raw Faculty Salary Data'!Q444</f>
        <v>735</v>
      </c>
      <c r="F473" s="3">
        <f>(('Raw Faculty Salary Data'!E444*'Raw Faculty Salary Data'!F444)+((('Raw Faculty Salary Data'!Q444*'Raw Faculty Salary Data'!R444)*0.81818)))/E473</f>
        <v>81046.30699058503</v>
      </c>
      <c r="G473" s="3">
        <f>+'Raw Faculty Salary Data'!G444+'Raw Faculty Salary Data'!S444</f>
        <v>419</v>
      </c>
      <c r="H473" s="3">
        <f>+(('Raw Faculty Salary Data'!G444*'Raw Faculty Salary Data'!H444)+(('Raw Faculty Salary Data'!S444*'Raw Faculty Salary Data'!T444)*0.81818))/G473</f>
        <v>57034.35692410502</v>
      </c>
      <c r="I473" s="3">
        <f>+'Raw Faculty Salary Data'!I444+'Raw Faculty Salary Data'!U444</f>
        <v>287</v>
      </c>
      <c r="J473" s="3">
        <f>+(('Raw Faculty Salary Data'!I444*'Raw Faculty Salary Data'!J444)+(('Raw Faculty Salary Data'!U444*'Raw Faculty Salary Data'!V444)*0.81818))/I473</f>
        <v>49601.13884599303</v>
      </c>
      <c r="K473" s="3"/>
      <c r="L473" s="3"/>
      <c r="M473" s="3">
        <f>+'Raw Faculty Salary Data'!M444+'Raw Faculty Salary Data'!Y444</f>
        <v>210</v>
      </c>
      <c r="N473" s="3">
        <f>+(('Raw Faculty Salary Data'!M444*'Raw Faculty Salary Data'!N444)+(('Raw Faculty Salary Data'!Y444*'Raw Faculty Salary Data'!Z444)*0.81818))/M473</f>
        <v>32600.804411428573</v>
      </c>
      <c r="O473" s="3"/>
      <c r="P473" s="3"/>
      <c r="Q473" s="100">
        <f>+O473+M473+K473+I473+G473+E473</f>
        <v>1651</v>
      </c>
      <c r="R473" s="100">
        <f>((E473*F473)+(G473*H473)+(I473*J473)+(K473*L473)+(M473*N473)+(O473*P473))/Q473</f>
        <v>63324.12293427015</v>
      </c>
    </row>
    <row r="474" spans="1:18" ht="12">
      <c r="A474" s="98" t="s">
        <v>452</v>
      </c>
      <c r="B474" s="98" t="s">
        <v>727</v>
      </c>
      <c r="C474" s="99">
        <v>229115</v>
      </c>
      <c r="D474" s="99">
        <v>1</v>
      </c>
      <c r="E474" s="3">
        <f>+'Raw Faculty Salary Data'!E445+'Raw Faculty Salary Data'!Q445</f>
        <v>261</v>
      </c>
      <c r="F474" s="3">
        <f>+(('Raw Faculty Salary Data'!E445*'Raw Faculty Salary Data'!F445)+(('Raw Faculty Salary Data'!Q445*'Raw Faculty Salary Data'!R445)*0.81818))/E474</f>
        <v>74654.9985394636</v>
      </c>
      <c r="G474" s="3">
        <f>+'Raw Faculty Salary Data'!G445+'Raw Faculty Salary Data'!S445</f>
        <v>248</v>
      </c>
      <c r="H474" s="3">
        <f>+(('Raw Faculty Salary Data'!G445*'Raw Faculty Salary Data'!H445)+(('Raw Faculty Salary Data'!S445*'Raw Faculty Salary Data'!T445)*0.81818))/G474</f>
        <v>52600.902448387096</v>
      </c>
      <c r="I474" s="3">
        <f>+'Raw Faculty Salary Data'!I445+'Raw Faculty Salary Data'!U445</f>
        <v>265</v>
      </c>
      <c r="J474" s="3">
        <f>+(('Raw Faculty Salary Data'!I445*'Raw Faculty Salary Data'!J445)+(('Raw Faculty Salary Data'!U445*'Raw Faculty Salary Data'!V445)*0.81818))/I474</f>
        <v>41494.88977207547</v>
      </c>
      <c r="K474" s="3">
        <f>+'Raw Faculty Salary Data'!K445+'Raw Faculty Salary Data'!W445</f>
        <v>23</v>
      </c>
      <c r="L474" s="3">
        <f>+(('Raw Faculty Salary Data'!K445*'Raw Faculty Salary Data'!L445)+(('Raw Faculty Salary Data'!W445*'Raw Faculty Salary Data'!X445)*0.81818))/K474</f>
        <v>25334.64258695652</v>
      </c>
      <c r="M474" s="3">
        <f>+'Raw Faculty Salary Data'!M445+'Raw Faculty Salary Data'!Y445</f>
        <v>30</v>
      </c>
      <c r="N474" s="3">
        <f>+(('Raw Faculty Salary Data'!M445*'Raw Faculty Salary Data'!N445)+(('Raw Faculty Salary Data'!Y445*'Raw Faculty Salary Data'!Z445)*0.81818))/M474</f>
        <v>32955.204704</v>
      </c>
      <c r="O474" s="3"/>
      <c r="P474" s="3"/>
      <c r="Q474" s="100">
        <f aca="true" t="shared" si="44" ref="Q474:Q507">+O474+M474+K474+I474+G474+E474</f>
        <v>827</v>
      </c>
      <c r="R474" s="100">
        <f aca="true" t="shared" si="45" ref="R474:R507">((E474*F474)+(G474*H474)+(I474*J474)+(K474*L474)+(M474*N474)+(O474*P474))/Q474</f>
        <v>54531.411289262396</v>
      </c>
    </row>
    <row r="475" spans="1:18" ht="12">
      <c r="A475" s="98" t="s">
        <v>452</v>
      </c>
      <c r="B475" s="98" t="s">
        <v>454</v>
      </c>
      <c r="C475" s="99">
        <v>225511</v>
      </c>
      <c r="D475" s="99">
        <v>1</v>
      </c>
      <c r="E475" s="3">
        <f>+'Raw Faculty Salary Data'!E446+'Raw Faculty Salary Data'!Q446</f>
        <v>327</v>
      </c>
      <c r="F475" s="3">
        <f>+(('Raw Faculty Salary Data'!E446*'Raw Faculty Salary Data'!F446)+(('Raw Faculty Salary Data'!Q446*'Raw Faculty Salary Data'!R446)*0.81818))/E475</f>
        <v>79949.26985394496</v>
      </c>
      <c r="G475" s="3">
        <f>+'Raw Faculty Salary Data'!G446+'Raw Faculty Salary Data'!S446</f>
        <v>301</v>
      </c>
      <c r="H475" s="3">
        <f>+(('Raw Faculty Salary Data'!G446*'Raw Faculty Salary Data'!H446)+(('Raw Faculty Salary Data'!S446*'Raw Faculty Salary Data'!T446)*0.81818))/G475</f>
        <v>55169.30926458472</v>
      </c>
      <c r="I475" s="3">
        <f>+'Raw Faculty Salary Data'!I446+'Raw Faculty Salary Data'!U446</f>
        <v>145</v>
      </c>
      <c r="J475" s="3">
        <f>+(('Raw Faculty Salary Data'!I446*'Raw Faculty Salary Data'!J446)+(('Raw Faculty Salary Data'!U446*'Raw Faculty Salary Data'!V446)*0.81818))/I475</f>
        <v>50689.91530593104</v>
      </c>
      <c r="K475" s="3">
        <f>+'Raw Faculty Salary Data'!K446+'Raw Faculty Salary Data'!W446</f>
        <v>7</v>
      </c>
      <c r="L475" s="3">
        <f>+(('Raw Faculty Salary Data'!K446*'Raw Faculty Salary Data'!L446)+(('Raw Faculty Salary Data'!W446*'Raw Faculty Salary Data'!X446)*0.81818))/K475</f>
        <v>37183.136594285716</v>
      </c>
      <c r="M475" s="3">
        <f>+'Raw Faculty Salary Data'!M446+'Raw Faculty Salary Data'!Y446</f>
        <v>15</v>
      </c>
      <c r="N475" s="3">
        <f>+(('Raw Faculty Salary Data'!M446*'Raw Faculty Salary Data'!N446)+(('Raw Faculty Salary Data'!Y446*'Raw Faculty Salary Data'!Z446)*0.81818))/M475</f>
        <v>29275.285896</v>
      </c>
      <c r="O475" s="3"/>
      <c r="P475" s="3"/>
      <c r="Q475" s="100">
        <f t="shared" si="44"/>
        <v>795</v>
      </c>
      <c r="R475" s="100">
        <f t="shared" si="45"/>
        <v>63897.88967904403</v>
      </c>
    </row>
    <row r="476" spans="1:18" ht="12">
      <c r="A476" s="98" t="s">
        <v>452</v>
      </c>
      <c r="B476" s="98" t="s">
        <v>455</v>
      </c>
      <c r="C476" s="99">
        <v>227216</v>
      </c>
      <c r="D476" s="99">
        <v>1</v>
      </c>
      <c r="E476" s="3">
        <f>+'Raw Faculty Salary Data'!E447+'Raw Faculty Salary Data'!Q447</f>
        <v>243</v>
      </c>
      <c r="F476" s="3">
        <f>+(('Raw Faculty Salary Data'!E447*'Raw Faculty Salary Data'!F447)+(('Raw Faculty Salary Data'!Q447*'Raw Faculty Salary Data'!R447)*0.81818))/E476</f>
        <v>67617</v>
      </c>
      <c r="G476" s="3">
        <f>+'Raw Faculty Salary Data'!G447+'Raw Faculty Salary Data'!S447</f>
        <v>226</v>
      </c>
      <c r="H476" s="3">
        <f>+(('Raw Faculty Salary Data'!G447*'Raw Faculty Salary Data'!H447)+(('Raw Faculty Salary Data'!S447*'Raw Faculty Salary Data'!T447)*0.81818))/G476</f>
        <v>50295</v>
      </c>
      <c r="I476" s="3">
        <f>+'Raw Faculty Salary Data'!I447+'Raw Faculty Salary Data'!U447</f>
        <v>183</v>
      </c>
      <c r="J476" s="3">
        <f>+(('Raw Faculty Salary Data'!I447*'Raw Faculty Salary Data'!J447)+(('Raw Faculty Salary Data'!U447*'Raw Faculty Salary Data'!V447)*0.81818))/I476</f>
        <v>43136</v>
      </c>
      <c r="K476" s="3">
        <f>+'Raw Faculty Salary Data'!K447+'Raw Faculty Salary Data'!W447</f>
        <v>3</v>
      </c>
      <c r="L476" s="3">
        <f>+(('Raw Faculty Salary Data'!K447*'Raw Faculty Salary Data'!L447)+(('Raw Faculty Salary Data'!W447*'Raw Faculty Salary Data'!X447)*0.81818))/K476</f>
        <v>32943</v>
      </c>
      <c r="M476" s="3">
        <f>+'Raw Faculty Salary Data'!M447+'Raw Faculty Salary Data'!Y447</f>
        <v>74</v>
      </c>
      <c r="N476" s="3">
        <f>+(('Raw Faculty Salary Data'!M447*'Raw Faculty Salary Data'!N447)+(('Raw Faculty Salary Data'!Y447*'Raw Faculty Salary Data'!Z447)*0.81818))/M476</f>
        <v>33197</v>
      </c>
      <c r="O476" s="3"/>
      <c r="P476" s="3"/>
      <c r="Q476" s="100">
        <f t="shared" si="44"/>
        <v>729</v>
      </c>
      <c r="R476" s="100">
        <f t="shared" si="45"/>
        <v>52464.87791495199</v>
      </c>
    </row>
    <row r="477" spans="1:18" ht="12">
      <c r="A477" s="98" t="s">
        <v>452</v>
      </c>
      <c r="B477" s="98" t="s">
        <v>456</v>
      </c>
      <c r="C477" s="99">
        <v>228778</v>
      </c>
      <c r="D477" s="99">
        <v>1</v>
      </c>
      <c r="E477" s="3">
        <f>+'Raw Faculty Salary Data'!E448+'Raw Faculty Salary Data'!Q448</f>
        <v>945</v>
      </c>
      <c r="F477" s="3">
        <f>+(('Raw Faculty Salary Data'!E448*'Raw Faculty Salary Data'!F448)+(('Raw Faculty Salary Data'!Q448*'Raw Faculty Salary Data'!R448)*0.81818))/E477</f>
        <v>84420</v>
      </c>
      <c r="G477" s="3">
        <f>+'Raw Faculty Salary Data'!G448+'Raw Faculty Salary Data'!S448</f>
        <v>433</v>
      </c>
      <c r="H477" s="3">
        <f>+(('Raw Faculty Salary Data'!G448*'Raw Faculty Salary Data'!H448)+(('Raw Faculty Salary Data'!S448*'Raw Faculty Salary Data'!T448)*0.81818))/G477</f>
        <v>54635</v>
      </c>
      <c r="I477" s="3">
        <f>+'Raw Faculty Salary Data'!I448+'Raw Faculty Salary Data'!U448</f>
        <v>333</v>
      </c>
      <c r="J477" s="3">
        <f>+(('Raw Faculty Salary Data'!I448*'Raw Faculty Salary Data'!J448)+(('Raw Faculty Salary Data'!U448*'Raw Faculty Salary Data'!V448)*0.81818))/I477</f>
        <v>50638</v>
      </c>
      <c r="K477" s="3">
        <f>+'Raw Faculty Salary Data'!K448+'Raw Faculty Salary Data'!W448</f>
        <v>16</v>
      </c>
      <c r="L477" s="3">
        <f>+(('Raw Faculty Salary Data'!K448*'Raw Faculty Salary Data'!L448)+(('Raw Faculty Salary Data'!W448*'Raw Faculty Salary Data'!X448)*0.81818))/K477</f>
        <v>40206</v>
      </c>
      <c r="M477" s="3">
        <f>+'Raw Faculty Salary Data'!M448+'Raw Faculty Salary Data'!Y448</f>
        <v>407</v>
      </c>
      <c r="N477" s="3">
        <f>+(('Raw Faculty Salary Data'!M448*'Raw Faculty Salary Data'!N448)+(('Raw Faculty Salary Data'!Y448*'Raw Faculty Salary Data'!Z448)*0.81818))/M477</f>
        <v>41280</v>
      </c>
      <c r="O477" s="3"/>
      <c r="P477" s="28"/>
      <c r="Q477" s="100">
        <f t="shared" si="44"/>
        <v>2134</v>
      </c>
      <c r="R477" s="100">
        <f t="shared" si="45"/>
        <v>64545.71930646673</v>
      </c>
    </row>
    <row r="478" spans="1:18" ht="12">
      <c r="A478" s="98" t="s">
        <v>452</v>
      </c>
      <c r="B478" s="98" t="s">
        <v>457</v>
      </c>
      <c r="C478" s="99">
        <v>229179</v>
      </c>
      <c r="D478" s="99">
        <v>2</v>
      </c>
      <c r="E478" s="3">
        <f>+'Raw Faculty Salary Data'!E449+'Raw Faculty Salary Data'!Q449</f>
        <v>97</v>
      </c>
      <c r="F478" s="3">
        <f>+(('Raw Faculty Salary Data'!E449*'Raw Faculty Salary Data'!F449)+(('Raw Faculty Salary Data'!Q449*'Raw Faculty Salary Data'!R449)*0.81818))/E478</f>
        <v>59531</v>
      </c>
      <c r="G478" s="3">
        <f>+'Raw Faculty Salary Data'!G449+'Raw Faculty Salary Data'!S449</f>
        <v>99</v>
      </c>
      <c r="H478" s="3">
        <f>+(('Raw Faculty Salary Data'!G449*'Raw Faculty Salary Data'!H449)+(('Raw Faculty Salary Data'!S449*'Raw Faculty Salary Data'!T449)*0.81818))/G478</f>
        <v>47238</v>
      </c>
      <c r="I478" s="3">
        <f>+'Raw Faculty Salary Data'!I449+'Raw Faculty Salary Data'!U449</f>
        <v>136</v>
      </c>
      <c r="J478" s="3">
        <f>+(('Raw Faculty Salary Data'!I449*'Raw Faculty Salary Data'!J449)+(('Raw Faculty Salary Data'!U449*'Raw Faculty Salary Data'!V449)*0.81818))/I478</f>
        <v>39133</v>
      </c>
      <c r="K478" s="3">
        <f>+'Raw Faculty Salary Data'!K449+'Raw Faculty Salary Data'!W449</f>
        <v>31</v>
      </c>
      <c r="L478" s="3">
        <f>+(('Raw Faculty Salary Data'!K449*'Raw Faculty Salary Data'!L449)+(('Raw Faculty Salary Data'!W449*'Raw Faculty Salary Data'!X449)*0.81818))/K478</f>
        <v>33455</v>
      </c>
      <c r="M478" s="3">
        <f>+'Raw Faculty Salary Data'!M449+'Raw Faculty Salary Data'!Y449</f>
        <v>29</v>
      </c>
      <c r="N478" s="3">
        <f>+(('Raw Faculty Salary Data'!M449*'Raw Faculty Salary Data'!N449)+(('Raw Faculty Salary Data'!Y449*'Raw Faculty Salary Data'!Z449)*0.81818))/M478</f>
        <v>37352</v>
      </c>
      <c r="O478" s="3"/>
      <c r="P478" s="3"/>
      <c r="Q478" s="100">
        <f t="shared" si="44"/>
        <v>392</v>
      </c>
      <c r="R478" s="100">
        <f t="shared" si="45"/>
        <v>45646.607142857145</v>
      </c>
    </row>
    <row r="479" spans="1:18" ht="12">
      <c r="A479" s="98" t="s">
        <v>452</v>
      </c>
      <c r="B479" s="98" t="s">
        <v>458</v>
      </c>
      <c r="C479" s="99">
        <v>228769</v>
      </c>
      <c r="D479" s="99">
        <v>2</v>
      </c>
      <c r="E479" s="3">
        <f>+'Raw Faculty Salary Data'!E450+'Raw Faculty Salary Data'!Q450</f>
        <v>207</v>
      </c>
      <c r="F479" s="3">
        <f>+(('Raw Faculty Salary Data'!E450*'Raw Faculty Salary Data'!F450)+(('Raw Faculty Salary Data'!Q450*'Raw Faculty Salary Data'!R450)*0.81818))/E479</f>
        <v>66945</v>
      </c>
      <c r="G479" s="3">
        <f>+'Raw Faculty Salary Data'!G450+'Raw Faculty Salary Data'!S450</f>
        <v>189</v>
      </c>
      <c r="H479" s="3">
        <f>+(('Raw Faculty Salary Data'!G450*'Raw Faculty Salary Data'!H450)+(('Raw Faculty Salary Data'!S450*'Raw Faculty Salary Data'!T450)*0.81818))/G479</f>
        <v>49733</v>
      </c>
      <c r="I479" s="3">
        <f>+'Raw Faculty Salary Data'!I450+'Raw Faculty Salary Data'!U450</f>
        <v>159</v>
      </c>
      <c r="J479" s="3">
        <f>+(('Raw Faculty Salary Data'!I450*'Raw Faculty Salary Data'!J450)+(('Raw Faculty Salary Data'!U450*'Raw Faculty Salary Data'!V450)*0.81818))/I479</f>
        <v>43204</v>
      </c>
      <c r="K479" s="3">
        <f>+'Raw Faculty Salary Data'!K450+'Raw Faculty Salary Data'!W450</f>
        <v>1</v>
      </c>
      <c r="L479" s="3">
        <f>+(('Raw Faculty Salary Data'!K450*'Raw Faculty Salary Data'!L450)+(('Raw Faculty Salary Data'!W450*'Raw Faculty Salary Data'!X450)*0.81818))/K479</f>
        <v>35051</v>
      </c>
      <c r="M479" s="3">
        <f>+'Raw Faculty Salary Data'!M450+'Raw Faculty Salary Data'!Y450</f>
        <v>109</v>
      </c>
      <c r="N479" s="3">
        <f>+(('Raw Faculty Salary Data'!M450*'Raw Faculty Salary Data'!N450)+(('Raw Faculty Salary Data'!Y450*'Raw Faculty Salary Data'!Z450)*0.81818))/M479</f>
        <v>28179</v>
      </c>
      <c r="O479" s="3"/>
      <c r="P479" s="3"/>
      <c r="Q479" s="100">
        <f t="shared" si="44"/>
        <v>665</v>
      </c>
      <c r="R479" s="100">
        <f t="shared" si="45"/>
        <v>49974.661654135336</v>
      </c>
    </row>
    <row r="480" spans="1:18" ht="12">
      <c r="A480" s="98" t="s">
        <v>452</v>
      </c>
      <c r="B480" s="98" t="s">
        <v>459</v>
      </c>
      <c r="C480" s="99">
        <v>228787</v>
      </c>
      <c r="D480" s="99">
        <v>2</v>
      </c>
      <c r="E480" s="3">
        <f>+'Raw Faculty Salary Data'!E451+'Raw Faculty Salary Data'!Q451</f>
        <v>114</v>
      </c>
      <c r="F480" s="3">
        <f>+(('Raw Faculty Salary Data'!E451*'Raw Faculty Salary Data'!F451)+(('Raw Faculty Salary Data'!Q451*'Raw Faculty Salary Data'!R451)*0.81818))/E480</f>
        <v>79472</v>
      </c>
      <c r="G480" s="3">
        <f>+'Raw Faculty Salary Data'!G451+'Raw Faculty Salary Data'!S451</f>
        <v>76</v>
      </c>
      <c r="H480" s="3">
        <f>+(('Raw Faculty Salary Data'!G451*'Raw Faculty Salary Data'!H451)+(('Raw Faculty Salary Data'!S451*'Raw Faculty Salary Data'!T451)*0.81818))/G480</f>
        <v>56841</v>
      </c>
      <c r="I480" s="3">
        <f>+'Raw Faculty Salary Data'!I451+'Raw Faculty Salary Data'!U451</f>
        <v>54</v>
      </c>
      <c r="J480" s="3">
        <f>+(('Raw Faculty Salary Data'!I451*'Raw Faculty Salary Data'!J451)+(('Raw Faculty Salary Data'!U451*'Raw Faculty Salary Data'!V451)*0.81818))/I480</f>
        <v>57719</v>
      </c>
      <c r="K480" s="3"/>
      <c r="L480" s="3"/>
      <c r="M480" s="3"/>
      <c r="N480" s="3"/>
      <c r="O480" s="3"/>
      <c r="P480" s="3"/>
      <c r="Q480" s="100">
        <f t="shared" si="44"/>
        <v>244</v>
      </c>
      <c r="R480" s="100">
        <f t="shared" si="45"/>
        <v>67608.81147540984</v>
      </c>
    </row>
    <row r="481" spans="1:18" ht="12">
      <c r="A481" s="98" t="s">
        <v>452</v>
      </c>
      <c r="B481" s="98" t="s">
        <v>460</v>
      </c>
      <c r="C481" s="99">
        <v>226091</v>
      </c>
      <c r="D481" s="99">
        <v>3</v>
      </c>
      <c r="E481" s="3">
        <f>+'Raw Faculty Salary Data'!E452+'Raw Faculty Salary Data'!Q452</f>
        <v>93</v>
      </c>
      <c r="F481" s="3">
        <f>+(('Raw Faculty Salary Data'!E452*'Raw Faculty Salary Data'!F452)+(('Raw Faculty Salary Data'!Q452*'Raw Faculty Salary Data'!R452)*0.81818))/E481</f>
        <v>52254.27352365591</v>
      </c>
      <c r="G481" s="3">
        <f>+'Raw Faculty Salary Data'!G452+'Raw Faculty Salary Data'!S452</f>
        <v>58</v>
      </c>
      <c r="H481" s="3">
        <f>+(('Raw Faculty Salary Data'!G452*'Raw Faculty Salary Data'!H452)+(('Raw Faculty Salary Data'!S452*'Raw Faculty Salary Data'!T452)*0.81818))/G481</f>
        <v>42838.00242482759</v>
      </c>
      <c r="I481" s="3">
        <f>+'Raw Faculty Salary Data'!I452+'Raw Faculty Salary Data'!U452</f>
        <v>82</v>
      </c>
      <c r="J481" s="3">
        <f>+(('Raw Faculty Salary Data'!I452*'Raw Faculty Salary Data'!J452)+(('Raw Faculty Salary Data'!U452*'Raw Faculty Salary Data'!V452)*0.81818))/I481</f>
        <v>36664.068919024394</v>
      </c>
      <c r="K481" s="3">
        <f>+'Raw Faculty Salary Data'!K452+'Raw Faculty Salary Data'!W452</f>
        <v>86</v>
      </c>
      <c r="L481" s="3">
        <f>+(('Raw Faculty Salary Data'!K452*'Raw Faculty Salary Data'!L452)+(('Raw Faculty Salary Data'!W452*'Raw Faculty Salary Data'!X452)*0.81818))/K481</f>
        <v>36799.685353953486</v>
      </c>
      <c r="M481" s="3">
        <f>+'Raw Faculty Salary Data'!M452+'Raw Faculty Salary Data'!Y452</f>
        <v>23</v>
      </c>
      <c r="N481" s="3">
        <f>+(('Raw Faculty Salary Data'!M452*'Raw Faculty Salary Data'!N452)+(('Raw Faculty Salary Data'!Y452*'Raw Faculty Salary Data'!Z452)*0.81818))/M481</f>
        <v>22545.578937391307</v>
      </c>
      <c r="O481" s="3"/>
      <c r="P481" s="3"/>
      <c r="Q481" s="100">
        <f t="shared" si="44"/>
        <v>342</v>
      </c>
      <c r="R481" s="100">
        <f t="shared" si="45"/>
        <v>41035.165162865494</v>
      </c>
    </row>
    <row r="482" spans="1:18" ht="12">
      <c r="A482" s="98" t="s">
        <v>452</v>
      </c>
      <c r="B482" s="98" t="s">
        <v>728</v>
      </c>
      <c r="C482" s="99">
        <v>227526</v>
      </c>
      <c r="D482" s="99">
        <v>3</v>
      </c>
      <c r="E482" s="3">
        <f>+'Raw Faculty Salary Data'!E453+'Raw Faculty Salary Data'!Q453</f>
        <v>39</v>
      </c>
      <c r="F482" s="3">
        <f>+(('Raw Faculty Salary Data'!E453*'Raw Faculty Salary Data'!F453)+(('Raw Faculty Salary Data'!Q453*'Raw Faculty Salary Data'!R453)*0.81818))/E482</f>
        <v>52969.11424</v>
      </c>
      <c r="G482" s="3">
        <f>+'Raw Faculty Salary Data'!G453+'Raw Faculty Salary Data'!S453</f>
        <v>62</v>
      </c>
      <c r="H482" s="3">
        <f>+(('Raw Faculty Salary Data'!G453*'Raw Faculty Salary Data'!H453)+(('Raw Faculty Salary Data'!S453*'Raw Faculty Salary Data'!T453)*0.81818))/G482</f>
        <v>45743.338358709676</v>
      </c>
      <c r="I482" s="3">
        <f>+'Raw Faculty Salary Data'!I453+'Raw Faculty Salary Data'!U453</f>
        <v>40</v>
      </c>
      <c r="J482" s="3">
        <f>+(('Raw Faculty Salary Data'!I453*'Raw Faculty Salary Data'!J453)+(('Raw Faculty Salary Data'!U453*'Raw Faculty Salary Data'!V453)*0.81818))/I482</f>
        <v>41301.613545</v>
      </c>
      <c r="K482" s="3">
        <f>+'Raw Faculty Salary Data'!K453+'Raw Faculty Salary Data'!W453</f>
        <v>16</v>
      </c>
      <c r="L482" s="3">
        <f>+(('Raw Faculty Salary Data'!K453*'Raw Faculty Salary Data'!L453)+(('Raw Faculty Salary Data'!W453*'Raw Faculty Salary Data'!X453)*0.81818))/K482</f>
        <v>34025.821655</v>
      </c>
      <c r="M482" s="3">
        <f>+'Raw Faculty Salary Data'!M453+'Raw Faculty Salary Data'!Y453</f>
        <v>79</v>
      </c>
      <c r="N482" s="3">
        <f>+(('Raw Faculty Salary Data'!M453*'Raw Faculty Salary Data'!N453)+(('Raw Faculty Salary Data'!Y453*'Raw Faculty Salary Data'!Z453)*0.81818))/M482</f>
        <v>35918</v>
      </c>
      <c r="O482" s="3"/>
      <c r="P482" s="3"/>
      <c r="Q482" s="100">
        <f t="shared" si="44"/>
        <v>236</v>
      </c>
      <c r="R482" s="100">
        <f t="shared" si="45"/>
        <v>42101.19543169491</v>
      </c>
    </row>
    <row r="483" spans="1:18" ht="12">
      <c r="A483" s="98" t="s">
        <v>452</v>
      </c>
      <c r="B483" s="98" t="s">
        <v>729</v>
      </c>
      <c r="C483" s="99">
        <v>227881</v>
      </c>
      <c r="D483" s="99">
        <v>3</v>
      </c>
      <c r="E483" s="3">
        <f>+'Raw Faculty Salary Data'!E454+'Raw Faculty Salary Data'!Q454</f>
        <v>129</v>
      </c>
      <c r="F483" s="3">
        <f>+(('Raw Faculty Salary Data'!E454*'Raw Faculty Salary Data'!F454)+(('Raw Faculty Salary Data'!Q454*'Raw Faculty Salary Data'!R454)*0.81818))/E483</f>
        <v>57603.8833475969</v>
      </c>
      <c r="G483" s="3">
        <f>+'Raw Faculty Salary Data'!G454+'Raw Faculty Salary Data'!S454</f>
        <v>98</v>
      </c>
      <c r="H483" s="3">
        <f>+(('Raw Faculty Salary Data'!G454*'Raw Faculty Salary Data'!H454)+(('Raw Faculty Salary Data'!S454*'Raw Faculty Salary Data'!T454)*0.81818))/G483</f>
        <v>46547.42154285715</v>
      </c>
      <c r="I483" s="3">
        <f>+'Raw Faculty Salary Data'!I454+'Raw Faculty Salary Data'!U454</f>
        <v>105</v>
      </c>
      <c r="J483" s="3">
        <f>+(('Raw Faculty Salary Data'!I454*'Raw Faculty Salary Data'!J454)+(('Raw Faculty Salary Data'!U454*'Raw Faculty Salary Data'!V454)*0.81818))/I483</f>
        <v>39247.81958761905</v>
      </c>
      <c r="K483" s="3">
        <f>+'Raw Faculty Salary Data'!K454+'Raw Faculty Salary Data'!W454</f>
        <v>4</v>
      </c>
      <c r="L483" s="3">
        <f>+(('Raw Faculty Salary Data'!K454*'Raw Faculty Salary Data'!L454)+(('Raw Faculty Salary Data'!W454*'Raw Faculty Salary Data'!X454)*0.81818))/K483</f>
        <v>28794.24612</v>
      </c>
      <c r="M483" s="3">
        <f>+'Raw Faculty Salary Data'!M454+'Raw Faculty Salary Data'!Y454</f>
        <v>33</v>
      </c>
      <c r="N483" s="3">
        <f>+(('Raw Faculty Salary Data'!M454*'Raw Faculty Salary Data'!N454)+(('Raw Faculty Salary Data'!Y454*'Raw Faculty Salary Data'!Z454)*0.81818))/M483</f>
        <v>32605</v>
      </c>
      <c r="O483" s="3"/>
      <c r="P483" s="3"/>
      <c r="Q483" s="100">
        <f t="shared" si="44"/>
        <v>369</v>
      </c>
      <c r="R483" s="100">
        <f t="shared" si="45"/>
        <v>46896.23659680216</v>
      </c>
    </row>
    <row r="484" spans="1:18" ht="12">
      <c r="A484" s="98" t="s">
        <v>452</v>
      </c>
      <c r="B484" s="98" t="s">
        <v>730</v>
      </c>
      <c r="C484" s="99">
        <v>228459</v>
      </c>
      <c r="D484" s="99">
        <v>3</v>
      </c>
      <c r="E484" s="3">
        <f>+'Raw Faculty Salary Data'!E455+'Raw Faculty Salary Data'!Q455</f>
        <v>210</v>
      </c>
      <c r="F484" s="3">
        <f>+(('Raw Faculty Salary Data'!E455*'Raw Faculty Salary Data'!F455)+(('Raw Faculty Salary Data'!Q455*'Raw Faculty Salary Data'!R455)*0.81818))/E484</f>
        <v>57103.783776</v>
      </c>
      <c r="G484" s="3">
        <f>+'Raw Faculty Salary Data'!G455+'Raw Faculty Salary Data'!S455</f>
        <v>177</v>
      </c>
      <c r="H484" s="3">
        <f>+(('Raw Faculty Salary Data'!G455*'Raw Faculty Salary Data'!H455)+(('Raw Faculty Salary Data'!S455*'Raw Faculty Salary Data'!T455)*0.81818))/G484</f>
        <v>47089.87696372881</v>
      </c>
      <c r="I484" s="3">
        <f>+'Raw Faculty Salary Data'!I455+'Raw Faculty Salary Data'!U455</f>
        <v>125</v>
      </c>
      <c r="J484" s="3">
        <f>+(('Raw Faculty Salary Data'!I455*'Raw Faculty Salary Data'!J455)+(('Raw Faculty Salary Data'!U455*'Raw Faculty Salary Data'!V455)*0.81818))/I484</f>
        <v>38400</v>
      </c>
      <c r="K484" s="3">
        <f>+'Raw Faculty Salary Data'!K455+'Raw Faculty Salary Data'!W455</f>
        <v>27</v>
      </c>
      <c r="L484" s="3">
        <f>+(('Raw Faculty Salary Data'!K455*'Raw Faculty Salary Data'!L455)+(('Raw Faculty Salary Data'!W455*'Raw Faculty Salary Data'!X455)*0.81818))/K484</f>
        <v>30422</v>
      </c>
      <c r="M484" s="3">
        <f>+'Raw Faculty Salary Data'!M455+'Raw Faculty Salary Data'!Y455</f>
        <v>77</v>
      </c>
      <c r="N484" s="3">
        <f>+(('Raw Faculty Salary Data'!M455*'Raw Faculty Salary Data'!N455)+(('Raw Faculty Salary Data'!Y455*'Raw Faculty Salary Data'!Z455)*0.81818))/M484</f>
        <v>32496</v>
      </c>
      <c r="O484" s="3"/>
      <c r="P484" s="3"/>
      <c r="Q484" s="100">
        <f t="shared" si="44"/>
        <v>616</v>
      </c>
      <c r="R484" s="100">
        <f t="shared" si="45"/>
        <v>46185.53379146104</v>
      </c>
    </row>
    <row r="485" spans="1:18" ht="12">
      <c r="A485" s="98" t="s">
        <v>452</v>
      </c>
      <c r="B485" s="98" t="s">
        <v>461</v>
      </c>
      <c r="C485" s="99">
        <v>228431</v>
      </c>
      <c r="D485" s="99">
        <v>3</v>
      </c>
      <c r="E485" s="3">
        <f>+'Raw Faculty Salary Data'!E456+'Raw Faculty Salary Data'!Q456</f>
        <v>131</v>
      </c>
      <c r="F485" s="3">
        <f>+(('Raw Faculty Salary Data'!E456*'Raw Faculty Salary Data'!F456)+(('Raw Faculty Salary Data'!Q456*'Raw Faculty Salary Data'!R456)*0.81818))/E485</f>
        <v>55267.312131908395</v>
      </c>
      <c r="G485" s="3">
        <f>+'Raw Faculty Salary Data'!G456+'Raw Faculty Salary Data'!S456</f>
        <v>83</v>
      </c>
      <c r="H485" s="3">
        <f>+(('Raw Faculty Salary Data'!G456*'Raw Faculty Salary Data'!H456)+(('Raw Faculty Salary Data'!S456*'Raw Faculty Salary Data'!T456)*0.81818))/G485</f>
        <v>44373.96637686747</v>
      </c>
      <c r="I485" s="3">
        <f>+'Raw Faculty Salary Data'!I456+'Raw Faculty Salary Data'!U456</f>
        <v>125</v>
      </c>
      <c r="J485" s="3">
        <f>+(('Raw Faculty Salary Data'!I456*'Raw Faculty Salary Data'!J456)+(('Raw Faculty Salary Data'!U456*'Raw Faculty Salary Data'!V456)*0.81818))/I485</f>
        <v>37498</v>
      </c>
      <c r="K485" s="3">
        <f>+'Raw Faculty Salary Data'!K456+'Raw Faculty Salary Data'!W456</f>
        <v>33</v>
      </c>
      <c r="L485" s="3">
        <f>+(('Raw Faculty Salary Data'!K456*'Raw Faculty Salary Data'!L456)+(('Raw Faculty Salary Data'!W456*'Raw Faculty Salary Data'!X456)*0.81818))/K485</f>
        <v>33306</v>
      </c>
      <c r="M485" s="3">
        <f>+'Raw Faculty Salary Data'!M456+'Raw Faculty Salary Data'!Y456</f>
        <v>34</v>
      </c>
      <c r="N485" s="3">
        <f>+(('Raw Faculty Salary Data'!M456*'Raw Faculty Salary Data'!N456)+(('Raw Faculty Salary Data'!Y456*'Raw Faculty Salary Data'!Z456)*0.81818))/M485</f>
        <v>28185</v>
      </c>
      <c r="O485" s="3"/>
      <c r="P485" s="3"/>
      <c r="Q485" s="100">
        <f t="shared" si="44"/>
        <v>406</v>
      </c>
      <c r="R485" s="100">
        <f t="shared" si="45"/>
        <v>43516.49039054187</v>
      </c>
    </row>
    <row r="486" spans="1:18" ht="12">
      <c r="A486" s="98" t="s">
        <v>452</v>
      </c>
      <c r="B486" s="98" t="s">
        <v>731</v>
      </c>
      <c r="C486" s="99">
        <v>228501</v>
      </c>
      <c r="D486" s="99">
        <v>3</v>
      </c>
      <c r="E486" s="3">
        <f>+'Raw Faculty Salary Data'!E457+'Raw Faculty Salary Data'!Q457</f>
        <v>34</v>
      </c>
      <c r="F486" s="3">
        <f>+(('Raw Faculty Salary Data'!E457*'Raw Faculty Salary Data'!F457)+(('Raw Faculty Salary Data'!Q457*'Raw Faculty Salary Data'!R457)*0.81818))/E486</f>
        <v>54954.27628882352</v>
      </c>
      <c r="G486" s="3">
        <f>+'Raw Faculty Salary Data'!G457+'Raw Faculty Salary Data'!S457</f>
        <v>30</v>
      </c>
      <c r="H486" s="3">
        <f>+(('Raw Faculty Salary Data'!G457*'Raw Faculty Salary Data'!H457)+(('Raw Faculty Salary Data'!S457*'Raw Faculty Salary Data'!T457)*0.81818))/G486</f>
        <v>44768.096236</v>
      </c>
      <c r="I486" s="3">
        <f>+'Raw Faculty Salary Data'!I457+'Raw Faculty Salary Data'!U457</f>
        <v>26</v>
      </c>
      <c r="J486" s="3">
        <f>+(('Raw Faculty Salary Data'!I457*'Raw Faculty Salary Data'!J457)+(('Raw Faculty Salary Data'!U457*'Raw Faculty Salary Data'!V457)*0.81818))/I486</f>
        <v>35184</v>
      </c>
      <c r="K486" s="3">
        <f>+'Raw Faculty Salary Data'!K457+'Raw Faculty Salary Data'!W457</f>
        <v>3</v>
      </c>
      <c r="L486" s="3">
        <f>+(('Raw Faculty Salary Data'!K457*'Raw Faculty Salary Data'!L457)+(('Raw Faculty Salary Data'!W457*'Raw Faculty Salary Data'!X457)*0.81818))/K486</f>
        <v>32958</v>
      </c>
      <c r="M486" s="3">
        <f>+'Raw Faculty Salary Data'!M457+'Raw Faculty Salary Data'!Y457</f>
        <v>25</v>
      </c>
      <c r="N486" s="3">
        <f>+(('Raw Faculty Salary Data'!M457*'Raw Faculty Salary Data'!N457)+(('Raw Faculty Salary Data'!Y457*'Raw Faculty Salary Data'!Z457)*0.81818))/M486</f>
        <v>30008.5497792</v>
      </c>
      <c r="O486" s="3"/>
      <c r="P486" s="3"/>
      <c r="Q486" s="100">
        <f t="shared" si="44"/>
        <v>118</v>
      </c>
      <c r="R486" s="100">
        <f t="shared" si="45"/>
        <v>42164.06801169491</v>
      </c>
    </row>
    <row r="487" spans="1:18" ht="12">
      <c r="A487" s="98" t="s">
        <v>452</v>
      </c>
      <c r="B487" s="98" t="s">
        <v>732</v>
      </c>
      <c r="C487" s="99">
        <v>224554</v>
      </c>
      <c r="D487" s="99">
        <v>3</v>
      </c>
      <c r="E487" s="3">
        <f>+'Raw Faculty Salary Data'!E458+'Raw Faculty Salary Data'!Q458</f>
        <v>84</v>
      </c>
      <c r="F487" s="3">
        <f>+(('Raw Faculty Salary Data'!E458*'Raw Faculty Salary Data'!F458)+(('Raw Faculty Salary Data'!Q458*'Raw Faculty Salary Data'!R458)*0.81818))/E487</f>
        <v>55604.363874999995</v>
      </c>
      <c r="G487" s="3">
        <f>+'Raw Faculty Salary Data'!G458+'Raw Faculty Salary Data'!S458</f>
        <v>49</v>
      </c>
      <c r="H487" s="3">
        <f>+(('Raw Faculty Salary Data'!G458*'Raw Faculty Salary Data'!H458)+(('Raw Faculty Salary Data'!S458*'Raw Faculty Salary Data'!T458)*0.81818))/G487</f>
        <v>44171.25188326531</v>
      </c>
      <c r="I487" s="3">
        <f>+'Raw Faculty Salary Data'!I458+'Raw Faculty Salary Data'!U458</f>
        <v>77</v>
      </c>
      <c r="J487" s="3">
        <f>+(('Raw Faculty Salary Data'!I458*'Raw Faculty Salary Data'!J458)+(('Raw Faculty Salary Data'!U458*'Raw Faculty Salary Data'!V458)*0.81818))/I487</f>
        <v>39064.60513272727</v>
      </c>
      <c r="K487" s="3">
        <f>+'Raw Faculty Salary Data'!K458+'Raw Faculty Salary Data'!W458</f>
        <v>39</v>
      </c>
      <c r="L487" s="3">
        <f>+(('Raw Faculty Salary Data'!K458*'Raw Faculty Salary Data'!L458)+(('Raw Faculty Salary Data'!W458*'Raw Faculty Salary Data'!X458)*0.81818))/K487</f>
        <v>36119.16573333333</v>
      </c>
      <c r="M487" s="3"/>
      <c r="N487" s="3"/>
      <c r="O487" s="3"/>
      <c r="P487" s="3"/>
      <c r="Q487" s="100">
        <f t="shared" si="44"/>
        <v>249</v>
      </c>
      <c r="R487" s="100">
        <f t="shared" si="45"/>
        <v>45187.871351807225</v>
      </c>
    </row>
    <row r="488" spans="1:18" ht="12">
      <c r="A488" s="98" t="s">
        <v>452</v>
      </c>
      <c r="B488" s="98" t="s">
        <v>462</v>
      </c>
      <c r="C488" s="99">
        <v>224147</v>
      </c>
      <c r="D488" s="99">
        <v>3</v>
      </c>
      <c r="E488" s="3">
        <f>+'Raw Faculty Salary Data'!E459+'Raw Faculty Salary Data'!Q459</f>
        <v>65</v>
      </c>
      <c r="F488" s="3">
        <f>+(('Raw Faculty Salary Data'!E459*'Raw Faculty Salary Data'!F459)+(('Raw Faculty Salary Data'!Q459*'Raw Faculty Salary Data'!R459)*0.81818))/E488</f>
        <v>55160.11271876923</v>
      </c>
      <c r="G488" s="3">
        <f>+'Raw Faculty Salary Data'!G459+'Raw Faculty Salary Data'!S459</f>
        <v>73</v>
      </c>
      <c r="H488" s="3">
        <f>+(('Raw Faculty Salary Data'!G459*'Raw Faculty Salary Data'!H459)+(('Raw Faculty Salary Data'!S459*'Raw Faculty Salary Data'!T459)*0.81818))/G488</f>
        <v>46812</v>
      </c>
      <c r="I488" s="3">
        <f>+'Raw Faculty Salary Data'!I459+'Raw Faculty Salary Data'!U459</f>
        <v>48</v>
      </c>
      <c r="J488" s="3">
        <f>+(('Raw Faculty Salary Data'!I459*'Raw Faculty Salary Data'!J459)+(('Raw Faculty Salary Data'!U459*'Raw Faculty Salary Data'!V459)*0.81818))/I488</f>
        <v>40535</v>
      </c>
      <c r="K488" s="3"/>
      <c r="L488" s="3"/>
      <c r="M488" s="3">
        <f>+'Raw Faculty Salary Data'!M459+'Raw Faculty Salary Data'!Y459</f>
        <v>1</v>
      </c>
      <c r="N488" s="3">
        <f>+(('Raw Faculty Salary Data'!M459*'Raw Faculty Salary Data'!N459)+(('Raw Faculty Salary Data'!Y459*'Raw Faculty Salary Data'!Z459)*0.81818))/M488</f>
        <v>38176</v>
      </c>
      <c r="O488" s="3"/>
      <c r="P488" s="3"/>
      <c r="Q488" s="100">
        <f t="shared" si="44"/>
        <v>187</v>
      </c>
      <c r="R488" s="100">
        <f t="shared" si="45"/>
        <v>48056.360035935824</v>
      </c>
    </row>
    <row r="489" spans="1:18" ht="12">
      <c r="A489" s="98" t="s">
        <v>452</v>
      </c>
      <c r="B489" s="98" t="s">
        <v>463</v>
      </c>
      <c r="C489" s="99">
        <v>228705</v>
      </c>
      <c r="D489" s="99">
        <v>3</v>
      </c>
      <c r="E489" s="3">
        <f>+'Raw Faculty Salary Data'!E460+'Raw Faculty Salary Data'!Q460</f>
        <v>70</v>
      </c>
      <c r="F489" s="3">
        <f>+(('Raw Faculty Salary Data'!E460*'Raw Faculty Salary Data'!F460)+(('Raw Faculty Salary Data'!Q460*'Raw Faculty Salary Data'!R460)*0.81818))/E489</f>
        <v>51554.90469057143</v>
      </c>
      <c r="G489" s="3">
        <f>+'Raw Faculty Salary Data'!G460+'Raw Faculty Salary Data'!S460</f>
        <v>59</v>
      </c>
      <c r="H489" s="3">
        <f>+(('Raw Faculty Salary Data'!G460*'Raw Faculty Salary Data'!H460)+(('Raw Faculty Salary Data'!S460*'Raw Faculty Salary Data'!T460)*0.81818))/G489</f>
        <v>43804.0230820339</v>
      </c>
      <c r="I489" s="3">
        <f>+'Raw Faculty Salary Data'!I460+'Raw Faculty Salary Data'!U460</f>
        <v>52</v>
      </c>
      <c r="J489" s="3">
        <f>+(('Raw Faculty Salary Data'!I460*'Raw Faculty Salary Data'!J460)+(('Raw Faculty Salary Data'!U460*'Raw Faculty Salary Data'!V460)*0.81818))/I489</f>
        <v>36205.444102307694</v>
      </c>
      <c r="K489" s="3">
        <f>+'Raw Faculty Salary Data'!K460+'Raw Faculty Salary Data'!W460</f>
        <v>1</v>
      </c>
      <c r="L489" s="3">
        <f>+(('Raw Faculty Salary Data'!K460*'Raw Faculty Salary Data'!L460)+(('Raw Faculty Salary Data'!W460*'Raw Faculty Salary Data'!X460)*0.81818))/K489</f>
        <v>23999</v>
      </c>
      <c r="M489" s="3">
        <f>+'Raw Faculty Salary Data'!M460+'Raw Faculty Salary Data'!Y460</f>
        <v>20</v>
      </c>
      <c r="N489" s="3">
        <f>+(('Raw Faculty Salary Data'!M460*'Raw Faculty Salary Data'!N460)+(('Raw Faculty Salary Data'!Y460*'Raw Faculty Salary Data'!Z460)*0.81818))/M489</f>
        <v>23726.105616</v>
      </c>
      <c r="O489" s="3"/>
      <c r="P489" s="3"/>
      <c r="Q489" s="100">
        <f t="shared" si="44"/>
        <v>202</v>
      </c>
      <c r="R489" s="100">
        <f t="shared" si="45"/>
        <v>42447.945028811875</v>
      </c>
    </row>
    <row r="490" spans="1:18" ht="12">
      <c r="A490" s="98" t="s">
        <v>452</v>
      </c>
      <c r="B490" s="98" t="s">
        <v>733</v>
      </c>
      <c r="C490" s="99">
        <v>229063</v>
      </c>
      <c r="D490" s="99">
        <v>3</v>
      </c>
      <c r="E490" s="3">
        <f>+'Raw Faculty Salary Data'!E461+'Raw Faculty Salary Data'!Q461</f>
        <v>70</v>
      </c>
      <c r="F490" s="3">
        <f>+(('Raw Faculty Salary Data'!E461*'Raw Faculty Salary Data'!F461)+(('Raw Faculty Salary Data'!Q461*'Raw Faculty Salary Data'!R461)*0.81818))/E490</f>
        <v>65167</v>
      </c>
      <c r="G490" s="3">
        <f>+'Raw Faculty Salary Data'!G461+'Raw Faculty Salary Data'!S461</f>
        <v>85</v>
      </c>
      <c r="H490" s="3">
        <f>+(('Raw Faculty Salary Data'!G461*'Raw Faculty Salary Data'!H461)+(('Raw Faculty Salary Data'!S461*'Raw Faculty Salary Data'!T461)*0.81818))/G490</f>
        <v>51506</v>
      </c>
      <c r="I490" s="3">
        <f>+'Raw Faculty Salary Data'!I461+'Raw Faculty Salary Data'!U461</f>
        <v>72</v>
      </c>
      <c r="J490" s="3">
        <f>+(('Raw Faculty Salary Data'!I461*'Raw Faculty Salary Data'!J461)+(('Raw Faculty Salary Data'!U461*'Raw Faculty Salary Data'!V461)*0.81818))/I490</f>
        <v>38768</v>
      </c>
      <c r="K490" s="3">
        <f>+'Raw Faculty Salary Data'!K461+'Raw Faculty Salary Data'!W461</f>
        <v>36</v>
      </c>
      <c r="L490" s="3">
        <f>+(('Raw Faculty Salary Data'!K461*'Raw Faculty Salary Data'!L461)+(('Raw Faculty Salary Data'!W461*'Raw Faculty Salary Data'!X461)*0.81818))/K490</f>
        <v>34464</v>
      </c>
      <c r="M490" s="3">
        <f>+'Raw Faculty Salary Data'!M461+'Raw Faculty Salary Data'!Y461</f>
        <v>3</v>
      </c>
      <c r="N490" s="3">
        <f>+(('Raw Faculty Salary Data'!M461*'Raw Faculty Salary Data'!N461)+(('Raw Faculty Salary Data'!Y461*'Raw Faculty Salary Data'!Z461)*0.81818))/M490</f>
        <v>42247</v>
      </c>
      <c r="O490" s="3"/>
      <c r="P490" s="3"/>
      <c r="Q490" s="100">
        <f t="shared" si="44"/>
        <v>266</v>
      </c>
      <c r="R490" s="100">
        <f t="shared" si="45"/>
        <v>49242.259398496244</v>
      </c>
    </row>
    <row r="491" spans="1:18" ht="12">
      <c r="A491" s="98" t="s">
        <v>452</v>
      </c>
      <c r="B491" s="98" t="s">
        <v>734</v>
      </c>
      <c r="C491" s="99">
        <v>225414</v>
      </c>
      <c r="D491" s="99">
        <v>3</v>
      </c>
      <c r="E491" s="3">
        <f>+'Raw Faculty Salary Data'!E462+'Raw Faculty Salary Data'!Q462</f>
        <v>52</v>
      </c>
      <c r="F491" s="3">
        <f>+(('Raw Faculty Salary Data'!E462*'Raw Faculty Salary Data'!F462)+(('Raw Faculty Salary Data'!Q462*'Raw Faculty Salary Data'!R462)*0.81818))/E491</f>
        <v>55021.69173461538</v>
      </c>
      <c r="G491" s="3">
        <f>+'Raw Faculty Salary Data'!G462+'Raw Faculty Salary Data'!S462</f>
        <v>67</v>
      </c>
      <c r="H491" s="3">
        <f>+(('Raw Faculty Salary Data'!G462*'Raw Faculty Salary Data'!H462)+(('Raw Faculty Salary Data'!S462*'Raw Faculty Salary Data'!T462)*0.81818))/G491</f>
        <v>46078</v>
      </c>
      <c r="I491" s="3">
        <f>+'Raw Faculty Salary Data'!I462+'Raw Faculty Salary Data'!U462</f>
        <v>33</v>
      </c>
      <c r="J491" s="3">
        <f>+(('Raw Faculty Salary Data'!I462*'Raw Faculty Salary Data'!J462)+(('Raw Faculty Salary Data'!U462*'Raw Faculty Salary Data'!V462)*0.81818))/I491</f>
        <v>48698</v>
      </c>
      <c r="K491" s="3">
        <f>+'Raw Faculty Salary Data'!K462+'Raw Faculty Salary Data'!W462</f>
        <v>1</v>
      </c>
      <c r="L491" s="3">
        <f>+(('Raw Faculty Salary Data'!K462*'Raw Faculty Salary Data'!L462)+(('Raw Faculty Salary Data'!W462*'Raw Faculty Salary Data'!X462)*0.81818))/K491</f>
        <v>34000</v>
      </c>
      <c r="M491" s="3">
        <f>+'Raw Faculty Salary Data'!M462+'Raw Faculty Salary Data'!Y462</f>
        <v>21</v>
      </c>
      <c r="N491" s="3">
        <f>+(('Raw Faculty Salary Data'!M462*'Raw Faculty Salary Data'!N462)+(('Raw Faculty Salary Data'!Y462*'Raw Faculty Salary Data'!Z462)*0.81818))/M491</f>
        <v>31880.46838952381</v>
      </c>
      <c r="O491" s="3"/>
      <c r="P491" s="3"/>
      <c r="Q491" s="100">
        <f t="shared" si="44"/>
        <v>174</v>
      </c>
      <c r="R491" s="100">
        <f t="shared" si="45"/>
        <v>47464.814979195406</v>
      </c>
    </row>
    <row r="492" spans="1:18" ht="12">
      <c r="A492" s="98" t="s">
        <v>452</v>
      </c>
      <c r="B492" s="98" t="s">
        <v>464</v>
      </c>
      <c r="C492" s="99">
        <v>228796</v>
      </c>
      <c r="D492" s="99">
        <v>3</v>
      </c>
      <c r="E492" s="3">
        <f>+'Raw Faculty Salary Data'!E463+'Raw Faculty Salary Data'!Q463</f>
        <v>130</v>
      </c>
      <c r="F492" s="3">
        <f>+(('Raw Faculty Salary Data'!E463*'Raw Faculty Salary Data'!F463)+(('Raw Faculty Salary Data'!Q463*'Raw Faculty Salary Data'!R463)*0.81818))/E492</f>
        <v>60666</v>
      </c>
      <c r="G492" s="3">
        <f>+'Raw Faculty Salary Data'!G463+'Raw Faculty Salary Data'!S463</f>
        <v>144</v>
      </c>
      <c r="H492" s="3">
        <f>+(('Raw Faculty Salary Data'!G463*'Raw Faculty Salary Data'!H463)+(('Raw Faculty Salary Data'!S463*'Raw Faculty Salary Data'!T463)*0.81818))/G492</f>
        <v>46754</v>
      </c>
      <c r="I492" s="3">
        <f>+'Raw Faculty Salary Data'!I463+'Raw Faculty Salary Data'!U463</f>
        <v>135</v>
      </c>
      <c r="J492" s="3">
        <f>+(('Raw Faculty Salary Data'!I463*'Raw Faculty Salary Data'!J463)+(('Raw Faculty Salary Data'!U463*'Raw Faculty Salary Data'!V463)*0.81818))/I492</f>
        <v>42822</v>
      </c>
      <c r="K492" s="3">
        <f>+'Raw Faculty Salary Data'!K463+'Raw Faculty Salary Data'!W463</f>
        <v>2</v>
      </c>
      <c r="L492" s="3">
        <f>+(('Raw Faculty Salary Data'!K463*'Raw Faculty Salary Data'!L463)+(('Raw Faculty Salary Data'!W463*'Raw Faculty Salary Data'!X463)*0.81818))/K492</f>
        <v>33000</v>
      </c>
      <c r="M492" s="3">
        <f>+'Raw Faculty Salary Data'!M463+'Raw Faculty Salary Data'!Y463</f>
        <v>70</v>
      </c>
      <c r="N492" s="3">
        <f>+(('Raw Faculty Salary Data'!M463*'Raw Faculty Salary Data'!N463)+(('Raw Faculty Salary Data'!Y463*'Raw Faculty Salary Data'!Z463)*0.81818))/M492</f>
        <v>29928</v>
      </c>
      <c r="O492" s="3"/>
      <c r="P492" s="3"/>
      <c r="Q492" s="100">
        <f t="shared" si="44"/>
        <v>481</v>
      </c>
      <c r="R492" s="100">
        <f t="shared" si="45"/>
        <v>46904.5446985447</v>
      </c>
    </row>
    <row r="493" spans="1:18" ht="12">
      <c r="A493" s="98" t="s">
        <v>452</v>
      </c>
      <c r="B493" s="98" t="s">
        <v>735</v>
      </c>
      <c r="C493" s="99">
        <v>227368</v>
      </c>
      <c r="D493" s="99">
        <v>3</v>
      </c>
      <c r="E493" s="3">
        <f>+'Raw Faculty Salary Data'!E464+'Raw Faculty Salary Data'!Q464</f>
        <v>95</v>
      </c>
      <c r="F493" s="3">
        <f>+(('Raw Faculty Salary Data'!E464*'Raw Faculty Salary Data'!F464)+(('Raw Faculty Salary Data'!Q464*'Raw Faculty Salary Data'!R464)*0.81818))/E493</f>
        <v>63183</v>
      </c>
      <c r="G493" s="3">
        <f>+'Raw Faculty Salary Data'!G464+'Raw Faculty Salary Data'!S464</f>
        <v>147</v>
      </c>
      <c r="H493" s="3">
        <f>+(('Raw Faculty Salary Data'!G464*'Raw Faculty Salary Data'!H464)+(('Raw Faculty Salary Data'!S464*'Raw Faculty Salary Data'!T464)*0.81818))/G493</f>
        <v>50831</v>
      </c>
      <c r="I493" s="3">
        <f>+'Raw Faculty Salary Data'!I464+'Raw Faculty Salary Data'!U464</f>
        <v>107</v>
      </c>
      <c r="J493" s="3">
        <f>+(('Raw Faculty Salary Data'!I464*'Raw Faculty Salary Data'!J464)+(('Raw Faculty Salary Data'!U464*'Raw Faculty Salary Data'!V464)*0.81818))/I493</f>
        <v>42840</v>
      </c>
      <c r="K493" s="3"/>
      <c r="L493" s="3"/>
      <c r="M493" s="3">
        <f>+'Raw Faculty Salary Data'!M464+'Raw Faculty Salary Data'!Y464</f>
        <v>26</v>
      </c>
      <c r="N493" s="3">
        <f>+(('Raw Faculty Salary Data'!M464*'Raw Faculty Salary Data'!N464)+(('Raw Faculty Salary Data'!Y464*'Raw Faculty Salary Data'!Z464)*0.81818))/M493</f>
        <v>27215</v>
      </c>
      <c r="O493" s="3"/>
      <c r="P493" s="3"/>
      <c r="Q493" s="100">
        <f t="shared" si="44"/>
        <v>375</v>
      </c>
      <c r="R493" s="100">
        <f t="shared" si="45"/>
        <v>50042.69866666666</v>
      </c>
    </row>
    <row r="494" spans="1:18" ht="12">
      <c r="A494" s="98" t="s">
        <v>452</v>
      </c>
      <c r="B494" s="98" t="s">
        <v>465</v>
      </c>
      <c r="C494" s="99">
        <v>229027</v>
      </c>
      <c r="D494" s="99">
        <v>3</v>
      </c>
      <c r="E494" s="3">
        <f>+'Raw Faculty Salary Data'!E465+'Raw Faculty Salary Data'!Q465</f>
        <v>42</v>
      </c>
      <c r="F494" s="3">
        <f>+(('Raw Faculty Salary Data'!E465*'Raw Faculty Salary Data'!F465)+(('Raw Faculty Salary Data'!Q465*'Raw Faculty Salary Data'!R465)*0.81818))/E494</f>
        <v>56267</v>
      </c>
      <c r="G494" s="3">
        <f>+'Raw Faculty Salary Data'!G465+'Raw Faculty Salary Data'!S465</f>
        <v>40</v>
      </c>
      <c r="H494" s="3">
        <f>+(('Raw Faculty Salary Data'!G465*'Raw Faculty Salary Data'!H465)+(('Raw Faculty Salary Data'!S465*'Raw Faculty Salary Data'!T465)*0.81818))/G494</f>
        <v>46135</v>
      </c>
      <c r="I494" s="3">
        <f>+'Raw Faculty Salary Data'!I465+'Raw Faculty Salary Data'!U465</f>
        <v>39</v>
      </c>
      <c r="J494" s="3">
        <f>+(('Raw Faculty Salary Data'!I465*'Raw Faculty Salary Data'!J465)+(('Raw Faculty Salary Data'!U465*'Raw Faculty Salary Data'!V465)*0.81818))/I494</f>
        <v>41646</v>
      </c>
      <c r="K494" s="3">
        <f>+'Raw Faculty Salary Data'!K465+'Raw Faculty Salary Data'!W465</f>
        <v>33</v>
      </c>
      <c r="L494" s="3">
        <f>+(('Raw Faculty Salary Data'!K465*'Raw Faculty Salary Data'!L465)+(('Raw Faculty Salary Data'!W465*'Raw Faculty Salary Data'!X465)*0.81818))/K494</f>
        <v>34090</v>
      </c>
      <c r="M494" s="3">
        <f>+'Raw Faculty Salary Data'!M465+'Raw Faculty Salary Data'!Y465</f>
        <v>5</v>
      </c>
      <c r="N494" s="3">
        <f>+(('Raw Faculty Salary Data'!M465*'Raw Faculty Salary Data'!N465)+(('Raw Faculty Salary Data'!Y465*'Raw Faculty Salary Data'!Z465)*0.81818))/M494</f>
        <v>35700</v>
      </c>
      <c r="O494" s="3"/>
      <c r="P494" s="3"/>
      <c r="Q494" s="100">
        <f t="shared" si="44"/>
        <v>159</v>
      </c>
      <c r="R494" s="100">
        <f t="shared" si="45"/>
        <v>44882.25157232704</v>
      </c>
    </row>
    <row r="495" spans="1:18" ht="12">
      <c r="A495" s="98" t="s">
        <v>452</v>
      </c>
      <c r="B495" s="98" t="s">
        <v>466</v>
      </c>
      <c r="C495" s="99">
        <v>228802</v>
      </c>
      <c r="D495" s="99">
        <v>3</v>
      </c>
      <c r="E495" s="3">
        <f>+'Raw Faculty Salary Data'!E466+'Raw Faculty Salary Data'!Q466</f>
        <v>72</v>
      </c>
      <c r="F495" s="3">
        <f>+(('Raw Faculty Salary Data'!E466*'Raw Faculty Salary Data'!F466)+(('Raw Faculty Salary Data'!Q466*'Raw Faculty Salary Data'!R466)*0.81818))/E495</f>
        <v>63449</v>
      </c>
      <c r="G495" s="3">
        <f>+'Raw Faculty Salary Data'!G466+'Raw Faculty Salary Data'!S466</f>
        <v>93</v>
      </c>
      <c r="H495" s="3">
        <f>+(('Raw Faculty Salary Data'!G466*'Raw Faculty Salary Data'!H466)+(('Raw Faculty Salary Data'!S466*'Raw Faculty Salary Data'!T466)*0.81818))/G495</f>
        <v>50182</v>
      </c>
      <c r="I495" s="3">
        <f>+'Raw Faculty Salary Data'!I466+'Raw Faculty Salary Data'!U466</f>
        <v>134</v>
      </c>
      <c r="J495" s="3">
        <f>+(('Raw Faculty Salary Data'!I466*'Raw Faculty Salary Data'!J466)+(('Raw Faculty Salary Data'!U466*'Raw Faculty Salary Data'!V466)*0.81818))/I495</f>
        <v>43453</v>
      </c>
      <c r="K495" s="3"/>
      <c r="L495" s="3"/>
      <c r="M495" s="3">
        <f>+'Raw Faculty Salary Data'!M466+'Raw Faculty Salary Data'!Y466</f>
        <v>101</v>
      </c>
      <c r="N495" s="3">
        <f>+(('Raw Faculty Salary Data'!M466*'Raw Faculty Salary Data'!N466)+(('Raw Faculty Salary Data'!Y466*'Raw Faculty Salary Data'!Z466)*0.81818))/M495</f>
        <v>34635</v>
      </c>
      <c r="O495" s="3"/>
      <c r="P495" s="3"/>
      <c r="Q495" s="100">
        <f t="shared" si="44"/>
        <v>400</v>
      </c>
      <c r="R495" s="100">
        <f t="shared" si="45"/>
        <v>46390.2275</v>
      </c>
    </row>
    <row r="496" spans="1:18" ht="12">
      <c r="A496" s="98" t="s">
        <v>452</v>
      </c>
      <c r="B496" s="98" t="s">
        <v>467</v>
      </c>
      <c r="C496" s="99">
        <v>229814</v>
      </c>
      <c r="D496" s="99">
        <v>3</v>
      </c>
      <c r="E496" s="3">
        <f>+'Raw Faculty Salary Data'!E467+'Raw Faculty Salary Data'!Q467</f>
        <v>54</v>
      </c>
      <c r="F496" s="3">
        <f>+(('Raw Faculty Salary Data'!E467*'Raw Faculty Salary Data'!F467)+(('Raw Faculty Salary Data'!Q467*'Raw Faculty Salary Data'!R467)*0.81818))/E496</f>
        <v>50991.08315111111</v>
      </c>
      <c r="G496" s="3">
        <f>+'Raw Faculty Salary Data'!G467+'Raw Faculty Salary Data'!S467</f>
        <v>31</v>
      </c>
      <c r="H496" s="3">
        <f>+(('Raw Faculty Salary Data'!G467*'Raw Faculty Salary Data'!H467)+(('Raw Faculty Salary Data'!S467*'Raw Faculty Salary Data'!T467)*0.81818))/G496</f>
        <v>44537.59193548388</v>
      </c>
      <c r="I496" s="3">
        <f>+'Raw Faculty Salary Data'!I467+'Raw Faculty Salary Data'!U467</f>
        <v>54</v>
      </c>
      <c r="J496" s="3">
        <f>+(('Raw Faculty Salary Data'!I467*'Raw Faculty Salary Data'!J467)+(('Raw Faculty Salary Data'!U467*'Raw Faculty Salary Data'!V467)*0.81818))/I496</f>
        <v>36958.782451851854</v>
      </c>
      <c r="K496" s="3">
        <f>+'Raw Faculty Salary Data'!K467+'Raw Faculty Salary Data'!W467</f>
        <v>63</v>
      </c>
      <c r="L496" s="3">
        <f>+(('Raw Faculty Salary Data'!K467*'Raw Faculty Salary Data'!L467)+(('Raw Faculty Salary Data'!W467*'Raw Faculty Salary Data'!X467)*0.81818))/K496</f>
        <v>30593.733821904763</v>
      </c>
      <c r="M496" s="3"/>
      <c r="N496" s="3"/>
      <c r="O496" s="3"/>
      <c r="P496" s="3"/>
      <c r="Q496" s="100">
        <f t="shared" si="44"/>
        <v>202</v>
      </c>
      <c r="R496" s="100">
        <f t="shared" si="45"/>
        <v>39887.93724425743</v>
      </c>
    </row>
    <row r="497" spans="1:18" ht="12">
      <c r="A497" s="98" t="s">
        <v>452</v>
      </c>
      <c r="B497" s="98" t="s">
        <v>468</v>
      </c>
      <c r="C497" s="99">
        <v>222831</v>
      </c>
      <c r="D497" s="99">
        <v>4</v>
      </c>
      <c r="E497" s="3">
        <f>+'Raw Faculty Salary Data'!E468+'Raw Faculty Salary Data'!Q468</f>
        <v>67</v>
      </c>
      <c r="F497" s="3">
        <f>+(('Raw Faculty Salary Data'!E468*'Raw Faculty Salary Data'!F468)+(('Raw Faculty Salary Data'!Q468*'Raw Faculty Salary Data'!R468)*0.81818))/E497</f>
        <v>54945.071788955225</v>
      </c>
      <c r="G497" s="3">
        <f>+'Raw Faculty Salary Data'!G468+'Raw Faculty Salary Data'!S468</f>
        <v>29</v>
      </c>
      <c r="H497" s="3">
        <f>+(('Raw Faculty Salary Data'!G468*'Raw Faculty Salary Data'!H468)+(('Raw Faculty Salary Data'!S468*'Raw Faculty Salary Data'!T468)*0.81818))/G497</f>
        <v>46281</v>
      </c>
      <c r="I497" s="3">
        <f>+'Raw Faculty Salary Data'!I468+'Raw Faculty Salary Data'!U468</f>
        <v>52</v>
      </c>
      <c r="J497" s="3">
        <f>+(('Raw Faculty Salary Data'!I468*'Raw Faculty Salary Data'!J468)+(('Raw Faculty Salary Data'!U468*'Raw Faculty Salary Data'!V468)*0.81818))/I497</f>
        <v>40819</v>
      </c>
      <c r="K497" s="3">
        <f>+'Raw Faculty Salary Data'!K468+'Raw Faculty Salary Data'!W468</f>
        <v>31</v>
      </c>
      <c r="L497" s="3">
        <f>+(('Raw Faculty Salary Data'!K468*'Raw Faculty Salary Data'!L468)+(('Raw Faculty Salary Data'!W468*'Raw Faculty Salary Data'!X468)*0.81818))/K497</f>
        <v>30794</v>
      </c>
      <c r="M497" s="3">
        <f>+'Raw Faculty Salary Data'!M468+'Raw Faculty Salary Data'!Y468</f>
        <v>38</v>
      </c>
      <c r="N497" s="3">
        <f>+(('Raw Faculty Salary Data'!M468*'Raw Faculty Salary Data'!N468)+(('Raw Faculty Salary Data'!Y468*'Raw Faculty Salary Data'!Z468)*0.81818))/M497</f>
        <v>29866</v>
      </c>
      <c r="O497" s="3"/>
      <c r="P497" s="3"/>
      <c r="Q497" s="100">
        <f t="shared" si="44"/>
        <v>217</v>
      </c>
      <c r="R497" s="100">
        <f t="shared" si="45"/>
        <v>42560.27101317973</v>
      </c>
    </row>
    <row r="498" spans="1:18" ht="12">
      <c r="A498" s="98" t="s">
        <v>452</v>
      </c>
      <c r="B498" s="98" t="s">
        <v>736</v>
      </c>
      <c r="C498" s="99">
        <v>226833</v>
      </c>
      <c r="D498" s="99">
        <v>4</v>
      </c>
      <c r="E498" s="3">
        <f>+'Raw Faculty Salary Data'!E469+'Raw Faculty Salary Data'!Q469</f>
        <v>50</v>
      </c>
      <c r="F498" s="3">
        <f>+(('Raw Faculty Salary Data'!E469*'Raw Faculty Salary Data'!F469)+(('Raw Faculty Salary Data'!Q469*'Raw Faculty Salary Data'!R469)*0.81818))/E498</f>
        <v>53873.240674</v>
      </c>
      <c r="G498" s="3">
        <f>+'Raw Faculty Salary Data'!G469+'Raw Faculty Salary Data'!S469</f>
        <v>56</v>
      </c>
      <c r="H498" s="3">
        <f>+(('Raw Faculty Salary Data'!G469*'Raw Faculty Salary Data'!H469)+(('Raw Faculty Salary Data'!S469*'Raw Faculty Salary Data'!T469)*0.81818))/G498</f>
        <v>47845.76768714286</v>
      </c>
      <c r="I498" s="3">
        <f>+'Raw Faculty Salary Data'!I469+'Raw Faculty Salary Data'!U469</f>
        <v>55</v>
      </c>
      <c r="J498" s="3">
        <f>+(('Raw Faculty Salary Data'!I469*'Raw Faculty Salary Data'!J469)+(('Raw Faculty Salary Data'!U469*'Raw Faculty Salary Data'!V469)*0.81818))/I498</f>
        <v>41501</v>
      </c>
      <c r="K498" s="3">
        <f>+'Raw Faculty Salary Data'!K469+'Raw Faculty Salary Data'!W469</f>
        <v>31</v>
      </c>
      <c r="L498" s="3">
        <f>+(('Raw Faculty Salary Data'!K469*'Raw Faculty Salary Data'!L469)+(('Raw Faculty Salary Data'!W469*'Raw Faculty Salary Data'!X469)*0.81818))/K498</f>
        <v>29789.395962580646</v>
      </c>
      <c r="M498" s="3"/>
      <c r="N498" s="3"/>
      <c r="O498" s="3"/>
      <c r="P498" s="3"/>
      <c r="Q498" s="100">
        <f t="shared" si="44"/>
        <v>192</v>
      </c>
      <c r="R498" s="100">
        <f t="shared" si="45"/>
        <v>44682.5588490625</v>
      </c>
    </row>
    <row r="499" spans="1:18" ht="12">
      <c r="A499" s="98" t="s">
        <v>452</v>
      </c>
      <c r="B499" s="98" t="s">
        <v>737</v>
      </c>
      <c r="C499" s="99">
        <v>228529</v>
      </c>
      <c r="D499" s="99">
        <v>4</v>
      </c>
      <c r="E499" s="3">
        <f>+'Raw Faculty Salary Data'!E470+'Raw Faculty Salary Data'!Q470</f>
        <v>42</v>
      </c>
      <c r="F499" s="3">
        <f>+(('Raw Faculty Salary Data'!E470*'Raw Faculty Salary Data'!F470)+(('Raw Faculty Salary Data'!Q470*'Raw Faculty Salary Data'!R470)*0.81818))/E499</f>
        <v>53729.74176571429</v>
      </c>
      <c r="G499" s="3">
        <f>+'Raw Faculty Salary Data'!G470+'Raw Faculty Salary Data'!S470</f>
        <v>52</v>
      </c>
      <c r="H499" s="3">
        <f>+(('Raw Faculty Salary Data'!G470*'Raw Faculty Salary Data'!H470)+(('Raw Faculty Salary Data'!S470*'Raw Faculty Salary Data'!T470)*0.81818))/G499</f>
        <v>46154.40297230769</v>
      </c>
      <c r="I499" s="3">
        <f>+'Raw Faculty Salary Data'!I470+'Raw Faculty Salary Data'!U470</f>
        <v>66</v>
      </c>
      <c r="J499" s="3">
        <f>+(('Raw Faculty Salary Data'!I470*'Raw Faculty Salary Data'!J470)+(('Raw Faculty Salary Data'!U470*'Raw Faculty Salary Data'!V470)*0.81818))/I499</f>
        <v>38386.55115151515</v>
      </c>
      <c r="K499" s="3">
        <f>+'Raw Faculty Salary Data'!K470+'Raw Faculty Salary Data'!W470</f>
        <v>65</v>
      </c>
      <c r="L499" s="3">
        <f>+(('Raw Faculty Salary Data'!K470*'Raw Faculty Salary Data'!L470)+(('Raw Faculty Salary Data'!W470*'Raw Faculty Salary Data'!X470)*0.81818))/K499</f>
        <v>33007.204944923076</v>
      </c>
      <c r="M499" s="3">
        <f>+'Raw Faculty Salary Data'!M470+'Raw Faculty Salary Data'!Y470</f>
        <v>9</v>
      </c>
      <c r="N499" s="3">
        <f>+(('Raw Faculty Salary Data'!M470*'Raw Faculty Salary Data'!N470)+(('Raw Faculty Salary Data'!Y470*'Raw Faculty Salary Data'!Z470)*0.81818))/M499</f>
        <v>21169</v>
      </c>
      <c r="O499" s="3"/>
      <c r="P499" s="3"/>
      <c r="Q499" s="100">
        <f t="shared" si="44"/>
        <v>234</v>
      </c>
      <c r="R499" s="100">
        <f t="shared" si="45"/>
        <v>40710.170111709405</v>
      </c>
    </row>
    <row r="500" spans="1:18" ht="12">
      <c r="A500" s="98" t="s">
        <v>452</v>
      </c>
      <c r="B500" s="98" t="s">
        <v>469</v>
      </c>
      <c r="C500" s="99">
        <v>226152</v>
      </c>
      <c r="D500" s="99">
        <v>4</v>
      </c>
      <c r="E500" s="3">
        <f>+'Raw Faculty Salary Data'!E471+'Raw Faculty Salary Data'!Q471</f>
        <v>17</v>
      </c>
      <c r="F500" s="3">
        <f>+(('Raw Faculty Salary Data'!E471*'Raw Faculty Salary Data'!F471)+(('Raw Faculty Salary Data'!Q471*'Raw Faculty Salary Data'!R471)*0.81818))/E500</f>
        <v>59695.942901176466</v>
      </c>
      <c r="G500" s="3">
        <f>+'Raw Faculty Salary Data'!G471+'Raw Faculty Salary Data'!S471</f>
        <v>26</v>
      </c>
      <c r="H500" s="3">
        <f>+(('Raw Faculty Salary Data'!G471*'Raw Faculty Salary Data'!H471)+(('Raw Faculty Salary Data'!S471*'Raw Faculty Salary Data'!T471)*0.81818))/G500</f>
        <v>51442.90608076923</v>
      </c>
      <c r="I500" s="3">
        <f>+'Raw Faculty Salary Data'!I471+'Raw Faculty Salary Data'!U471</f>
        <v>54</v>
      </c>
      <c r="J500" s="3">
        <f>+(('Raw Faculty Salary Data'!I471*'Raw Faculty Salary Data'!J471)+(('Raw Faculty Salary Data'!U471*'Raw Faculty Salary Data'!V471)*0.81818))/I500</f>
        <v>41661</v>
      </c>
      <c r="K500" s="3">
        <f>+'Raw Faculty Salary Data'!K471+'Raw Faculty Salary Data'!W471</f>
        <v>9</v>
      </c>
      <c r="L500" s="3">
        <f>+(('Raw Faculty Salary Data'!K471*'Raw Faculty Salary Data'!L471)+(('Raw Faculty Salary Data'!W471*'Raw Faculty Salary Data'!X471)*0.81818))/K500</f>
        <v>33519</v>
      </c>
      <c r="M500" s="3"/>
      <c r="N500" s="3"/>
      <c r="O500" s="3"/>
      <c r="P500" s="3"/>
      <c r="Q500" s="100">
        <f t="shared" si="44"/>
        <v>106</v>
      </c>
      <c r="R500" s="100">
        <f t="shared" si="45"/>
        <v>46261.430069999995</v>
      </c>
    </row>
    <row r="501" spans="1:18" ht="12">
      <c r="A501" s="98" t="s">
        <v>452</v>
      </c>
      <c r="B501" s="98" t="s">
        <v>470</v>
      </c>
      <c r="C501" s="99">
        <v>229018</v>
      </c>
      <c r="D501" s="99">
        <v>4</v>
      </c>
      <c r="E501" s="3">
        <f>+'Raw Faculty Salary Data'!E472+'Raw Faculty Salary Data'!Q472</f>
        <v>11</v>
      </c>
      <c r="F501" s="3">
        <f>+(('Raw Faculty Salary Data'!E472*'Raw Faculty Salary Data'!F472)+(('Raw Faculty Salary Data'!Q472*'Raw Faculty Salary Data'!R472)*0.81818))/E501</f>
        <v>53978</v>
      </c>
      <c r="G501" s="3">
        <f>+'Raw Faculty Salary Data'!G472+'Raw Faculty Salary Data'!S472</f>
        <v>23</v>
      </c>
      <c r="H501" s="3">
        <f>+(('Raw Faculty Salary Data'!G472*'Raw Faculty Salary Data'!H472)+(('Raw Faculty Salary Data'!S472*'Raw Faculty Salary Data'!T472)*0.81818))/G501</f>
        <v>45970</v>
      </c>
      <c r="I501" s="3">
        <f>+'Raw Faculty Salary Data'!I472+'Raw Faculty Salary Data'!U472</f>
        <v>24</v>
      </c>
      <c r="J501" s="3">
        <f>+(('Raw Faculty Salary Data'!I472*'Raw Faculty Salary Data'!J472)+(('Raw Faculty Salary Data'!U472*'Raw Faculty Salary Data'!V472)*0.81818))/I501</f>
        <v>39365</v>
      </c>
      <c r="K501" s="3">
        <f>+'Raw Faculty Salary Data'!K472+'Raw Faculty Salary Data'!W472</f>
        <v>3</v>
      </c>
      <c r="L501" s="3">
        <f>+(('Raw Faculty Salary Data'!K472*'Raw Faculty Salary Data'!L472)+(('Raw Faculty Salary Data'!W472*'Raw Faculty Salary Data'!X472)*0.81818))/K501</f>
        <v>35933</v>
      </c>
      <c r="M501" s="3">
        <f>+'Raw Faculty Salary Data'!M472+'Raw Faculty Salary Data'!Y472</f>
        <v>16</v>
      </c>
      <c r="N501" s="3">
        <f>+(('Raw Faculty Salary Data'!M472*'Raw Faculty Salary Data'!N472)+(('Raw Faculty Salary Data'!Y472*'Raw Faculty Salary Data'!Z472)*0.81818))/M501</f>
        <v>34840</v>
      </c>
      <c r="O501" s="3"/>
      <c r="P501" s="3"/>
      <c r="Q501" s="100">
        <f t="shared" si="44"/>
        <v>77</v>
      </c>
      <c r="R501" s="100">
        <f t="shared" si="45"/>
        <v>42351.51948051948</v>
      </c>
    </row>
    <row r="502" spans="1:18" s="104" customFormat="1" ht="12">
      <c r="A502" s="102" t="s">
        <v>452</v>
      </c>
      <c r="B502" s="102" t="s">
        <v>471</v>
      </c>
      <c r="C502" s="103">
        <v>227924</v>
      </c>
      <c r="D502" s="103">
        <v>5</v>
      </c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0"/>
      <c r="R502" s="100"/>
    </row>
    <row r="503" spans="1:18" s="104" customFormat="1" ht="12">
      <c r="A503" s="102" t="s">
        <v>452</v>
      </c>
      <c r="B503" s="102" t="s">
        <v>738</v>
      </c>
      <c r="C503" s="103">
        <v>224545</v>
      </c>
      <c r="D503" s="103">
        <v>5</v>
      </c>
      <c r="E503" s="101">
        <f>+'Raw Faculty Salary Data'!E474+'Raw Faculty Salary Data'!Q474</f>
        <v>21</v>
      </c>
      <c r="F503" s="101">
        <f>+(('Raw Faculty Salary Data'!E474*'Raw Faculty Salary Data'!F474)+(('Raw Faculty Salary Data'!Q474*'Raw Faculty Salary Data'!R474)*0.81818))/E503</f>
        <v>55932</v>
      </c>
      <c r="G503" s="101">
        <f>+'Raw Faculty Salary Data'!G474+'Raw Faculty Salary Data'!S474</f>
        <v>1</v>
      </c>
      <c r="H503" s="101">
        <f>+(('Raw Faculty Salary Data'!G474*'Raw Faculty Salary Data'!H474)+(('Raw Faculty Salary Data'!S474*'Raw Faculty Salary Data'!T474)*0.81818))/G503</f>
        <v>45495</v>
      </c>
      <c r="I503" s="101">
        <f>+'Raw Faculty Salary Data'!I474+'Raw Faculty Salary Data'!U474</f>
        <v>10</v>
      </c>
      <c r="J503" s="101">
        <f>+(('Raw Faculty Salary Data'!I474*'Raw Faculty Salary Data'!J474)+(('Raw Faculty Salary Data'!U474*'Raw Faculty Salary Data'!V474)*0.81818))/I503</f>
        <v>42587</v>
      </c>
      <c r="K503" s="101"/>
      <c r="L503" s="101"/>
      <c r="M503" s="101"/>
      <c r="N503" s="101"/>
      <c r="O503" s="101"/>
      <c r="P503" s="101"/>
      <c r="Q503" s="100">
        <f t="shared" si="44"/>
        <v>32</v>
      </c>
      <c r="R503" s="100">
        <f t="shared" si="45"/>
        <v>51435.53125</v>
      </c>
    </row>
    <row r="504" spans="1:18" s="104" customFormat="1" ht="12">
      <c r="A504" s="102" t="s">
        <v>452</v>
      </c>
      <c r="B504" s="102" t="s">
        <v>472</v>
      </c>
      <c r="C504" s="103">
        <v>225502</v>
      </c>
      <c r="D504" s="103">
        <v>5</v>
      </c>
      <c r="E504" s="101">
        <f>+'Raw Faculty Salary Data'!E475+'Raw Faculty Salary Data'!Q475</f>
        <v>10</v>
      </c>
      <c r="F504" s="101">
        <f>+(('Raw Faculty Salary Data'!E475*'Raw Faculty Salary Data'!F475)+(('Raw Faculty Salary Data'!Q475*'Raw Faculty Salary Data'!R475)*0.81818))/E504</f>
        <v>58474</v>
      </c>
      <c r="G504" s="101">
        <f>+'Raw Faculty Salary Data'!G475+'Raw Faculty Salary Data'!S475</f>
        <v>10</v>
      </c>
      <c r="H504" s="101">
        <f>+(('Raw Faculty Salary Data'!G475*'Raw Faculty Salary Data'!H475)+(('Raw Faculty Salary Data'!S475*'Raw Faculty Salary Data'!T475)*0.81818))/G504</f>
        <v>52751.126504</v>
      </c>
      <c r="I504" s="101">
        <f>+'Raw Faculty Salary Data'!I475+'Raw Faculty Salary Data'!U475</f>
        <v>17</v>
      </c>
      <c r="J504" s="101">
        <f>+(('Raw Faculty Salary Data'!I475*'Raw Faculty Salary Data'!J475)+(('Raw Faculty Salary Data'!U475*'Raw Faculty Salary Data'!V475)*0.81818))/I504</f>
        <v>41312</v>
      </c>
      <c r="K504" s="101"/>
      <c r="L504" s="101"/>
      <c r="M504" s="101"/>
      <c r="N504" s="101"/>
      <c r="O504" s="101"/>
      <c r="P504" s="101"/>
      <c r="Q504" s="100">
        <f t="shared" si="44"/>
        <v>37</v>
      </c>
      <c r="R504" s="100">
        <f t="shared" si="45"/>
        <v>49042.03419027027</v>
      </c>
    </row>
    <row r="505" spans="1:18" s="104" customFormat="1" ht="12">
      <c r="A505" s="102" t="s">
        <v>452</v>
      </c>
      <c r="B505" s="102" t="s">
        <v>739</v>
      </c>
      <c r="C505" s="103">
        <v>227377</v>
      </c>
      <c r="D505" s="103">
        <v>5</v>
      </c>
      <c r="E505" s="101">
        <f>+'Raw Faculty Salary Data'!E476+'Raw Faculty Salary Data'!Q476</f>
        <v>24</v>
      </c>
      <c r="F505" s="101">
        <f>+(('Raw Faculty Salary Data'!E476*'Raw Faculty Salary Data'!F476)+(('Raw Faculty Salary Data'!Q476*'Raw Faculty Salary Data'!R476)*0.81818))/E505</f>
        <v>53015</v>
      </c>
      <c r="G505" s="101">
        <f>+'Raw Faculty Salary Data'!G476+'Raw Faculty Salary Data'!S476</f>
        <v>60</v>
      </c>
      <c r="H505" s="101">
        <f>+(('Raw Faculty Salary Data'!G476*'Raw Faculty Salary Data'!H476)+(('Raw Faculty Salary Data'!S476*'Raw Faculty Salary Data'!T476)*0.81818))/G505</f>
        <v>44775.480774</v>
      </c>
      <c r="I505" s="101">
        <f>+'Raw Faculty Salary Data'!I476+'Raw Faculty Salary Data'!U476</f>
        <v>76</v>
      </c>
      <c r="J505" s="101">
        <f>+(('Raw Faculty Salary Data'!I476*'Raw Faculty Salary Data'!J476)+(('Raw Faculty Salary Data'!U476*'Raw Faculty Salary Data'!V476)*0.81818))/I505</f>
        <v>41241.55044578947</v>
      </c>
      <c r="K505" s="101">
        <f>+'Raw Faculty Salary Data'!K476+'Raw Faculty Salary Data'!W476</f>
        <v>18</v>
      </c>
      <c r="L505" s="101">
        <f>+(('Raw Faculty Salary Data'!K476*'Raw Faculty Salary Data'!L476)+(('Raw Faculty Salary Data'!W476*'Raw Faculty Salary Data'!X476)*0.81818))/K505</f>
        <v>35469.068146666665</v>
      </c>
      <c r="M505" s="101">
        <f>+'Raw Faculty Salary Data'!M476+'Raw Faculty Salary Data'!Y476</f>
        <v>49</v>
      </c>
      <c r="N505" s="101">
        <f>+(('Raw Faculty Salary Data'!M476*'Raw Faculty Salary Data'!N476)+(('Raw Faculty Salary Data'!Y476*'Raw Faculty Salary Data'!Z476)*0.81818))/M505</f>
        <v>34431.10738285714</v>
      </c>
      <c r="O505" s="101"/>
      <c r="P505" s="101"/>
      <c r="Q505" s="100">
        <f t="shared" si="44"/>
        <v>227</v>
      </c>
      <c r="R505" s="100">
        <f t="shared" si="45"/>
        <v>41492.57343048458</v>
      </c>
    </row>
    <row r="506" spans="1:18" ht="12">
      <c r="A506" s="98" t="s">
        <v>452</v>
      </c>
      <c r="B506" s="98" t="s">
        <v>473</v>
      </c>
      <c r="C506" s="99">
        <v>228714</v>
      </c>
      <c r="D506" s="99">
        <v>6</v>
      </c>
      <c r="E506" s="3">
        <f>+'Raw Faculty Salary Data'!E477+'Raw Faculty Salary Data'!Q477</f>
        <v>14</v>
      </c>
      <c r="F506" s="3">
        <f>+(('Raw Faculty Salary Data'!E477*'Raw Faculty Salary Data'!F477)+(('Raw Faculty Salary Data'!Q477*'Raw Faculty Salary Data'!R477)*0.81818))/E506</f>
        <v>58891.91306428571</v>
      </c>
      <c r="G506" s="3">
        <f>+'Raw Faculty Salary Data'!G477+'Raw Faculty Salary Data'!S477</f>
        <v>13</v>
      </c>
      <c r="H506" s="3">
        <f>+(('Raw Faculty Salary Data'!G477*'Raw Faculty Salary Data'!H477)+(('Raw Faculty Salary Data'!S477*'Raw Faculty Salary Data'!T477)*0.81818))/G506</f>
        <v>45880.08392</v>
      </c>
      <c r="I506" s="3">
        <f>+'Raw Faculty Salary Data'!I477+'Raw Faculty Salary Data'!U477</f>
        <v>5</v>
      </c>
      <c r="J506" s="3">
        <f>+(('Raw Faculty Salary Data'!I477*'Raw Faculty Salary Data'!J477)+(('Raw Faculty Salary Data'!U477*'Raw Faculty Salary Data'!V477)*0.81818))/I506</f>
        <v>45039.869576000005</v>
      </c>
      <c r="K506" s="3"/>
      <c r="L506" s="3"/>
      <c r="M506" s="3">
        <f>+'Raw Faculty Salary Data'!M477+'Raw Faculty Salary Data'!Y477</f>
        <v>26</v>
      </c>
      <c r="N506" s="3">
        <f>+(('Raw Faculty Salary Data'!M477*'Raw Faculty Salary Data'!N477)+(('Raw Faculty Salary Data'!Y477*'Raw Faculty Salary Data'!Z477)*0.81818))/M506</f>
        <v>33987.07902769231</v>
      </c>
      <c r="O506" s="3"/>
      <c r="P506" s="3"/>
      <c r="Q506" s="100">
        <f t="shared" si="44"/>
        <v>58</v>
      </c>
      <c r="R506" s="100">
        <f t="shared" si="45"/>
        <v>43617.09097344827</v>
      </c>
    </row>
    <row r="507" spans="1:18" ht="12">
      <c r="A507" s="98" t="s">
        <v>452</v>
      </c>
      <c r="B507" s="98" t="s">
        <v>474</v>
      </c>
      <c r="C507" s="99">
        <v>225432</v>
      </c>
      <c r="D507" s="99">
        <v>6</v>
      </c>
      <c r="E507" s="3">
        <f>+'Raw Faculty Salary Data'!E478+'Raw Faculty Salary Data'!Q478</f>
        <v>21</v>
      </c>
      <c r="F507" s="3">
        <f>+(('Raw Faculty Salary Data'!E478*'Raw Faculty Salary Data'!F478)+(('Raw Faculty Salary Data'!Q478*'Raw Faculty Salary Data'!R478)*0.81818))/E507</f>
        <v>55716.98338666667</v>
      </c>
      <c r="G507" s="3">
        <f>+'Raw Faculty Salary Data'!G478+'Raw Faculty Salary Data'!S478</f>
        <v>59</v>
      </c>
      <c r="H507" s="3">
        <f>+(('Raw Faculty Salary Data'!G478*'Raw Faculty Salary Data'!H478)+(('Raw Faculty Salary Data'!S478*'Raw Faculty Salary Data'!T478)*0.81818))/G507</f>
        <v>46630.79250338983</v>
      </c>
      <c r="I507" s="3">
        <f>+'Raw Faculty Salary Data'!I478+'Raw Faculty Salary Data'!U478</f>
        <v>58</v>
      </c>
      <c r="J507" s="3">
        <f>+(('Raw Faculty Salary Data'!I478*'Raw Faculty Salary Data'!J478)+(('Raw Faculty Salary Data'!U478*'Raw Faculty Salary Data'!V478)*0.81818))/I507</f>
        <v>38643</v>
      </c>
      <c r="K507" s="3">
        <f>+'Raw Faculty Salary Data'!K478+'Raw Faculty Salary Data'!W478</f>
        <v>6</v>
      </c>
      <c r="L507" s="3">
        <f>+(('Raw Faculty Salary Data'!K478*'Raw Faculty Salary Data'!L478)+(('Raw Faculty Salary Data'!W478*'Raw Faculty Salary Data'!X478)*0.81818))/K507</f>
        <v>34736</v>
      </c>
      <c r="M507" s="3">
        <f>+'Raw Faculty Salary Data'!M478+'Raw Faculty Salary Data'!Y478</f>
        <v>37</v>
      </c>
      <c r="N507" s="3">
        <f>+(('Raw Faculty Salary Data'!M478*'Raw Faculty Salary Data'!N478)+(('Raw Faculty Salary Data'!Y478*'Raw Faculty Salary Data'!Z478)*0.81818))/M507</f>
        <v>31232</v>
      </c>
      <c r="O507" s="3"/>
      <c r="P507" s="3"/>
      <c r="Q507" s="100">
        <f t="shared" si="44"/>
        <v>181</v>
      </c>
      <c r="R507" s="100">
        <f t="shared" si="45"/>
        <v>41583.245352596685</v>
      </c>
    </row>
    <row r="508" spans="1:18" ht="12">
      <c r="A508" s="29"/>
      <c r="B508" s="59" t="s">
        <v>636</v>
      </c>
      <c r="C508" s="2"/>
      <c r="D508" s="2"/>
      <c r="E508" s="57">
        <f>SUM(E473:E507)</f>
        <v>4576</v>
      </c>
      <c r="F508" s="57">
        <f>SUMPRODUCT(E473:E507,F473:F507)/E508</f>
        <v>70734.7159882124</v>
      </c>
      <c r="G508" s="57">
        <f>SUM(G473:G507)</f>
        <v>3616</v>
      </c>
      <c r="H508" s="57">
        <f>SUMPRODUCT(G473:G507,H473:H507)/G508</f>
        <v>50709.063803501114</v>
      </c>
      <c r="I508" s="57">
        <f>SUM(I473:I507)</f>
        <v>3233</v>
      </c>
      <c r="J508" s="57">
        <f>SUMPRODUCT(I473:I507,J473:J507)/I508</f>
        <v>43220.63040715126</v>
      </c>
      <c r="K508" s="57">
        <f>SUM(K473:K507)</f>
        <v>588</v>
      </c>
      <c r="L508" s="57">
        <f>SUMPRODUCT(K473:K507,L473:L507)/K508</f>
        <v>33344.55327268707</v>
      </c>
      <c r="M508" s="57">
        <f>SUM(M473:M507)</f>
        <v>1567</v>
      </c>
      <c r="N508" s="57">
        <f>SUMPRODUCT(M473:M507,N473:N507)/M508</f>
        <v>34286.0865864582</v>
      </c>
      <c r="O508" s="57"/>
      <c r="P508" s="57"/>
      <c r="Q508" s="57">
        <f>SUM(Q473:Q507)</f>
        <v>13580</v>
      </c>
      <c r="R508" s="57">
        <f>SUMPRODUCT(Q473:Q507,R473:R507)/Q508</f>
        <v>53027.33639080709</v>
      </c>
    </row>
    <row r="509" spans="1:18" ht="12">
      <c r="A509" s="98" t="s">
        <v>452</v>
      </c>
      <c r="B509" s="98" t="s">
        <v>740</v>
      </c>
      <c r="C509" s="99">
        <v>222567</v>
      </c>
      <c r="D509" s="99">
        <v>7</v>
      </c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>
        <f>+'Raw Faculty Salary Data'!O479</f>
        <v>85</v>
      </c>
      <c r="P509" s="3">
        <f>+'Raw Faculty Salary Data'!P479</f>
        <v>39106</v>
      </c>
      <c r="Q509" s="100">
        <f aca="true" t="shared" si="46" ref="Q509:Q572">+O509+M509+K509+I509+G509+E509</f>
        <v>85</v>
      </c>
      <c r="R509" s="100">
        <f aca="true" t="shared" si="47" ref="R509:R572">((E509*F509)+(G509*H509)+(I509*J509)+(K509*L509)+(M509*N509)+(O509*P509))/Q509</f>
        <v>39106</v>
      </c>
    </row>
    <row r="510" spans="1:18" ht="12">
      <c r="A510" s="98" t="s">
        <v>452</v>
      </c>
      <c r="B510" s="98" t="s">
        <v>741</v>
      </c>
      <c r="C510" s="99">
        <v>222576</v>
      </c>
      <c r="D510" s="99">
        <v>7</v>
      </c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>
        <f>+'Raw Faculty Salary Data'!O480</f>
        <v>137</v>
      </c>
      <c r="P510" s="3">
        <f>+'Raw Faculty Salary Data'!P480</f>
        <v>39672</v>
      </c>
      <c r="Q510" s="100">
        <f t="shared" si="46"/>
        <v>137</v>
      </c>
      <c r="R510" s="100">
        <f t="shared" si="47"/>
        <v>39672</v>
      </c>
    </row>
    <row r="511" spans="1:18" ht="12">
      <c r="A511" s="98" t="s">
        <v>452</v>
      </c>
      <c r="B511" s="98" t="s">
        <v>742</v>
      </c>
      <c r="C511" s="99">
        <v>222822</v>
      </c>
      <c r="D511" s="99">
        <v>7</v>
      </c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>
        <f>+'Raw Faculty Salary Data'!O481</f>
        <v>93</v>
      </c>
      <c r="P511" s="3">
        <f>+'Raw Faculty Salary Data'!P481</f>
        <v>41172</v>
      </c>
      <c r="Q511" s="100">
        <f t="shared" si="46"/>
        <v>93</v>
      </c>
      <c r="R511" s="100">
        <f t="shared" si="47"/>
        <v>41172</v>
      </c>
    </row>
    <row r="512" spans="1:18" ht="12">
      <c r="A512" s="98" t="s">
        <v>452</v>
      </c>
      <c r="B512" s="98" t="s">
        <v>743</v>
      </c>
      <c r="C512" s="99">
        <v>222992</v>
      </c>
      <c r="D512" s="99">
        <v>7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>
        <f>+'Raw Faculty Salary Data'!O482</f>
        <v>287</v>
      </c>
      <c r="P512" s="3">
        <f>+'Raw Faculty Salary Data'!P482</f>
        <v>42194</v>
      </c>
      <c r="Q512" s="100">
        <f t="shared" si="46"/>
        <v>287</v>
      </c>
      <c r="R512" s="100">
        <f t="shared" si="47"/>
        <v>42194</v>
      </c>
    </row>
    <row r="513" spans="1:18" ht="12">
      <c r="A513" s="98" t="s">
        <v>452</v>
      </c>
      <c r="B513" s="98" t="s">
        <v>744</v>
      </c>
      <c r="C513" s="99">
        <v>223320</v>
      </c>
      <c r="D513" s="99">
        <v>7</v>
      </c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>
        <f>+'Raw Faculty Salary Data'!O483</f>
        <v>89</v>
      </c>
      <c r="P513" s="3">
        <f>+'Raw Faculty Salary Data'!P483</f>
        <v>33889</v>
      </c>
      <c r="Q513" s="100">
        <f t="shared" si="46"/>
        <v>89</v>
      </c>
      <c r="R513" s="100">
        <f t="shared" si="47"/>
        <v>33889</v>
      </c>
    </row>
    <row r="514" spans="1:18" ht="12">
      <c r="A514" s="98" t="s">
        <v>452</v>
      </c>
      <c r="B514" s="98" t="s">
        <v>745</v>
      </c>
      <c r="C514" s="99">
        <v>223427</v>
      </c>
      <c r="D514" s="99">
        <v>7</v>
      </c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>
        <f>+'Raw Faculty Salary Data'!O484</f>
        <v>177</v>
      </c>
      <c r="P514" s="3">
        <f>+'Raw Faculty Salary Data'!P484</f>
        <v>35276</v>
      </c>
      <c r="Q514" s="100">
        <f t="shared" si="46"/>
        <v>177</v>
      </c>
      <c r="R514" s="100">
        <f t="shared" si="47"/>
        <v>35276</v>
      </c>
    </row>
    <row r="515" spans="1:18" ht="12">
      <c r="A515" s="98" t="s">
        <v>452</v>
      </c>
      <c r="B515" s="98" t="s">
        <v>746</v>
      </c>
      <c r="C515" s="99">
        <v>223506</v>
      </c>
      <c r="D515" s="99">
        <v>7</v>
      </c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>
        <f>+'Raw Faculty Salary Data'!O485</f>
        <v>62</v>
      </c>
      <c r="P515" s="3">
        <f>+'Raw Faculty Salary Data'!P485</f>
        <v>38894</v>
      </c>
      <c r="Q515" s="100">
        <f t="shared" si="46"/>
        <v>62</v>
      </c>
      <c r="R515" s="100">
        <f t="shared" si="47"/>
        <v>38894</v>
      </c>
    </row>
    <row r="516" spans="1:18" ht="12">
      <c r="A516" s="98" t="s">
        <v>452</v>
      </c>
      <c r="B516" s="98" t="s">
        <v>476</v>
      </c>
      <c r="C516" s="99">
        <v>223524</v>
      </c>
      <c r="D516" s="99">
        <v>7</v>
      </c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100"/>
      <c r="R516" s="100"/>
    </row>
    <row r="517" spans="1:18" ht="12">
      <c r="A517" s="98" t="s">
        <v>452</v>
      </c>
      <c r="B517" s="98" t="s">
        <v>477</v>
      </c>
      <c r="C517" s="99">
        <v>223773</v>
      </c>
      <c r="D517" s="99">
        <v>7</v>
      </c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100"/>
      <c r="R517" s="100"/>
    </row>
    <row r="518" spans="1:18" ht="12">
      <c r="A518" s="98" t="s">
        <v>452</v>
      </c>
      <c r="B518" s="98" t="s">
        <v>747</v>
      </c>
      <c r="C518" s="99">
        <v>223816</v>
      </c>
      <c r="D518" s="99">
        <v>7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>
        <f>+'Raw Faculty Salary Data'!O488</f>
        <v>141</v>
      </c>
      <c r="P518" s="3">
        <f>+'Raw Faculty Salary Data'!P488</f>
        <v>38503</v>
      </c>
      <c r="Q518" s="100">
        <f t="shared" si="46"/>
        <v>141</v>
      </c>
      <c r="R518" s="100">
        <f t="shared" si="47"/>
        <v>38503</v>
      </c>
    </row>
    <row r="519" spans="1:18" ht="12">
      <c r="A519" s="98" t="s">
        <v>452</v>
      </c>
      <c r="B519" s="98" t="s">
        <v>748</v>
      </c>
      <c r="C519" s="99">
        <v>223898</v>
      </c>
      <c r="D519" s="99">
        <v>7</v>
      </c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f>+'Raw Faculty Salary Data'!O489</f>
        <v>63</v>
      </c>
      <c r="P519" s="3">
        <f>+'Raw Faculty Salary Data'!P489</f>
        <v>31925</v>
      </c>
      <c r="Q519" s="100">
        <f t="shared" si="46"/>
        <v>63</v>
      </c>
      <c r="R519" s="100">
        <f t="shared" si="47"/>
        <v>31925</v>
      </c>
    </row>
    <row r="520" spans="1:18" ht="12">
      <c r="A520" s="98" t="s">
        <v>452</v>
      </c>
      <c r="B520" s="98" t="s">
        <v>749</v>
      </c>
      <c r="C520" s="99">
        <v>223922</v>
      </c>
      <c r="D520" s="99">
        <v>7</v>
      </c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>
        <f>+'Raw Faculty Salary Data'!O490</f>
        <v>23</v>
      </c>
      <c r="P520" s="3">
        <f>+'Raw Faculty Salary Data'!P490</f>
        <v>34134</v>
      </c>
      <c r="Q520" s="100">
        <f t="shared" si="46"/>
        <v>23</v>
      </c>
      <c r="R520" s="100">
        <f t="shared" si="47"/>
        <v>34134</v>
      </c>
    </row>
    <row r="521" spans="1:18" ht="12">
      <c r="A521" s="98" t="s">
        <v>452</v>
      </c>
      <c r="B521" s="98" t="s">
        <v>478</v>
      </c>
      <c r="C521" s="99">
        <v>226408</v>
      </c>
      <c r="D521" s="99">
        <v>7</v>
      </c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>
        <f>+'Raw Faculty Salary Data'!O491</f>
        <v>81</v>
      </c>
      <c r="P521" s="3">
        <f>+'Raw Faculty Salary Data'!P491</f>
        <v>36871</v>
      </c>
      <c r="Q521" s="100">
        <f t="shared" si="46"/>
        <v>81</v>
      </c>
      <c r="R521" s="100">
        <f t="shared" si="47"/>
        <v>36871</v>
      </c>
    </row>
    <row r="522" spans="1:18" ht="12">
      <c r="A522" s="98" t="s">
        <v>452</v>
      </c>
      <c r="B522" s="98" t="s">
        <v>479</v>
      </c>
      <c r="C522" s="99">
        <v>247834</v>
      </c>
      <c r="D522" s="99">
        <v>7</v>
      </c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>
        <f>+'Raw Faculty Salary Data'!O492</f>
        <v>143</v>
      </c>
      <c r="P522" s="3">
        <f>+'Raw Faculty Salary Data'!P492</f>
        <v>38665</v>
      </c>
      <c r="Q522" s="100">
        <f t="shared" si="46"/>
        <v>143</v>
      </c>
      <c r="R522" s="100">
        <f t="shared" si="47"/>
        <v>38665</v>
      </c>
    </row>
    <row r="523" spans="1:18" ht="12">
      <c r="A523" s="98" t="s">
        <v>452</v>
      </c>
      <c r="B523" s="98" t="s">
        <v>750</v>
      </c>
      <c r="C523" s="99">
        <v>224350</v>
      </c>
      <c r="D523" s="99">
        <v>7</v>
      </c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>
        <f>+'Raw Faculty Salary Data'!O493</f>
        <v>270</v>
      </c>
      <c r="P523" s="3">
        <f>+'Raw Faculty Salary Data'!P493</f>
        <v>41927</v>
      </c>
      <c r="Q523" s="100">
        <f t="shared" si="46"/>
        <v>270</v>
      </c>
      <c r="R523" s="100">
        <f t="shared" si="47"/>
        <v>41927</v>
      </c>
    </row>
    <row r="524" spans="1:18" ht="12">
      <c r="A524" s="98" t="s">
        <v>452</v>
      </c>
      <c r="B524" s="98" t="s">
        <v>481</v>
      </c>
      <c r="C524" s="99">
        <v>224572</v>
      </c>
      <c r="D524" s="99">
        <v>7</v>
      </c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 t="str">
        <f>+'Raw Faculty Salary Data'!O494</f>
        <v> </v>
      </c>
      <c r="P524" s="3" t="str">
        <f>+'Raw Faculty Salary Data'!P494</f>
        <v> </v>
      </c>
      <c r="Q524" s="100"/>
      <c r="R524" s="100"/>
    </row>
    <row r="525" spans="1:18" ht="12">
      <c r="A525" s="98" t="s">
        <v>452</v>
      </c>
      <c r="B525" s="98" t="s">
        <v>482</v>
      </c>
      <c r="C525" s="99">
        <v>224615</v>
      </c>
      <c r="D525" s="99">
        <v>7</v>
      </c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 t="str">
        <f>+'Raw Faculty Salary Data'!O495</f>
        <v> </v>
      </c>
      <c r="P525" s="3" t="str">
        <f>+'Raw Faculty Salary Data'!P495</f>
        <v> </v>
      </c>
      <c r="Q525" s="100"/>
      <c r="R525" s="100"/>
    </row>
    <row r="526" spans="1:18" ht="12">
      <c r="A526" s="98" t="s">
        <v>452</v>
      </c>
      <c r="B526" s="98" t="s">
        <v>751</v>
      </c>
      <c r="C526" s="99">
        <v>224642</v>
      </c>
      <c r="D526" s="99">
        <v>7</v>
      </c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>
        <f>+'Raw Faculty Salary Data'!O496</f>
        <v>271</v>
      </c>
      <c r="P526" s="3">
        <f>+'Raw Faculty Salary Data'!P496</f>
        <v>41213</v>
      </c>
      <c r="Q526" s="100">
        <f t="shared" si="46"/>
        <v>271</v>
      </c>
      <c r="R526" s="100">
        <f t="shared" si="47"/>
        <v>41213</v>
      </c>
    </row>
    <row r="527" spans="1:18" ht="12">
      <c r="A527" s="98" t="s">
        <v>452</v>
      </c>
      <c r="B527" s="98" t="s">
        <v>752</v>
      </c>
      <c r="C527" s="99">
        <v>224891</v>
      </c>
      <c r="D527" s="99">
        <v>7</v>
      </c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>
        <f>+'Raw Faculty Salary Data'!O497</f>
        <v>25</v>
      </c>
      <c r="P527" s="3">
        <f>+'Raw Faculty Salary Data'!P497</f>
        <v>30584</v>
      </c>
      <c r="Q527" s="100">
        <f t="shared" si="46"/>
        <v>25</v>
      </c>
      <c r="R527" s="100">
        <f t="shared" si="47"/>
        <v>30584</v>
      </c>
    </row>
    <row r="528" spans="1:18" ht="12">
      <c r="A528" s="98" t="s">
        <v>452</v>
      </c>
      <c r="B528" s="98" t="s">
        <v>753</v>
      </c>
      <c r="C528" s="99">
        <v>224961</v>
      </c>
      <c r="D528" s="99">
        <v>7</v>
      </c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>
        <f>+'Raw Faculty Salary Data'!O498</f>
        <v>43</v>
      </c>
      <c r="P528" s="3">
        <f>+'Raw Faculty Salary Data'!P498</f>
        <v>40038</v>
      </c>
      <c r="Q528" s="100">
        <f t="shared" si="46"/>
        <v>43</v>
      </c>
      <c r="R528" s="100">
        <f t="shared" si="47"/>
        <v>40038</v>
      </c>
    </row>
    <row r="529" spans="1:18" ht="12">
      <c r="A529" s="98" t="s">
        <v>452</v>
      </c>
      <c r="B529" s="98" t="s">
        <v>754</v>
      </c>
      <c r="C529" s="99">
        <v>225070</v>
      </c>
      <c r="D529" s="99">
        <v>7</v>
      </c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>
        <f>+'Raw Faculty Salary Data'!O499</f>
        <v>74</v>
      </c>
      <c r="P529" s="3">
        <f>+'Raw Faculty Salary Data'!P499</f>
        <v>39718</v>
      </c>
      <c r="Q529" s="100">
        <f t="shared" si="46"/>
        <v>74</v>
      </c>
      <c r="R529" s="100">
        <f t="shared" si="47"/>
        <v>39718</v>
      </c>
    </row>
    <row r="530" spans="1:18" ht="12">
      <c r="A530" s="98" t="s">
        <v>452</v>
      </c>
      <c r="B530" s="98" t="s">
        <v>483</v>
      </c>
      <c r="C530" s="99">
        <v>225371</v>
      </c>
      <c r="D530" s="99">
        <v>7</v>
      </c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>
        <f>+'Raw Faculty Salary Data'!O500</f>
        <v>69</v>
      </c>
      <c r="P530" s="3">
        <f>+'Raw Faculty Salary Data'!P500</f>
        <v>32931</v>
      </c>
      <c r="Q530" s="100">
        <f t="shared" si="46"/>
        <v>69</v>
      </c>
      <c r="R530" s="100">
        <f t="shared" si="47"/>
        <v>32931</v>
      </c>
    </row>
    <row r="531" spans="1:18" ht="12">
      <c r="A531" s="98" t="s">
        <v>452</v>
      </c>
      <c r="B531" s="98" t="s">
        <v>484</v>
      </c>
      <c r="C531" s="99">
        <v>225423</v>
      </c>
      <c r="D531" s="99">
        <v>7</v>
      </c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>
        <f>+'Raw Faculty Salary Data'!O501</f>
        <v>519</v>
      </c>
      <c r="P531" s="3">
        <f>+'Raw Faculty Salary Data'!P501</f>
        <v>39784</v>
      </c>
      <c r="Q531" s="100">
        <f t="shared" si="46"/>
        <v>519</v>
      </c>
      <c r="R531" s="100">
        <f t="shared" si="47"/>
        <v>39784</v>
      </c>
    </row>
    <row r="532" spans="1:18" ht="12">
      <c r="A532" s="98" t="s">
        <v>452</v>
      </c>
      <c r="B532" s="98" t="s">
        <v>485</v>
      </c>
      <c r="C532" s="99">
        <v>225520</v>
      </c>
      <c r="D532" s="99">
        <v>7</v>
      </c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>
        <f>+'Raw Faculty Salary Data'!O502</f>
        <v>82</v>
      </c>
      <c r="P532" s="3">
        <f>+'Raw Faculty Salary Data'!P502</f>
        <v>36259</v>
      </c>
      <c r="Q532" s="100">
        <f t="shared" si="46"/>
        <v>82</v>
      </c>
      <c r="R532" s="100">
        <f t="shared" si="47"/>
        <v>36259</v>
      </c>
    </row>
    <row r="533" spans="1:18" ht="12">
      <c r="A533" s="98" t="s">
        <v>452</v>
      </c>
      <c r="B533" s="98" t="s">
        <v>755</v>
      </c>
      <c r="C533" s="99">
        <v>226019</v>
      </c>
      <c r="D533" s="99">
        <v>7</v>
      </c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>
        <f>+'Raw Faculty Salary Data'!O503</f>
        <v>140</v>
      </c>
      <c r="P533" s="3">
        <f>+'Raw Faculty Salary Data'!P503</f>
        <v>36746</v>
      </c>
      <c r="Q533" s="100">
        <f t="shared" si="46"/>
        <v>140</v>
      </c>
      <c r="R533" s="100">
        <f t="shared" si="47"/>
        <v>36746</v>
      </c>
    </row>
    <row r="534" spans="1:18" ht="12">
      <c r="A534" s="98" t="s">
        <v>452</v>
      </c>
      <c r="B534" s="98" t="s">
        <v>486</v>
      </c>
      <c r="C534" s="99">
        <v>229337</v>
      </c>
      <c r="D534" s="99">
        <v>7</v>
      </c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>
        <f>+'Raw Faculty Salary Data'!O504</f>
        <v>42</v>
      </c>
      <c r="P534" s="3">
        <f>+'Raw Faculty Salary Data'!P504</f>
        <v>33428</v>
      </c>
      <c r="Q534" s="100">
        <f t="shared" si="46"/>
        <v>42</v>
      </c>
      <c r="R534" s="100">
        <f t="shared" si="47"/>
        <v>33428</v>
      </c>
    </row>
    <row r="535" spans="1:18" ht="12">
      <c r="A535" s="98" t="s">
        <v>452</v>
      </c>
      <c r="B535" s="98" t="s">
        <v>756</v>
      </c>
      <c r="C535" s="99">
        <v>226107</v>
      </c>
      <c r="D535" s="99">
        <v>7</v>
      </c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>
        <f>+'Raw Faculty Salary Data'!O505</f>
        <v>39</v>
      </c>
      <c r="P535" s="3">
        <f>+'Raw Faculty Salary Data'!P505</f>
        <v>29714</v>
      </c>
      <c r="Q535" s="100">
        <f t="shared" si="46"/>
        <v>39</v>
      </c>
      <c r="R535" s="100">
        <f t="shared" si="47"/>
        <v>29714</v>
      </c>
    </row>
    <row r="536" spans="1:18" ht="12">
      <c r="A536" s="98" t="s">
        <v>452</v>
      </c>
      <c r="B536" s="98" t="s">
        <v>757</v>
      </c>
      <c r="C536" s="99">
        <v>226116</v>
      </c>
      <c r="D536" s="99">
        <v>7</v>
      </c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>
        <f>+'Raw Faculty Salary Data'!O506</f>
        <v>72</v>
      </c>
      <c r="P536" s="3">
        <f>+'Raw Faculty Salary Data'!P506</f>
        <v>29432</v>
      </c>
      <c r="Q536" s="100">
        <f t="shared" si="46"/>
        <v>72</v>
      </c>
      <c r="R536" s="100">
        <f t="shared" si="47"/>
        <v>29432</v>
      </c>
    </row>
    <row r="537" spans="1:18" ht="12">
      <c r="A537" s="98" t="s">
        <v>452</v>
      </c>
      <c r="B537" s="98" t="s">
        <v>758</v>
      </c>
      <c r="C537" s="99">
        <v>226134</v>
      </c>
      <c r="D537" s="99">
        <v>7</v>
      </c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>
        <f>+'Raw Faculty Salary Data'!O507</f>
        <v>173</v>
      </c>
      <c r="P537" s="3">
        <f>+'Raw Faculty Salary Data'!P507</f>
        <v>40821</v>
      </c>
      <c r="Q537" s="100">
        <f t="shared" si="46"/>
        <v>173</v>
      </c>
      <c r="R537" s="100">
        <f t="shared" si="47"/>
        <v>40821</v>
      </c>
    </row>
    <row r="538" spans="1:18" ht="12">
      <c r="A538" s="98" t="s">
        <v>452</v>
      </c>
      <c r="B538" s="98" t="s">
        <v>759</v>
      </c>
      <c r="C538" s="99">
        <v>226204</v>
      </c>
      <c r="D538" s="99">
        <v>7</v>
      </c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>
        <f>+'Raw Faculty Salary Data'!O508</f>
        <v>159</v>
      </c>
      <c r="P538" s="3">
        <f>+'Raw Faculty Salary Data'!P508</f>
        <v>42659</v>
      </c>
      <c r="Q538" s="100">
        <f t="shared" si="46"/>
        <v>159</v>
      </c>
      <c r="R538" s="100">
        <f t="shared" si="47"/>
        <v>42659</v>
      </c>
    </row>
    <row r="539" spans="1:18" ht="12">
      <c r="A539" s="98" t="s">
        <v>452</v>
      </c>
      <c r="B539" s="98" t="s">
        <v>760</v>
      </c>
      <c r="C539" s="99">
        <v>226578</v>
      </c>
      <c r="D539" s="99">
        <v>7</v>
      </c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>
        <f>+'Raw Faculty Salary Data'!O509</f>
        <v>159</v>
      </c>
      <c r="P539" s="3">
        <f>+'Raw Faculty Salary Data'!P509</f>
        <v>42273</v>
      </c>
      <c r="Q539" s="100">
        <f t="shared" si="46"/>
        <v>159</v>
      </c>
      <c r="R539" s="100">
        <f t="shared" si="47"/>
        <v>42273</v>
      </c>
    </row>
    <row r="540" spans="1:18" ht="12">
      <c r="A540" s="98" t="s">
        <v>452</v>
      </c>
      <c r="B540" s="98" t="s">
        <v>761</v>
      </c>
      <c r="C540" s="99">
        <v>226806</v>
      </c>
      <c r="D540" s="99">
        <v>7</v>
      </c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>
        <f>+'Raw Faculty Salary Data'!O510</f>
        <v>96</v>
      </c>
      <c r="P540" s="3">
        <f>+'Raw Faculty Salary Data'!P510</f>
        <v>38408</v>
      </c>
      <c r="Q540" s="100">
        <f t="shared" si="46"/>
        <v>96</v>
      </c>
      <c r="R540" s="100">
        <f t="shared" si="47"/>
        <v>38408</v>
      </c>
    </row>
    <row r="541" spans="1:18" ht="12">
      <c r="A541" s="98" t="s">
        <v>452</v>
      </c>
      <c r="B541" s="98" t="s">
        <v>487</v>
      </c>
      <c r="C541" s="99">
        <v>226930</v>
      </c>
      <c r="D541" s="99">
        <v>7</v>
      </c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100"/>
      <c r="R541" s="100"/>
    </row>
    <row r="542" spans="1:18" ht="12">
      <c r="A542" s="98" t="s">
        <v>452</v>
      </c>
      <c r="B542" s="98" t="s">
        <v>762</v>
      </c>
      <c r="C542" s="99">
        <v>227146</v>
      </c>
      <c r="D542" s="99">
        <v>7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>
        <f>+'Raw Faculty Salary Data'!O512</f>
        <v>80</v>
      </c>
      <c r="P542" s="3">
        <f>+'Raw Faculty Salary Data'!P512</f>
        <v>36641</v>
      </c>
      <c r="Q542" s="100">
        <f t="shared" si="46"/>
        <v>80</v>
      </c>
      <c r="R542" s="100">
        <f t="shared" si="47"/>
        <v>36641</v>
      </c>
    </row>
    <row r="543" spans="1:18" ht="12">
      <c r="A543" s="98" t="s">
        <v>452</v>
      </c>
      <c r="B543" s="98" t="s">
        <v>488</v>
      </c>
      <c r="C543" s="99">
        <v>224110</v>
      </c>
      <c r="D543" s="99">
        <v>7</v>
      </c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>
        <f>+'Raw Faculty Salary Data'!O513</f>
        <v>90</v>
      </c>
      <c r="P543" s="3">
        <f>+'Raw Faculty Salary Data'!P513</f>
        <v>34249</v>
      </c>
      <c r="Q543" s="100">
        <f t="shared" si="46"/>
        <v>90</v>
      </c>
      <c r="R543" s="100">
        <f t="shared" si="47"/>
        <v>34249</v>
      </c>
    </row>
    <row r="544" spans="1:18" ht="12">
      <c r="A544" s="98" t="s">
        <v>452</v>
      </c>
      <c r="B544" s="98" t="s">
        <v>489</v>
      </c>
      <c r="C544" s="99">
        <v>227182</v>
      </c>
      <c r="D544" s="99">
        <v>7</v>
      </c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>
        <f>+'Raw Faculty Salary Data'!O514</f>
        <v>329</v>
      </c>
      <c r="P544" s="3">
        <f>+'Raw Faculty Salary Data'!P514</f>
        <v>41591</v>
      </c>
      <c r="Q544" s="100">
        <f t="shared" si="46"/>
        <v>329</v>
      </c>
      <c r="R544" s="100">
        <f t="shared" si="47"/>
        <v>41591</v>
      </c>
    </row>
    <row r="545" spans="1:18" ht="12">
      <c r="A545" s="98" t="s">
        <v>452</v>
      </c>
      <c r="B545" s="98" t="s">
        <v>490</v>
      </c>
      <c r="C545" s="99">
        <v>227191</v>
      </c>
      <c r="D545" s="99">
        <v>7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100"/>
      <c r="R545" s="100"/>
    </row>
    <row r="546" spans="1:18" ht="12">
      <c r="A546" s="98" t="s">
        <v>452</v>
      </c>
      <c r="B546" s="98" t="s">
        <v>763</v>
      </c>
      <c r="C546" s="99">
        <v>227225</v>
      </c>
      <c r="D546" s="99">
        <v>7</v>
      </c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>
        <f>+'Raw Faculty Salary Data'!O516</f>
        <v>50</v>
      </c>
      <c r="P546" s="3">
        <f>+'Raw Faculty Salary Data'!P516</f>
        <v>35600</v>
      </c>
      <c r="Q546" s="100">
        <f t="shared" si="46"/>
        <v>50</v>
      </c>
      <c r="R546" s="100">
        <f t="shared" si="47"/>
        <v>35600</v>
      </c>
    </row>
    <row r="547" spans="1:18" ht="12">
      <c r="A547" s="98" t="s">
        <v>452</v>
      </c>
      <c r="B547" s="98" t="s">
        <v>491</v>
      </c>
      <c r="C547" s="99">
        <v>420398</v>
      </c>
      <c r="D547" s="99">
        <v>7</v>
      </c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100"/>
      <c r="R547" s="100"/>
    </row>
    <row r="548" spans="1:18" ht="12">
      <c r="A548" s="98" t="s">
        <v>452</v>
      </c>
      <c r="B548" s="98" t="s">
        <v>764</v>
      </c>
      <c r="C548" s="99">
        <v>227304</v>
      </c>
      <c r="D548" s="99">
        <v>7</v>
      </c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>
        <f>+'Raw Faculty Salary Data'!O518</f>
        <v>125</v>
      </c>
      <c r="P548" s="3">
        <f>+'Raw Faculty Salary Data'!P518</f>
        <v>36983</v>
      </c>
      <c r="Q548" s="100">
        <f t="shared" si="46"/>
        <v>125</v>
      </c>
      <c r="R548" s="100">
        <f t="shared" si="47"/>
        <v>36983</v>
      </c>
    </row>
    <row r="549" spans="1:18" ht="12">
      <c r="A549" s="98" t="s">
        <v>452</v>
      </c>
      <c r="B549" s="98" t="s">
        <v>492</v>
      </c>
      <c r="C549" s="99">
        <v>246354</v>
      </c>
      <c r="D549" s="99">
        <v>7</v>
      </c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100"/>
      <c r="R549" s="100"/>
    </row>
    <row r="550" spans="1:18" ht="12">
      <c r="A550" s="98" t="s">
        <v>452</v>
      </c>
      <c r="B550" s="98" t="s">
        <v>493</v>
      </c>
      <c r="C550" s="99">
        <v>227386</v>
      </c>
      <c r="D550" s="99">
        <v>7</v>
      </c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>
        <f>+'Raw Faculty Salary Data'!O520</f>
        <v>64</v>
      </c>
      <c r="P550" s="3">
        <f>+'Raw Faculty Salary Data'!P520</f>
        <v>36781</v>
      </c>
      <c r="Q550" s="100">
        <f t="shared" si="46"/>
        <v>64</v>
      </c>
      <c r="R550" s="100">
        <f t="shared" si="47"/>
        <v>36781</v>
      </c>
    </row>
    <row r="551" spans="1:18" ht="12">
      <c r="A551" s="98" t="s">
        <v>452</v>
      </c>
      <c r="B551" s="98" t="s">
        <v>494</v>
      </c>
      <c r="C551" s="99">
        <v>227401</v>
      </c>
      <c r="D551" s="99">
        <v>7</v>
      </c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>
        <f>+'Raw Faculty Salary Data'!O521</f>
        <v>79</v>
      </c>
      <c r="P551" s="3">
        <f>+'Raw Faculty Salary Data'!P521</f>
        <v>34747</v>
      </c>
      <c r="Q551" s="100">
        <f t="shared" si="46"/>
        <v>79</v>
      </c>
      <c r="R551" s="100">
        <f t="shared" si="47"/>
        <v>34747</v>
      </c>
    </row>
    <row r="552" spans="1:18" ht="12">
      <c r="A552" s="98" t="s">
        <v>452</v>
      </c>
      <c r="B552" s="98" t="s">
        <v>765</v>
      </c>
      <c r="C552" s="99">
        <v>227687</v>
      </c>
      <c r="D552" s="99">
        <v>7</v>
      </c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>
        <f>+'Raw Faculty Salary Data'!O522</f>
        <v>28</v>
      </c>
      <c r="P552" s="3">
        <f>+'Raw Faculty Salary Data'!P522</f>
        <v>25780</v>
      </c>
      <c r="Q552" s="100">
        <f t="shared" si="46"/>
        <v>28</v>
      </c>
      <c r="R552" s="100">
        <f t="shared" si="47"/>
        <v>25780</v>
      </c>
    </row>
    <row r="553" spans="1:18" ht="12">
      <c r="A553" s="98" t="s">
        <v>452</v>
      </c>
      <c r="B553" s="98" t="s">
        <v>495</v>
      </c>
      <c r="C553" s="99">
        <v>227766</v>
      </c>
      <c r="D553" s="99">
        <v>7</v>
      </c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100"/>
      <c r="R553" s="100"/>
    </row>
    <row r="554" spans="1:18" ht="12">
      <c r="A554" s="98" t="s">
        <v>452</v>
      </c>
      <c r="B554" s="98" t="s">
        <v>496</v>
      </c>
      <c r="C554" s="99">
        <v>227924</v>
      </c>
      <c r="D554" s="99">
        <v>7</v>
      </c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100"/>
      <c r="R554" s="100"/>
    </row>
    <row r="555" spans="1:18" ht="12">
      <c r="A555" s="98" t="s">
        <v>452</v>
      </c>
      <c r="B555" s="98" t="s">
        <v>497</v>
      </c>
      <c r="C555" s="99">
        <v>227979</v>
      </c>
      <c r="D555" s="99">
        <v>7</v>
      </c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>
        <f>+'Raw Faculty Salary Data'!O525</f>
        <v>385</v>
      </c>
      <c r="P555" s="3">
        <f>+'Raw Faculty Salary Data'!P525</f>
        <v>39627</v>
      </c>
      <c r="Q555" s="100">
        <f t="shared" si="46"/>
        <v>385</v>
      </c>
      <c r="R555" s="100">
        <f t="shared" si="47"/>
        <v>39627</v>
      </c>
    </row>
    <row r="556" spans="1:18" ht="12">
      <c r="A556" s="98" t="s">
        <v>452</v>
      </c>
      <c r="B556" s="98" t="s">
        <v>766</v>
      </c>
      <c r="C556" s="99">
        <v>228158</v>
      </c>
      <c r="D556" s="99">
        <v>7</v>
      </c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>
        <f>+'Raw Faculty Salary Data'!O526</f>
        <v>199</v>
      </c>
      <c r="P556" s="3">
        <f>+'Raw Faculty Salary Data'!P526</f>
        <v>35613</v>
      </c>
      <c r="Q556" s="100">
        <f t="shared" si="46"/>
        <v>199</v>
      </c>
      <c r="R556" s="100">
        <f t="shared" si="47"/>
        <v>35613</v>
      </c>
    </row>
    <row r="557" spans="1:18" ht="12">
      <c r="A557" s="98" t="s">
        <v>452</v>
      </c>
      <c r="B557" s="98" t="s">
        <v>767</v>
      </c>
      <c r="C557" s="99">
        <v>409315</v>
      </c>
      <c r="D557" s="99">
        <v>7</v>
      </c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>
        <f>+'Raw Faculty Salary Data'!O527</f>
        <v>176</v>
      </c>
      <c r="P557" s="3">
        <f>+'Raw Faculty Salary Data'!P527</f>
        <v>33078</v>
      </c>
      <c r="Q557" s="100">
        <f t="shared" si="46"/>
        <v>176</v>
      </c>
      <c r="R557" s="100">
        <f t="shared" si="47"/>
        <v>33078</v>
      </c>
    </row>
    <row r="558" spans="1:18" ht="12">
      <c r="A558" s="98" t="s">
        <v>452</v>
      </c>
      <c r="B558" s="98" t="s">
        <v>768</v>
      </c>
      <c r="C558" s="99">
        <v>228316</v>
      </c>
      <c r="D558" s="99">
        <v>7</v>
      </c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>
        <f>+'Raw Faculty Salary Data'!O528</f>
        <v>78</v>
      </c>
      <c r="P558" s="3">
        <f>+'Raw Faculty Salary Data'!P528</f>
        <v>29906</v>
      </c>
      <c r="Q558" s="100">
        <f t="shared" si="46"/>
        <v>78</v>
      </c>
      <c r="R558" s="100">
        <f t="shared" si="47"/>
        <v>29906</v>
      </c>
    </row>
    <row r="559" spans="1:18" ht="12">
      <c r="A559" s="98" t="s">
        <v>452</v>
      </c>
      <c r="B559" s="98" t="s">
        <v>498</v>
      </c>
      <c r="C559" s="99">
        <v>227854</v>
      </c>
      <c r="D559" s="99">
        <v>7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100"/>
      <c r="R559" s="100"/>
    </row>
    <row r="560" spans="1:18" ht="12">
      <c r="A560" s="98" t="s">
        <v>452</v>
      </c>
      <c r="B560" s="98" t="s">
        <v>499</v>
      </c>
      <c r="C560" s="99">
        <v>228547</v>
      </c>
      <c r="D560" s="99">
        <v>7</v>
      </c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>
        <f>+'Raw Faculty Salary Data'!O530</f>
        <v>439</v>
      </c>
      <c r="P560" s="3">
        <f>+'Raw Faculty Salary Data'!P530</f>
        <v>42486</v>
      </c>
      <c r="Q560" s="100">
        <f t="shared" si="46"/>
        <v>439</v>
      </c>
      <c r="R560" s="100">
        <f t="shared" si="47"/>
        <v>42486</v>
      </c>
    </row>
    <row r="561" spans="1:18" ht="12">
      <c r="A561" s="98" t="s">
        <v>452</v>
      </c>
      <c r="B561" s="98" t="s">
        <v>769</v>
      </c>
      <c r="C561" s="99">
        <v>228608</v>
      </c>
      <c r="D561" s="99">
        <v>7</v>
      </c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>
        <f>+'Raw Faculty Salary Data'!O531</f>
        <v>81</v>
      </c>
      <c r="P561" s="3">
        <f>+'Raw Faculty Salary Data'!P531</f>
        <v>38415</v>
      </c>
      <c r="Q561" s="100">
        <f t="shared" si="46"/>
        <v>81</v>
      </c>
      <c r="R561" s="100">
        <f t="shared" si="47"/>
        <v>38415</v>
      </c>
    </row>
    <row r="562" spans="1:18" ht="12">
      <c r="A562" s="98" t="s">
        <v>452</v>
      </c>
      <c r="B562" s="98" t="s">
        <v>770</v>
      </c>
      <c r="C562" s="99">
        <v>228699</v>
      </c>
      <c r="D562" s="99">
        <v>7</v>
      </c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>
        <f>+'Raw Faculty Salary Data'!O532</f>
        <v>81</v>
      </c>
      <c r="P562" s="3">
        <f>+'Raw Faculty Salary Data'!P532</f>
        <v>41634</v>
      </c>
      <c r="Q562" s="100">
        <f t="shared" si="46"/>
        <v>81</v>
      </c>
      <c r="R562" s="100">
        <f t="shared" si="47"/>
        <v>41634</v>
      </c>
    </row>
    <row r="563" spans="1:18" ht="12">
      <c r="A563" s="98" t="s">
        <v>452</v>
      </c>
      <c r="B563" s="98" t="s">
        <v>771</v>
      </c>
      <c r="C563" s="99">
        <v>229072</v>
      </c>
      <c r="D563" s="99">
        <v>7</v>
      </c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>
        <f>+'Raw Faculty Salary Data'!O533</f>
        <v>89</v>
      </c>
      <c r="P563" s="3">
        <f>+'Raw Faculty Salary Data'!P533</f>
        <v>40042</v>
      </c>
      <c r="Q563" s="100">
        <f t="shared" si="46"/>
        <v>89</v>
      </c>
      <c r="R563" s="100">
        <f t="shared" si="47"/>
        <v>40042</v>
      </c>
    </row>
    <row r="564" spans="1:18" ht="12">
      <c r="A564" s="98" t="s">
        <v>452</v>
      </c>
      <c r="B564" s="98" t="s">
        <v>772</v>
      </c>
      <c r="C564" s="99">
        <v>228662</v>
      </c>
      <c r="D564" s="99">
        <v>7</v>
      </c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100"/>
      <c r="R564" s="100"/>
    </row>
    <row r="565" spans="1:18" ht="12">
      <c r="A565" s="98" t="s">
        <v>452</v>
      </c>
      <c r="B565" s="98" t="s">
        <v>773</v>
      </c>
      <c r="C565" s="99">
        <v>229319</v>
      </c>
      <c r="D565" s="99">
        <v>7</v>
      </c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>
        <f>+'Raw Faculty Salary Data'!O535</f>
        <v>148</v>
      </c>
      <c r="P565" s="3">
        <f>+'Raw Faculty Salary Data'!P535</f>
        <v>41933</v>
      </c>
      <c r="Q565" s="100">
        <f t="shared" si="46"/>
        <v>148</v>
      </c>
      <c r="R565" s="100">
        <f t="shared" si="47"/>
        <v>41933</v>
      </c>
    </row>
    <row r="566" spans="1:18" ht="12">
      <c r="A566" s="98" t="s">
        <v>452</v>
      </c>
      <c r="B566" s="98" t="s">
        <v>774</v>
      </c>
      <c r="C566" s="99">
        <v>229328</v>
      </c>
      <c r="D566" s="99">
        <v>7</v>
      </c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>
        <f>+'Raw Faculty Salary Data'!O536</f>
        <v>83</v>
      </c>
      <c r="P566" s="3">
        <f>+'Raw Faculty Salary Data'!P536</f>
        <v>42144</v>
      </c>
      <c r="Q566" s="100">
        <f t="shared" si="46"/>
        <v>83</v>
      </c>
      <c r="R566" s="100">
        <f t="shared" si="47"/>
        <v>42144</v>
      </c>
    </row>
    <row r="567" spans="1:18" ht="12">
      <c r="A567" s="98" t="s">
        <v>452</v>
      </c>
      <c r="B567" s="98" t="s">
        <v>500</v>
      </c>
      <c r="C567" s="99">
        <v>228680</v>
      </c>
      <c r="D567" s="99">
        <v>7</v>
      </c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>
        <f>+'Raw Faculty Salary Data'!O537</f>
        <v>267</v>
      </c>
      <c r="P567" s="3">
        <f>+'Raw Faculty Salary Data'!P537</f>
        <v>42540</v>
      </c>
      <c r="Q567" s="100">
        <f t="shared" si="46"/>
        <v>267</v>
      </c>
      <c r="R567" s="100">
        <f t="shared" si="47"/>
        <v>42540</v>
      </c>
    </row>
    <row r="568" spans="1:18" ht="12">
      <c r="A568" s="98" t="s">
        <v>452</v>
      </c>
      <c r="B568" s="98" t="s">
        <v>501</v>
      </c>
      <c r="C568" s="99">
        <v>225308</v>
      </c>
      <c r="D568" s="99">
        <v>7</v>
      </c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>
        <f>+'Raw Faculty Salary Data'!O538</f>
        <v>123</v>
      </c>
      <c r="P568" s="3">
        <f>+'Raw Faculty Salary Data'!P538</f>
        <v>37109</v>
      </c>
      <c r="Q568" s="100">
        <f t="shared" si="46"/>
        <v>123</v>
      </c>
      <c r="R568" s="100">
        <f t="shared" si="47"/>
        <v>37109</v>
      </c>
    </row>
    <row r="569" spans="1:18" ht="12">
      <c r="A569" s="98" t="s">
        <v>452</v>
      </c>
      <c r="B569" s="98" t="s">
        <v>775</v>
      </c>
      <c r="C569" s="99">
        <v>229355</v>
      </c>
      <c r="D569" s="99">
        <v>7</v>
      </c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>
        <f>+'Raw Faculty Salary Data'!O539</f>
        <v>211</v>
      </c>
      <c r="P569" s="3">
        <f>+'Raw Faculty Salary Data'!P539</f>
        <v>40018</v>
      </c>
      <c r="Q569" s="100">
        <f t="shared" si="46"/>
        <v>211</v>
      </c>
      <c r="R569" s="100">
        <f t="shared" si="47"/>
        <v>40018</v>
      </c>
    </row>
    <row r="570" spans="1:18" ht="12">
      <c r="A570" s="98" t="s">
        <v>452</v>
      </c>
      <c r="B570" s="98" t="s">
        <v>776</v>
      </c>
      <c r="C570" s="99">
        <v>229504</v>
      </c>
      <c r="D570" s="99">
        <v>7</v>
      </c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>
        <f>+'Raw Faculty Salary Data'!O540</f>
        <v>56</v>
      </c>
      <c r="P570" s="3">
        <f>+'Raw Faculty Salary Data'!P540</f>
        <v>32034</v>
      </c>
      <c r="Q570" s="100">
        <f t="shared" si="46"/>
        <v>56</v>
      </c>
      <c r="R570" s="100">
        <f t="shared" si="47"/>
        <v>32034</v>
      </c>
    </row>
    <row r="571" spans="1:18" ht="12">
      <c r="A571" s="98" t="s">
        <v>452</v>
      </c>
      <c r="B571" s="98" t="s">
        <v>777</v>
      </c>
      <c r="C571" s="99">
        <v>229540</v>
      </c>
      <c r="D571" s="99">
        <v>7</v>
      </c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>
        <f>+'Raw Faculty Salary Data'!O541</f>
        <v>105</v>
      </c>
      <c r="P571" s="3">
        <f>+'Raw Faculty Salary Data'!P541</f>
        <v>39429</v>
      </c>
      <c r="Q571" s="100">
        <f t="shared" si="46"/>
        <v>105</v>
      </c>
      <c r="R571" s="100">
        <f t="shared" si="47"/>
        <v>39429</v>
      </c>
    </row>
    <row r="572" spans="1:18" ht="12">
      <c r="A572" s="98" t="s">
        <v>452</v>
      </c>
      <c r="B572" s="98" t="s">
        <v>778</v>
      </c>
      <c r="C572" s="99">
        <v>229799</v>
      </c>
      <c r="D572" s="99">
        <v>7</v>
      </c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>
        <f>+'Raw Faculty Salary Data'!O542</f>
        <v>61</v>
      </c>
      <c r="P572" s="3">
        <f>+'Raw Faculty Salary Data'!P542</f>
        <v>39715</v>
      </c>
      <c r="Q572" s="100">
        <f t="shared" si="46"/>
        <v>61</v>
      </c>
      <c r="R572" s="100">
        <f t="shared" si="47"/>
        <v>39715</v>
      </c>
    </row>
    <row r="573" spans="1:18" ht="12">
      <c r="A573" s="98" t="s">
        <v>452</v>
      </c>
      <c r="B573" s="98" t="s">
        <v>779</v>
      </c>
      <c r="C573" s="99">
        <v>229832</v>
      </c>
      <c r="D573" s="99">
        <v>7</v>
      </c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>
        <f>+'Raw Faculty Salary Data'!O543</f>
        <v>42</v>
      </c>
      <c r="P573" s="3">
        <f>+'Raw Faculty Salary Data'!P543</f>
        <v>34314</v>
      </c>
      <c r="Q573" s="100">
        <f>+O573+M573+K573+I573+G573+E573</f>
        <v>42</v>
      </c>
      <c r="R573" s="100">
        <f>((E573*F573)+(G573*H573)+(I573*J573)+(K573*L573)+(M573*N573)+(O573*P573))/Q573</f>
        <v>34314</v>
      </c>
    </row>
    <row r="574" spans="1:18" ht="12">
      <c r="A574" s="98" t="s">
        <v>452</v>
      </c>
      <c r="B574" s="98" t="s">
        <v>780</v>
      </c>
      <c r="C574" s="99">
        <v>229841</v>
      </c>
      <c r="D574" s="99">
        <v>7</v>
      </c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>
        <f>+'Raw Faculty Salary Data'!O544</f>
        <v>101</v>
      </c>
      <c r="P574" s="3">
        <f>+'Raw Faculty Salary Data'!P544</f>
        <v>36255</v>
      </c>
      <c r="Q574" s="100">
        <f>+O574+M574+K574+I574+G574+E574</f>
        <v>101</v>
      </c>
      <c r="R574" s="100">
        <f>((E574*F574)+(G574*H574)+(I574*J574)+(K574*L574)+(M574*N574)+(O574*P574))/Q574</f>
        <v>36255</v>
      </c>
    </row>
    <row r="575" spans="1:18" ht="12">
      <c r="A575" s="98" t="s">
        <v>452</v>
      </c>
      <c r="B575" s="98" t="s">
        <v>480</v>
      </c>
      <c r="C575" s="99"/>
      <c r="D575" s="99">
        <v>7</v>
      </c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>
        <f>+'Raw Faculty Salary Data'!O545</f>
        <v>532</v>
      </c>
      <c r="P575" s="3">
        <f>+'Raw Faculty Salary Data'!P545</f>
        <v>49454</v>
      </c>
      <c r="Q575" s="100">
        <f>+O575+M575+K575+I575+G575+E575</f>
        <v>532</v>
      </c>
      <c r="R575" s="100">
        <f>((E575*F575)+(G575*H575)+(I575*J575)+(K575*L575)+(M575*N575)+(O575*P575))/Q575</f>
        <v>49454</v>
      </c>
    </row>
    <row r="576" spans="1:18" ht="12">
      <c r="A576" s="98" t="s">
        <v>452</v>
      </c>
      <c r="B576" s="98" t="s">
        <v>475</v>
      </c>
      <c r="C576" s="99"/>
      <c r="D576" s="99">
        <v>7</v>
      </c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>
        <f>+'Raw Faculty Salary Data'!O546</f>
        <v>489</v>
      </c>
      <c r="P576" s="3">
        <f>+'Raw Faculty Salary Data'!P546</f>
        <v>41271</v>
      </c>
      <c r="Q576" s="100">
        <f>+O576+M576+K576+I576+G576+E576</f>
        <v>489</v>
      </c>
      <c r="R576" s="100">
        <f>((E576*F576)+(G576*H576)+(I576*J576)+(K576*L576)+(M576*N576)+(O576*P576))/Q576</f>
        <v>41271</v>
      </c>
    </row>
    <row r="577" spans="1:18" ht="12">
      <c r="A577" s="1"/>
      <c r="B577" s="1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2">
      <c r="A578" s="1" t="s">
        <v>502</v>
      </c>
      <c r="B578" s="1" t="s">
        <v>503</v>
      </c>
      <c r="C578" s="2">
        <v>234076</v>
      </c>
      <c r="D578" s="2">
        <v>1</v>
      </c>
      <c r="E578" s="3">
        <v>458</v>
      </c>
      <c r="F578" s="3">
        <v>90378.43979912665</v>
      </c>
      <c r="G578" s="3">
        <v>266</v>
      </c>
      <c r="H578" s="3">
        <v>60679.50329736842</v>
      </c>
      <c r="I578" s="3">
        <v>208</v>
      </c>
      <c r="J578" s="3">
        <v>48300.957490384615</v>
      </c>
      <c r="K578" s="3">
        <v>20</v>
      </c>
      <c r="L578" s="3">
        <v>36425.7739</v>
      </c>
      <c r="M578" s="3">
        <v>60</v>
      </c>
      <c r="N578" s="3">
        <v>39150.18178</v>
      </c>
      <c r="O578" s="3">
        <v>0</v>
      </c>
      <c r="P578" s="3"/>
      <c r="Q578" s="100">
        <f aca="true" t="shared" si="48" ref="Q578:Q591">+O578+M578+K578+I578+G578+E578</f>
        <v>1012</v>
      </c>
      <c r="R578" s="100">
        <f aca="true" t="shared" si="49" ref="R578:R591">((E578*F578)+(G578*H578)+(I578*J578)+(K578*L578)+(M578*N578)+(O578*P578))/Q578</f>
        <v>69820.35459278656</v>
      </c>
    </row>
    <row r="579" spans="1:18" ht="12">
      <c r="A579" s="1" t="s">
        <v>502</v>
      </c>
      <c r="B579" s="1" t="s">
        <v>504</v>
      </c>
      <c r="C579" s="2">
        <v>233921</v>
      </c>
      <c r="D579" s="2">
        <v>1</v>
      </c>
      <c r="E579" s="3">
        <v>471</v>
      </c>
      <c r="F579" s="3">
        <v>80126.79602802548</v>
      </c>
      <c r="G579" s="3">
        <v>386</v>
      </c>
      <c r="H579" s="3">
        <v>57597.2862015544</v>
      </c>
      <c r="I579" s="3">
        <v>229</v>
      </c>
      <c r="J579" s="3">
        <v>48335.776630567685</v>
      </c>
      <c r="K579" s="3">
        <v>116</v>
      </c>
      <c r="L579" s="3">
        <v>31507.114034482758</v>
      </c>
      <c r="M579" s="3">
        <v>7</v>
      </c>
      <c r="N579" s="3">
        <v>44099.10753714286</v>
      </c>
      <c r="O579" s="3">
        <v>0</v>
      </c>
      <c r="P579" s="3"/>
      <c r="Q579" s="100">
        <f t="shared" si="48"/>
        <v>1209</v>
      </c>
      <c r="R579" s="100">
        <f t="shared" si="49"/>
        <v>62038.61474951198</v>
      </c>
    </row>
    <row r="580" spans="1:18" ht="12">
      <c r="A580" s="1" t="s">
        <v>502</v>
      </c>
      <c r="B580" s="1" t="s">
        <v>505</v>
      </c>
      <c r="C580" s="2">
        <v>231624</v>
      </c>
      <c r="D580" s="2">
        <v>2</v>
      </c>
      <c r="E580" s="3">
        <v>201</v>
      </c>
      <c r="F580" s="3">
        <v>80310.49172965174</v>
      </c>
      <c r="G580" s="3">
        <v>143</v>
      </c>
      <c r="H580" s="3">
        <v>56189.777163356644</v>
      </c>
      <c r="I580" s="3">
        <v>142</v>
      </c>
      <c r="J580" s="3">
        <v>44896.05782084507</v>
      </c>
      <c r="K580" s="3">
        <v>21</v>
      </c>
      <c r="L580" s="3">
        <v>33604</v>
      </c>
      <c r="M580" s="3">
        <v>9</v>
      </c>
      <c r="N580" s="3">
        <v>37055</v>
      </c>
      <c r="O580" s="3">
        <v>0</v>
      </c>
      <c r="P580" s="3"/>
      <c r="Q580" s="100">
        <f t="shared" si="48"/>
        <v>516</v>
      </c>
      <c r="R580" s="100">
        <f t="shared" si="49"/>
        <v>61224.74066391473</v>
      </c>
    </row>
    <row r="581" spans="1:18" ht="12">
      <c r="A581" s="1" t="s">
        <v>502</v>
      </c>
      <c r="B581" s="1" t="s">
        <v>506</v>
      </c>
      <c r="C581" s="2">
        <v>232186</v>
      </c>
      <c r="D581" s="2">
        <v>2</v>
      </c>
      <c r="E581" s="3">
        <v>261</v>
      </c>
      <c r="F581" s="3">
        <v>88841.9136</v>
      </c>
      <c r="G581" s="3">
        <v>269</v>
      </c>
      <c r="H581" s="3">
        <v>60158.95435033458</v>
      </c>
      <c r="I581" s="3">
        <v>166</v>
      </c>
      <c r="J581" s="3">
        <v>45858.338974216866</v>
      </c>
      <c r="K581" s="3">
        <v>63</v>
      </c>
      <c r="L581" s="3">
        <v>40696.71159365079</v>
      </c>
      <c r="M581" s="3">
        <v>0</v>
      </c>
      <c r="N581" s="3"/>
      <c r="O581" s="3">
        <v>0</v>
      </c>
      <c r="P581" s="3"/>
      <c r="Q581" s="100">
        <f t="shared" si="48"/>
        <v>759</v>
      </c>
      <c r="R581" s="100">
        <f t="shared" si="49"/>
        <v>65279.15055330697</v>
      </c>
    </row>
    <row r="582" spans="1:18" ht="12">
      <c r="A582" s="1" t="s">
        <v>502</v>
      </c>
      <c r="B582" s="1" t="s">
        <v>507</v>
      </c>
      <c r="C582" s="2">
        <v>232982</v>
      </c>
      <c r="D582" s="2">
        <v>2</v>
      </c>
      <c r="E582" s="3">
        <v>156</v>
      </c>
      <c r="F582" s="3">
        <v>72946.55987884615</v>
      </c>
      <c r="G582" s="3">
        <v>205</v>
      </c>
      <c r="H582" s="3">
        <v>54089.83139014634</v>
      </c>
      <c r="I582" s="3">
        <v>140</v>
      </c>
      <c r="J582" s="3">
        <v>45481.882971428575</v>
      </c>
      <c r="K582" s="3">
        <v>29</v>
      </c>
      <c r="L582" s="3">
        <v>38698.393172413795</v>
      </c>
      <c r="M582" s="3">
        <v>52</v>
      </c>
      <c r="N582" s="3">
        <v>38650.61810846154</v>
      </c>
      <c r="O582" s="3">
        <v>0</v>
      </c>
      <c r="P582" s="3"/>
      <c r="Q582" s="100">
        <f t="shared" si="48"/>
        <v>582</v>
      </c>
      <c r="R582" s="100">
        <f t="shared" si="49"/>
        <v>54927.19576584192</v>
      </c>
    </row>
    <row r="583" spans="1:18" ht="12">
      <c r="A583" s="1" t="s">
        <v>502</v>
      </c>
      <c r="B583" s="1" t="s">
        <v>508</v>
      </c>
      <c r="C583" s="2">
        <v>234030</v>
      </c>
      <c r="D583" s="2">
        <v>2</v>
      </c>
      <c r="E583" s="3">
        <v>231</v>
      </c>
      <c r="F583" s="3">
        <v>75262.25160025974</v>
      </c>
      <c r="G583" s="3">
        <v>313</v>
      </c>
      <c r="H583" s="3">
        <v>59599.1683198722</v>
      </c>
      <c r="I583" s="3">
        <v>218</v>
      </c>
      <c r="J583" s="3">
        <v>47313.854998165145</v>
      </c>
      <c r="K583" s="3">
        <v>32</v>
      </c>
      <c r="L583" s="3">
        <v>35614.191929374996</v>
      </c>
      <c r="M583" s="3">
        <v>6</v>
      </c>
      <c r="N583" s="3">
        <v>32544.686</v>
      </c>
      <c r="O583" s="3">
        <v>0</v>
      </c>
      <c r="P583" s="3"/>
      <c r="Q583" s="100">
        <f t="shared" si="48"/>
        <v>800</v>
      </c>
      <c r="R583" s="100">
        <f t="shared" si="49"/>
        <v>59611.82806390001</v>
      </c>
    </row>
    <row r="584" spans="1:18" ht="12">
      <c r="A584" s="1" t="s">
        <v>502</v>
      </c>
      <c r="B584" s="1" t="s">
        <v>509</v>
      </c>
      <c r="C584" s="2">
        <v>232423</v>
      </c>
      <c r="D584" s="2">
        <v>3</v>
      </c>
      <c r="E584" s="3">
        <v>203</v>
      </c>
      <c r="F584" s="3">
        <v>62733.231823054186</v>
      </c>
      <c r="G584" s="3">
        <v>187</v>
      </c>
      <c r="H584" s="3">
        <v>52773.10691860963</v>
      </c>
      <c r="I584" s="3">
        <v>181</v>
      </c>
      <c r="J584" s="3">
        <v>42695.37989955801</v>
      </c>
      <c r="K584" s="3">
        <v>46</v>
      </c>
      <c r="L584" s="3">
        <v>33849</v>
      </c>
      <c r="M584" s="3">
        <v>0</v>
      </c>
      <c r="N584" s="3"/>
      <c r="O584" s="3">
        <v>0</v>
      </c>
      <c r="P584" s="3"/>
      <c r="Q584" s="100">
        <f t="shared" si="48"/>
        <v>617</v>
      </c>
      <c r="R584" s="100">
        <f t="shared" si="49"/>
        <v>51682.87652460292</v>
      </c>
    </row>
    <row r="585" spans="1:18" ht="12">
      <c r="A585" s="1" t="s">
        <v>502</v>
      </c>
      <c r="B585" s="1" t="s">
        <v>510</v>
      </c>
      <c r="C585" s="2">
        <v>233277</v>
      </c>
      <c r="D585" s="2">
        <v>3</v>
      </c>
      <c r="E585" s="3">
        <v>140</v>
      </c>
      <c r="F585" s="3">
        <v>57267</v>
      </c>
      <c r="G585" s="3">
        <v>112</v>
      </c>
      <c r="H585" s="3">
        <v>46086</v>
      </c>
      <c r="I585" s="3">
        <v>77</v>
      </c>
      <c r="J585" s="3">
        <v>38998</v>
      </c>
      <c r="K585" s="3">
        <v>23</v>
      </c>
      <c r="L585" s="3">
        <v>29490</v>
      </c>
      <c r="M585" s="3">
        <v>0</v>
      </c>
      <c r="N585" s="3"/>
      <c r="O585" s="3">
        <v>0</v>
      </c>
      <c r="P585" s="3"/>
      <c r="Q585" s="100">
        <f t="shared" si="48"/>
        <v>352</v>
      </c>
      <c r="R585" s="100">
        <f t="shared" si="49"/>
        <v>47898.09090909091</v>
      </c>
    </row>
    <row r="586" spans="1:18" ht="12">
      <c r="A586" s="1" t="s">
        <v>502</v>
      </c>
      <c r="B586" s="1" t="s">
        <v>511</v>
      </c>
      <c r="C586" s="2">
        <v>232937</v>
      </c>
      <c r="D586" s="2">
        <v>4</v>
      </c>
      <c r="E586" s="3">
        <v>79</v>
      </c>
      <c r="F586" s="3">
        <v>57829.626884556965</v>
      </c>
      <c r="G586" s="3">
        <v>90</v>
      </c>
      <c r="H586" s="3">
        <v>52883.473486222225</v>
      </c>
      <c r="I586" s="3">
        <v>117</v>
      </c>
      <c r="J586" s="3">
        <v>40667.34598615384</v>
      </c>
      <c r="K586" s="3">
        <v>45</v>
      </c>
      <c r="L586" s="3">
        <v>36167.262244</v>
      </c>
      <c r="M586" s="3">
        <v>6</v>
      </c>
      <c r="N586" s="3">
        <v>25361.99825</v>
      </c>
      <c r="O586" s="3">
        <v>0</v>
      </c>
      <c r="P586" s="3"/>
      <c r="Q586" s="100">
        <f t="shared" si="48"/>
        <v>337</v>
      </c>
      <c r="R586" s="100">
        <f t="shared" si="49"/>
        <v>47079.61842284865</v>
      </c>
    </row>
    <row r="587" spans="1:18" ht="12">
      <c r="A587" s="1" t="s">
        <v>502</v>
      </c>
      <c r="B587" s="1" t="s">
        <v>512</v>
      </c>
      <c r="C587" s="2">
        <v>234155</v>
      </c>
      <c r="D587" s="2">
        <v>4</v>
      </c>
      <c r="E587" s="3">
        <v>48</v>
      </c>
      <c r="F587" s="3">
        <v>55767.93028875</v>
      </c>
      <c r="G587" s="3">
        <v>40</v>
      </c>
      <c r="H587" s="3">
        <v>52026.947577</v>
      </c>
      <c r="I587" s="3">
        <v>64</v>
      </c>
      <c r="J587" s="3">
        <v>43872.642370312504</v>
      </c>
      <c r="K587" s="3">
        <v>18</v>
      </c>
      <c r="L587" s="3">
        <v>35864.62763333334</v>
      </c>
      <c r="M587" s="3">
        <v>0</v>
      </c>
      <c r="N587" s="3"/>
      <c r="O587" s="3">
        <v>0</v>
      </c>
      <c r="P587" s="3"/>
      <c r="Q587" s="100">
        <f t="shared" si="48"/>
        <v>170</v>
      </c>
      <c r="R587" s="100">
        <f t="shared" si="49"/>
        <v>48302.06450611765</v>
      </c>
    </row>
    <row r="588" spans="1:18" ht="12">
      <c r="A588" s="1" t="s">
        <v>502</v>
      </c>
      <c r="B588" s="1" t="s">
        <v>513</v>
      </c>
      <c r="C588" s="2">
        <v>232566</v>
      </c>
      <c r="D588" s="2">
        <v>5</v>
      </c>
      <c r="E588" s="3">
        <v>39</v>
      </c>
      <c r="F588" s="3">
        <v>60371</v>
      </c>
      <c r="G588" s="3">
        <v>55</v>
      </c>
      <c r="H588" s="3">
        <v>48794</v>
      </c>
      <c r="I588" s="3">
        <v>47</v>
      </c>
      <c r="J588" s="3">
        <v>40696</v>
      </c>
      <c r="K588" s="3">
        <v>16</v>
      </c>
      <c r="L588" s="3">
        <v>31757</v>
      </c>
      <c r="M588" s="3">
        <v>1</v>
      </c>
      <c r="N588" s="3">
        <v>34000</v>
      </c>
      <c r="O588" s="3">
        <v>0</v>
      </c>
      <c r="P588" s="3"/>
      <c r="Q588" s="100">
        <f t="shared" si="48"/>
        <v>158</v>
      </c>
      <c r="R588" s="100">
        <f t="shared" si="49"/>
        <v>47423.8164556962</v>
      </c>
    </row>
    <row r="589" spans="1:18" ht="12">
      <c r="A589" s="1" t="s">
        <v>502</v>
      </c>
      <c r="B589" s="1" t="s">
        <v>514</v>
      </c>
      <c r="C589" s="2">
        <v>231712</v>
      </c>
      <c r="D589" s="2">
        <v>6</v>
      </c>
      <c r="E589" s="3">
        <v>55</v>
      </c>
      <c r="F589" s="3">
        <v>61226</v>
      </c>
      <c r="G589" s="3">
        <v>49</v>
      </c>
      <c r="H589" s="3">
        <v>51295</v>
      </c>
      <c r="I589" s="3">
        <v>48</v>
      </c>
      <c r="J589" s="3">
        <v>42560</v>
      </c>
      <c r="K589" s="3">
        <v>20</v>
      </c>
      <c r="L589" s="3">
        <v>33517</v>
      </c>
      <c r="M589" s="3">
        <v>0</v>
      </c>
      <c r="N589" s="3"/>
      <c r="O589" s="3">
        <v>0</v>
      </c>
      <c r="P589" s="3"/>
      <c r="Q589" s="100">
        <f t="shared" si="48"/>
        <v>172</v>
      </c>
      <c r="R589" s="100">
        <f t="shared" si="49"/>
        <v>49965.726744186046</v>
      </c>
    </row>
    <row r="590" spans="1:18" ht="12">
      <c r="A590" s="1" t="s">
        <v>502</v>
      </c>
      <c r="B590" s="1" t="s">
        <v>515</v>
      </c>
      <c r="C590" s="2">
        <v>233897</v>
      </c>
      <c r="D590" s="2">
        <v>6</v>
      </c>
      <c r="E590" s="3">
        <v>14</v>
      </c>
      <c r="F590" s="3">
        <v>59064.637142857144</v>
      </c>
      <c r="G590" s="3">
        <v>18</v>
      </c>
      <c r="H590" s="3">
        <v>46863.80233333333</v>
      </c>
      <c r="I590" s="3">
        <v>25</v>
      </c>
      <c r="J590" s="3">
        <v>42212</v>
      </c>
      <c r="K590" s="3">
        <v>3</v>
      </c>
      <c r="L590" s="3">
        <v>31533</v>
      </c>
      <c r="M590" s="3">
        <v>3</v>
      </c>
      <c r="N590" s="3">
        <v>30890.88</v>
      </c>
      <c r="O590" s="3">
        <v>0</v>
      </c>
      <c r="P590" s="3"/>
      <c r="Q590" s="100">
        <f t="shared" si="48"/>
        <v>63</v>
      </c>
      <c r="R590" s="100">
        <f t="shared" si="49"/>
        <v>46238.4920952381</v>
      </c>
    </row>
    <row r="591" spans="1:18" ht="12">
      <c r="A591" s="1" t="s">
        <v>502</v>
      </c>
      <c r="B591" s="1" t="s">
        <v>516</v>
      </c>
      <c r="C591" s="2">
        <v>232681</v>
      </c>
      <c r="D591" s="2">
        <v>6</v>
      </c>
      <c r="E591" s="3">
        <v>65</v>
      </c>
      <c r="F591" s="3">
        <v>62104.66070953846</v>
      </c>
      <c r="G591" s="3">
        <v>53</v>
      </c>
      <c r="H591" s="3">
        <v>49159.27728754717</v>
      </c>
      <c r="I591" s="3">
        <v>42</v>
      </c>
      <c r="J591" s="3">
        <v>39822</v>
      </c>
      <c r="K591" s="3">
        <v>0</v>
      </c>
      <c r="L591" s="3"/>
      <c r="M591" s="3">
        <v>19</v>
      </c>
      <c r="N591" s="3">
        <v>34186</v>
      </c>
      <c r="O591" s="3">
        <v>0</v>
      </c>
      <c r="P591" s="3"/>
      <c r="Q591" s="100">
        <f t="shared" si="48"/>
        <v>179</v>
      </c>
      <c r="R591" s="100">
        <f t="shared" si="49"/>
        <v>50079.90302994414</v>
      </c>
    </row>
    <row r="592" spans="1:18" ht="12">
      <c r="A592" s="29"/>
      <c r="B592" s="59" t="s">
        <v>636</v>
      </c>
      <c r="C592" s="2"/>
      <c r="D592" s="2"/>
      <c r="E592" s="57">
        <f>SUM(E578:E591)</f>
        <v>2421</v>
      </c>
      <c r="F592" s="57">
        <f>SUMPRODUCT(E578:E591,F578:F591)/E592</f>
        <v>76749.96786830234</v>
      </c>
      <c r="G592" s="57">
        <f>SUM(G578:G591)</f>
        <v>2186</v>
      </c>
      <c r="H592" s="57">
        <f>SUMPRODUCT(G578:G591,H578:H591)/G592</f>
        <v>56199.02148831656</v>
      </c>
      <c r="I592" s="57">
        <f>SUM(I578:I591)</f>
        <v>1704</v>
      </c>
      <c r="J592" s="57">
        <f>SUMPRODUCT(I578:I591,J578:J591)/I592</f>
        <v>45049.97350127934</v>
      </c>
      <c r="K592" s="57">
        <f>SUM(K578:K591)</f>
        <v>452</v>
      </c>
      <c r="L592" s="57">
        <f>SUMPRODUCT(K578:K591,L578:L591)/K592</f>
        <v>34726.30570469026</v>
      </c>
      <c r="M592" s="57">
        <f>SUM(M578:M591)</f>
        <v>163</v>
      </c>
      <c r="N592" s="57">
        <f>SUMPRODUCT(M578:M591,N578:N591)/M592</f>
        <v>37574.715010429456</v>
      </c>
      <c r="O592" s="57"/>
      <c r="P592" s="57"/>
      <c r="Q592" s="57">
        <f>SUM(Q578:Q591)</f>
        <v>6926</v>
      </c>
      <c r="R592" s="57">
        <f>SUMPRODUCT(Q578:Q591,R578:R591)/Q592</f>
        <v>58800.00819434305</v>
      </c>
    </row>
    <row r="593" spans="1:18" ht="12">
      <c r="A593" s="1" t="s">
        <v>502</v>
      </c>
      <c r="B593" s="1" t="s">
        <v>517</v>
      </c>
      <c r="C593" s="2"/>
      <c r="D593" s="2">
        <v>7</v>
      </c>
      <c r="E593" s="3">
        <v>436</v>
      </c>
      <c r="F593" s="3">
        <v>49147.26292798165</v>
      </c>
      <c r="G593" s="3">
        <v>626</v>
      </c>
      <c r="H593" s="3">
        <v>43885.9269484984</v>
      </c>
      <c r="I593" s="3">
        <v>547</v>
      </c>
      <c r="J593" s="3">
        <v>38795.445088117</v>
      </c>
      <c r="K593" s="3">
        <v>224</v>
      </c>
      <c r="L593" s="3">
        <v>33946.402829107144</v>
      </c>
      <c r="M593" s="3">
        <v>2</v>
      </c>
      <c r="N593" s="3">
        <v>29686.875050000002</v>
      </c>
      <c r="O593" s="3">
        <v>0</v>
      </c>
      <c r="P593" s="3"/>
      <c r="Q593" s="100">
        <f>+O593+M593+K593+I593+G593+E593</f>
        <v>1835</v>
      </c>
      <c r="R593" s="100">
        <f>((E593*F593)+(G593*H593)+(I593*J593)+(K593*L593)+(M593*N593)+(O593*P593))/Q593</f>
        <v>42389.79474298638</v>
      </c>
    </row>
    <row r="594" spans="1:18" ht="12">
      <c r="A594" s="1" t="s">
        <v>502</v>
      </c>
      <c r="B594" s="1" t="s">
        <v>518</v>
      </c>
      <c r="C594" s="2">
        <v>233338</v>
      </c>
      <c r="D594" s="2">
        <v>7</v>
      </c>
      <c r="E594" s="3">
        <v>11</v>
      </c>
      <c r="F594" s="3">
        <v>49454</v>
      </c>
      <c r="G594" s="3">
        <v>16</v>
      </c>
      <c r="H594" s="3">
        <v>43521</v>
      </c>
      <c r="I594" s="3">
        <v>7</v>
      </c>
      <c r="J594" s="3">
        <v>34437</v>
      </c>
      <c r="K594" s="3">
        <v>2</v>
      </c>
      <c r="L594" s="3">
        <v>21500</v>
      </c>
      <c r="M594" s="3">
        <v>0</v>
      </c>
      <c r="N594" s="3"/>
      <c r="O594" s="3">
        <v>0</v>
      </c>
      <c r="P594" s="3"/>
      <c r="Q594" s="100">
        <f>+O594+M594+K594+I594+G594+E594</f>
        <v>36</v>
      </c>
      <c r="R594" s="100">
        <f>((E594*F594)+(G594*H594)+(I594*J594)+(K594*L594)+(M594*N594)+(O594*P594))/Q594</f>
        <v>42344.13888888889</v>
      </c>
    </row>
    <row r="595" spans="1:18" ht="12">
      <c r="A595" s="29"/>
      <c r="B595" s="1"/>
      <c r="C595" s="2"/>
      <c r="D595" s="2"/>
      <c r="E595" s="3"/>
      <c r="F595" s="28"/>
      <c r="G595" s="3"/>
      <c r="H595" s="28"/>
      <c r="I595" s="3"/>
      <c r="J595" s="28"/>
      <c r="K595" s="3"/>
      <c r="L595" s="28"/>
      <c r="M595" s="3"/>
      <c r="N595" s="28"/>
      <c r="O595" s="3"/>
      <c r="P595" s="28"/>
      <c r="Q595" s="3"/>
      <c r="R595" s="28"/>
    </row>
    <row r="596" spans="1:18" ht="12">
      <c r="A596" s="1" t="s">
        <v>519</v>
      </c>
      <c r="B596" s="1" t="s">
        <v>520</v>
      </c>
      <c r="C596" s="2">
        <v>238032</v>
      </c>
      <c r="D596" s="2">
        <v>1</v>
      </c>
      <c r="E596" s="3">
        <v>346</v>
      </c>
      <c r="F596" s="3">
        <v>64583.09185184971</v>
      </c>
      <c r="G596" s="3">
        <v>257</v>
      </c>
      <c r="H596" s="3">
        <v>51208.16566957199</v>
      </c>
      <c r="I596" s="3">
        <v>216</v>
      </c>
      <c r="J596" s="3">
        <v>41588.657437222224</v>
      </c>
      <c r="K596" s="3">
        <v>12</v>
      </c>
      <c r="L596" s="3">
        <v>30213.031713333334</v>
      </c>
      <c r="M596" s="3">
        <v>12</v>
      </c>
      <c r="N596" s="3">
        <v>24997.28182</v>
      </c>
      <c r="O596" s="3">
        <v>0</v>
      </c>
      <c r="P596" s="3"/>
      <c r="Q596" s="100">
        <f aca="true" t="shared" si="50" ref="Q596:Q605">+O596+M596+K596+I596+G596+E596</f>
        <v>843</v>
      </c>
      <c r="R596" s="100">
        <f aca="true" t="shared" si="51" ref="R596:R605">((E596*F596)+(G596*H596)+(I596*J596)+(K596*L596)+(M596*N596)+(O596*P596))/Q596</f>
        <v>53560.998964009494</v>
      </c>
    </row>
    <row r="597" spans="1:18" ht="12">
      <c r="A597" s="1" t="s">
        <v>519</v>
      </c>
      <c r="B597" s="1" t="s">
        <v>521</v>
      </c>
      <c r="C597" s="2">
        <v>237525</v>
      </c>
      <c r="D597" s="2">
        <v>3</v>
      </c>
      <c r="E597" s="3">
        <v>195</v>
      </c>
      <c r="F597" s="3">
        <v>54653.894384</v>
      </c>
      <c r="G597" s="3">
        <v>133</v>
      </c>
      <c r="H597" s="3">
        <v>44858.11537759398</v>
      </c>
      <c r="I597" s="3">
        <v>112</v>
      </c>
      <c r="J597" s="3">
        <v>35905.02033482143</v>
      </c>
      <c r="K597" s="3">
        <v>26</v>
      </c>
      <c r="L597" s="3">
        <v>25812</v>
      </c>
      <c r="M597" s="3">
        <v>0</v>
      </c>
      <c r="N597" s="3"/>
      <c r="O597" s="3">
        <v>0</v>
      </c>
      <c r="P597" s="3"/>
      <c r="Q597" s="100">
        <f t="shared" si="50"/>
        <v>466</v>
      </c>
      <c r="R597" s="100">
        <f t="shared" si="51"/>
        <v>45742.73181888412</v>
      </c>
    </row>
    <row r="598" spans="1:18" ht="12">
      <c r="A598" s="1" t="s">
        <v>519</v>
      </c>
      <c r="B598" s="1" t="s">
        <v>522</v>
      </c>
      <c r="C598" s="2">
        <v>237215</v>
      </c>
      <c r="D598" s="2">
        <v>6</v>
      </c>
      <c r="E598" s="3">
        <v>22</v>
      </c>
      <c r="F598" s="3">
        <v>50635.897718181826</v>
      </c>
      <c r="G598" s="3">
        <v>24</v>
      </c>
      <c r="H598" s="3">
        <v>40319.356139999996</v>
      </c>
      <c r="I598" s="3">
        <v>20</v>
      </c>
      <c r="J598" s="3">
        <v>36664</v>
      </c>
      <c r="K598" s="3">
        <v>10</v>
      </c>
      <c r="L598" s="3">
        <v>31671.809447999996</v>
      </c>
      <c r="M598" s="3">
        <v>0</v>
      </c>
      <c r="N598" s="3"/>
      <c r="O598" s="3">
        <v>0</v>
      </c>
      <c r="P598" s="3"/>
      <c r="Q598" s="100">
        <f t="shared" si="50"/>
        <v>76</v>
      </c>
      <c r="R598" s="100">
        <f t="shared" si="51"/>
        <v>41205.95252157895</v>
      </c>
    </row>
    <row r="599" spans="1:18" ht="12">
      <c r="A599" s="1" t="s">
        <v>519</v>
      </c>
      <c r="B599" s="1" t="s">
        <v>523</v>
      </c>
      <c r="C599" s="2">
        <v>237330</v>
      </c>
      <c r="D599" s="2">
        <v>6</v>
      </c>
      <c r="E599" s="3">
        <v>20</v>
      </c>
      <c r="F599" s="3">
        <v>48407.821448999995</v>
      </c>
      <c r="G599" s="3">
        <v>25</v>
      </c>
      <c r="H599" s="3">
        <v>42332.5046096</v>
      </c>
      <c r="I599" s="3">
        <v>39</v>
      </c>
      <c r="J599" s="3">
        <v>34608.6812174359</v>
      </c>
      <c r="K599" s="3">
        <v>8</v>
      </c>
      <c r="L599" s="3">
        <v>29315.29</v>
      </c>
      <c r="M599" s="3">
        <v>0</v>
      </c>
      <c r="N599" s="3"/>
      <c r="O599" s="3">
        <v>0</v>
      </c>
      <c r="P599" s="3"/>
      <c r="Q599" s="100">
        <f t="shared" si="50"/>
        <v>92</v>
      </c>
      <c r="R599" s="100">
        <f t="shared" si="51"/>
        <v>39247.064475</v>
      </c>
    </row>
    <row r="600" spans="1:18" ht="12">
      <c r="A600" s="1" t="s">
        <v>519</v>
      </c>
      <c r="B600" s="1" t="s">
        <v>524</v>
      </c>
      <c r="C600" s="2">
        <v>237367</v>
      </c>
      <c r="D600" s="2">
        <v>6</v>
      </c>
      <c r="E600" s="3">
        <v>57</v>
      </c>
      <c r="F600" s="3">
        <v>50595.72095649123</v>
      </c>
      <c r="G600" s="3">
        <v>54</v>
      </c>
      <c r="H600" s="3">
        <v>43277.21216</v>
      </c>
      <c r="I600" s="3">
        <v>49</v>
      </c>
      <c r="J600" s="3">
        <v>38566.81255346938</v>
      </c>
      <c r="K600" s="3">
        <v>30</v>
      </c>
      <c r="L600" s="3">
        <v>33729.89918666667</v>
      </c>
      <c r="M600" s="3">
        <v>0</v>
      </c>
      <c r="N600" s="3"/>
      <c r="O600" s="3">
        <v>0</v>
      </c>
      <c r="P600" s="3"/>
      <c r="Q600" s="100">
        <f t="shared" si="50"/>
        <v>190</v>
      </c>
      <c r="R600" s="100">
        <f t="shared" si="51"/>
        <v>42750.50706252632</v>
      </c>
    </row>
    <row r="601" spans="1:18" ht="12">
      <c r="A601" s="1" t="s">
        <v>519</v>
      </c>
      <c r="B601" s="1" t="s">
        <v>525</v>
      </c>
      <c r="C601" s="2">
        <v>237385</v>
      </c>
      <c r="D601" s="2">
        <v>6</v>
      </c>
      <c r="E601" s="3">
        <v>15</v>
      </c>
      <c r="F601" s="3">
        <v>48970.73286133333</v>
      </c>
      <c r="G601" s="3">
        <v>29</v>
      </c>
      <c r="H601" s="3">
        <v>42174</v>
      </c>
      <c r="I601" s="3">
        <v>23</v>
      </c>
      <c r="J601" s="3">
        <v>36334.56134521739</v>
      </c>
      <c r="K601" s="3">
        <v>1</v>
      </c>
      <c r="L601" s="3">
        <v>30636</v>
      </c>
      <c r="M601" s="3">
        <v>0</v>
      </c>
      <c r="N601" s="3"/>
      <c r="O601" s="3">
        <v>0</v>
      </c>
      <c r="P601" s="3"/>
      <c r="Q601" s="100">
        <f t="shared" si="50"/>
        <v>68</v>
      </c>
      <c r="R601" s="100">
        <f t="shared" si="51"/>
        <v>41528.49858617647</v>
      </c>
    </row>
    <row r="602" spans="1:18" ht="12">
      <c r="A602" s="1" t="s">
        <v>519</v>
      </c>
      <c r="B602" s="1" t="s">
        <v>526</v>
      </c>
      <c r="C602" s="2">
        <v>237792</v>
      </c>
      <c r="D602" s="2">
        <v>6</v>
      </c>
      <c r="E602" s="3">
        <v>34</v>
      </c>
      <c r="F602" s="3">
        <v>50849</v>
      </c>
      <c r="G602" s="3">
        <v>31</v>
      </c>
      <c r="H602" s="3">
        <v>43126</v>
      </c>
      <c r="I602" s="3">
        <v>37</v>
      </c>
      <c r="J602" s="3">
        <v>37816.73725891892</v>
      </c>
      <c r="K602" s="3">
        <v>2</v>
      </c>
      <c r="L602" s="3">
        <v>35776</v>
      </c>
      <c r="M602" s="3">
        <v>12</v>
      </c>
      <c r="N602" s="3">
        <v>35710.835503333336</v>
      </c>
      <c r="O602" s="3">
        <v>0</v>
      </c>
      <c r="P602" s="3"/>
      <c r="Q602" s="100">
        <f t="shared" si="50"/>
        <v>116</v>
      </c>
      <c r="R602" s="100">
        <f t="shared" si="51"/>
        <v>42802.356074310344</v>
      </c>
    </row>
    <row r="603" spans="1:18" ht="12">
      <c r="A603" s="1" t="s">
        <v>519</v>
      </c>
      <c r="B603" s="1" t="s">
        <v>527</v>
      </c>
      <c r="C603" s="2">
        <v>237932</v>
      </c>
      <c r="D603" s="2">
        <v>6</v>
      </c>
      <c r="E603" s="3">
        <v>34</v>
      </c>
      <c r="F603" s="3">
        <v>49011</v>
      </c>
      <c r="G603" s="3">
        <v>54</v>
      </c>
      <c r="H603" s="3">
        <v>40283.30820185185</v>
      </c>
      <c r="I603" s="3">
        <v>18</v>
      </c>
      <c r="J603" s="3">
        <v>29911</v>
      </c>
      <c r="K603" s="3">
        <v>6</v>
      </c>
      <c r="L603" s="3">
        <v>26648.52256</v>
      </c>
      <c r="M603" s="3">
        <v>2</v>
      </c>
      <c r="N603" s="3">
        <v>22500</v>
      </c>
      <c r="O603" s="3">
        <v>0</v>
      </c>
      <c r="P603" s="3"/>
      <c r="Q603" s="100">
        <f t="shared" si="50"/>
        <v>114</v>
      </c>
      <c r="R603" s="100">
        <f t="shared" si="51"/>
        <v>40218.96296719297</v>
      </c>
    </row>
    <row r="604" spans="1:18" ht="12">
      <c r="A604" s="1" t="s">
        <v>519</v>
      </c>
      <c r="B604" s="1" t="s">
        <v>528</v>
      </c>
      <c r="C604" s="2">
        <v>237899</v>
      </c>
      <c r="D604" s="2">
        <v>6</v>
      </c>
      <c r="E604" s="3">
        <v>26</v>
      </c>
      <c r="F604" s="3">
        <v>51874.191226923074</v>
      </c>
      <c r="G604" s="3">
        <v>48</v>
      </c>
      <c r="H604" s="3">
        <v>42851</v>
      </c>
      <c r="I604" s="3">
        <v>47</v>
      </c>
      <c r="J604" s="3">
        <v>36644.37536765957</v>
      </c>
      <c r="K604" s="3">
        <v>23</v>
      </c>
      <c r="L604" s="3">
        <v>30440.61247652174</v>
      </c>
      <c r="M604" s="3">
        <v>0</v>
      </c>
      <c r="N604" s="3"/>
      <c r="O604" s="3">
        <v>0</v>
      </c>
      <c r="P604" s="3"/>
      <c r="Q604" s="100">
        <f t="shared" si="50"/>
        <v>144</v>
      </c>
      <c r="R604" s="100">
        <f t="shared" si="51"/>
        <v>40472.19931347223</v>
      </c>
    </row>
    <row r="605" spans="1:18" ht="12">
      <c r="A605" s="1" t="s">
        <v>519</v>
      </c>
      <c r="B605" s="1" t="s">
        <v>529</v>
      </c>
      <c r="C605" s="2">
        <v>237950</v>
      </c>
      <c r="D605" s="2">
        <v>6</v>
      </c>
      <c r="E605" s="3">
        <v>50</v>
      </c>
      <c r="F605" s="3">
        <v>49720.7493616</v>
      </c>
      <c r="G605" s="3">
        <v>38</v>
      </c>
      <c r="H605" s="3">
        <v>40115.51433052632</v>
      </c>
      <c r="I605" s="3">
        <v>20</v>
      </c>
      <c r="J605" s="3">
        <v>33104.203947999995</v>
      </c>
      <c r="K605" s="3">
        <v>17</v>
      </c>
      <c r="L605" s="3">
        <v>28996.33585764706</v>
      </c>
      <c r="M605" s="3">
        <v>0</v>
      </c>
      <c r="N605" s="3"/>
      <c r="O605" s="3">
        <v>0</v>
      </c>
      <c r="P605" s="3"/>
      <c r="Q605" s="100">
        <f t="shared" si="50"/>
        <v>125</v>
      </c>
      <c r="R605" s="100">
        <f t="shared" si="51"/>
        <v>41323.590409439996</v>
      </c>
    </row>
    <row r="606" spans="1:18" ht="12">
      <c r="A606" s="29"/>
      <c r="B606" s="59" t="s">
        <v>636</v>
      </c>
      <c r="C606" s="2"/>
      <c r="D606" s="2"/>
      <c r="E606" s="57">
        <f>SUM(E596:E605)</f>
        <v>799</v>
      </c>
      <c r="F606" s="57">
        <f>SUMPRODUCT(E596:E605,F596:F605)/E606</f>
        <v>57489.27270565707</v>
      </c>
      <c r="G606" s="57">
        <f>SUM(G596:G605)</f>
        <v>693</v>
      </c>
      <c r="H606" s="57">
        <f>SUMPRODUCT(G596:G605,H596:H605)/G606</f>
        <v>45896.19441414142</v>
      </c>
      <c r="I606" s="57">
        <f>SUM(I596:I605)</f>
        <v>581</v>
      </c>
      <c r="J606" s="57">
        <f>SUMPRODUCT(I596:I605,J596:J605)/I606</f>
        <v>38098.083609810674</v>
      </c>
      <c r="K606" s="57">
        <f>SUM(K596:K605)</f>
        <v>135</v>
      </c>
      <c r="L606" s="57">
        <f>SUMPRODUCT(K596:K605,L596:L605)/K606</f>
        <v>30014.494092888894</v>
      </c>
      <c r="M606" s="57">
        <f>SUM(M596:M605)</f>
        <v>26</v>
      </c>
      <c r="N606" s="57">
        <f>SUMPRODUCT(M596:M605,N596:N605)/M606</f>
        <v>29749.900303076927</v>
      </c>
      <c r="O606" s="57"/>
      <c r="P606" s="57"/>
      <c r="Q606" s="57">
        <f>SUM(Q596:Q605)</f>
        <v>2234</v>
      </c>
      <c r="R606" s="57">
        <f>SUMPRODUCT(Q596:Q605,R596:R605)/Q606</f>
        <v>46866.80049621307</v>
      </c>
    </row>
    <row r="607" spans="1:18" ht="12">
      <c r="A607" s="1" t="s">
        <v>519</v>
      </c>
      <c r="B607" s="1" t="s">
        <v>530</v>
      </c>
      <c r="C607" s="2">
        <v>237701</v>
      </c>
      <c r="D607" s="2">
        <v>7</v>
      </c>
      <c r="E607" s="3">
        <v>16</v>
      </c>
      <c r="F607" s="3">
        <v>45394.612325</v>
      </c>
      <c r="G607" s="3">
        <v>10</v>
      </c>
      <c r="H607" s="3">
        <v>38017.464456</v>
      </c>
      <c r="I607" s="3">
        <v>6</v>
      </c>
      <c r="J607" s="3">
        <v>28193</v>
      </c>
      <c r="K607" s="3">
        <v>2</v>
      </c>
      <c r="L607" s="3">
        <v>22005</v>
      </c>
      <c r="M607" s="3">
        <v>0</v>
      </c>
      <c r="N607" s="3"/>
      <c r="O607" s="3">
        <v>0</v>
      </c>
      <c r="P607" s="3"/>
      <c r="Q607" s="100">
        <f>+O607+M607+K607+I607+G607+E607</f>
        <v>34</v>
      </c>
      <c r="R607" s="100">
        <f>((E607*F607)+(G607*H607)+(I607*J607)+(K607*L607)+(M607*N607)+(O607*P607))/Q607</f>
        <v>38813.42475764706</v>
      </c>
    </row>
    <row r="608" spans="1:18" ht="12">
      <c r="A608" s="1" t="s">
        <v>519</v>
      </c>
      <c r="B608" s="1" t="s">
        <v>531</v>
      </c>
      <c r="C608" s="2">
        <v>237817</v>
      </c>
      <c r="D608" s="2">
        <v>7</v>
      </c>
      <c r="E608" s="3">
        <v>11</v>
      </c>
      <c r="F608" s="3">
        <v>48714</v>
      </c>
      <c r="G608" s="3">
        <v>13</v>
      </c>
      <c r="H608" s="3">
        <v>40392</v>
      </c>
      <c r="I608" s="3">
        <v>22</v>
      </c>
      <c r="J608" s="3">
        <v>34412</v>
      </c>
      <c r="K608" s="3">
        <v>10</v>
      </c>
      <c r="L608" s="3">
        <v>28814</v>
      </c>
      <c r="M608" s="3">
        <v>0</v>
      </c>
      <c r="N608" s="3"/>
      <c r="O608" s="3">
        <v>0</v>
      </c>
      <c r="P608" s="3"/>
      <c r="Q608" s="100">
        <f>+O608+M608+K608+I608+G608+E608</f>
        <v>56</v>
      </c>
      <c r="R608" s="100">
        <f>((E608*F608)+(G608*H608)+(I608*J608)+(K608*L608)+(M608*N608)+(O608*P608))/Q608</f>
        <v>37609.892857142855</v>
      </c>
    </row>
    <row r="609" spans="1:18" ht="12">
      <c r="A609" s="1" t="s">
        <v>519</v>
      </c>
      <c r="B609" s="1" t="s">
        <v>532</v>
      </c>
      <c r="C609" s="2">
        <v>238014</v>
      </c>
      <c r="D609" s="2">
        <v>7</v>
      </c>
      <c r="E609" s="3">
        <v>31</v>
      </c>
      <c r="F609" s="3">
        <v>43954.93512</v>
      </c>
      <c r="G609" s="3">
        <v>12</v>
      </c>
      <c r="H609" s="3">
        <v>35137</v>
      </c>
      <c r="I609" s="3">
        <v>9</v>
      </c>
      <c r="J609" s="3">
        <v>29869</v>
      </c>
      <c r="K609" s="3">
        <v>1</v>
      </c>
      <c r="L609" s="3">
        <v>29808</v>
      </c>
      <c r="M609" s="3">
        <v>10</v>
      </c>
      <c r="N609" s="3">
        <v>25304</v>
      </c>
      <c r="O609" s="3">
        <v>0</v>
      </c>
      <c r="P609" s="3"/>
      <c r="Q609" s="100">
        <f>+O609+M609+K609+I609+G609+E609</f>
        <v>63</v>
      </c>
      <c r="R609" s="100">
        <f>((E609*F609)+(G609*H609)+(I609*J609)+(K609*L609)+(M609*N609)+(O609*P609))/Q609</f>
        <v>37078.03156698412</v>
      </c>
    </row>
    <row r="610" spans="1:18" ht="12">
      <c r="A610" s="1" t="s">
        <v>519</v>
      </c>
      <c r="B610" s="1" t="s">
        <v>533</v>
      </c>
      <c r="C610" s="2">
        <v>237686</v>
      </c>
      <c r="D610" s="2">
        <v>7</v>
      </c>
      <c r="E610" s="3">
        <v>34</v>
      </c>
      <c r="F610" s="3">
        <v>45123.4545882353</v>
      </c>
      <c r="G610" s="3">
        <v>24</v>
      </c>
      <c r="H610" s="3">
        <v>38032</v>
      </c>
      <c r="I610" s="3">
        <v>10</v>
      </c>
      <c r="J610" s="3">
        <v>34828</v>
      </c>
      <c r="K610" s="3">
        <v>10</v>
      </c>
      <c r="L610" s="3">
        <v>28871</v>
      </c>
      <c r="M610" s="3">
        <v>0</v>
      </c>
      <c r="N610" s="3"/>
      <c r="O610" s="3">
        <v>0</v>
      </c>
      <c r="P610" s="3"/>
      <c r="Q610" s="100">
        <f>+O610+M610+K610+I610+G610+E610</f>
        <v>78</v>
      </c>
      <c r="R610" s="100">
        <f>((E610*F610)+(G610*H610)+(I610*J610)+(K610*L610)+(M610*N610)+(O610*P610))/Q610</f>
        <v>39537.89046153847</v>
      </c>
    </row>
    <row r="611" spans="1:18" ht="12">
      <c r="A611" s="29"/>
      <c r="F611" s="28"/>
      <c r="G611" s="3"/>
      <c r="H611" s="30"/>
      <c r="I611" s="3"/>
      <c r="J611" s="28"/>
      <c r="K611" s="3"/>
      <c r="L611" s="28"/>
      <c r="M611" s="3"/>
      <c r="N611" s="28"/>
      <c r="O611" s="3"/>
      <c r="P611" s="28"/>
      <c r="Q611" s="3"/>
      <c r="R611" s="28"/>
    </row>
    <row r="612" spans="1:20" ht="12.75">
      <c r="A612" s="13" t="s">
        <v>702</v>
      </c>
      <c r="B612" s="66" t="s">
        <v>638</v>
      </c>
      <c r="C612" s="67">
        <v>159391</v>
      </c>
      <c r="D612" s="67">
        <v>1</v>
      </c>
      <c r="E612" s="68">
        <v>434.14</v>
      </c>
      <c r="F612" s="68">
        <v>68071.99</v>
      </c>
      <c r="G612" s="68">
        <v>302.61</v>
      </c>
      <c r="H612" s="68">
        <v>50392.32</v>
      </c>
      <c r="I612" s="68">
        <v>243.71</v>
      </c>
      <c r="J612" s="68">
        <v>43036.65</v>
      </c>
      <c r="K612" s="68">
        <v>254.76</v>
      </c>
      <c r="L612" s="68">
        <v>30024.83</v>
      </c>
      <c r="M612" s="68"/>
      <c r="N612" s="68"/>
      <c r="O612" s="68"/>
      <c r="P612" s="68"/>
      <c r="Q612" s="100">
        <f aca="true" t="shared" si="52" ref="Q612:Q624">+O612+M612+K612+I612+G612+E612</f>
        <v>1235.22</v>
      </c>
      <c r="R612" s="100">
        <f aca="true" t="shared" si="53" ref="R612:R624">((E612*F612)+(G612*H612)+(I612*J612)+(K612*L612)+(M612*N612)+(O612*P612))/Q612</f>
        <v>50954.146918038896</v>
      </c>
      <c r="S612" s="69"/>
      <c r="T612" s="69"/>
    </row>
    <row r="613" spans="1:20" ht="12.75">
      <c r="A613" s="69" t="s">
        <v>702</v>
      </c>
      <c r="B613" s="66" t="s">
        <v>639</v>
      </c>
      <c r="C613" s="67">
        <v>159939</v>
      </c>
      <c r="D613" s="67">
        <v>2</v>
      </c>
      <c r="E613" s="68">
        <v>220</v>
      </c>
      <c r="F613" s="68">
        <v>61889</v>
      </c>
      <c r="G613" s="68">
        <v>135</v>
      </c>
      <c r="H613" s="68">
        <v>44578</v>
      </c>
      <c r="I613" s="68">
        <v>74</v>
      </c>
      <c r="J613" s="68">
        <v>42176</v>
      </c>
      <c r="K613" s="68">
        <v>90</v>
      </c>
      <c r="L613" s="68">
        <v>26736</v>
      </c>
      <c r="M613" s="68"/>
      <c r="N613" s="68"/>
      <c r="O613" s="68"/>
      <c r="P613" s="68"/>
      <c r="Q613" s="100">
        <f t="shared" si="52"/>
        <v>519</v>
      </c>
      <c r="R613" s="100">
        <f t="shared" si="53"/>
        <v>48479.526011560694</v>
      </c>
      <c r="S613" s="69"/>
      <c r="T613" s="69"/>
    </row>
    <row r="614" spans="1:20" ht="12.75">
      <c r="A614" s="69" t="s">
        <v>702</v>
      </c>
      <c r="B614" s="66" t="s">
        <v>640</v>
      </c>
      <c r="C614" s="67">
        <v>160658</v>
      </c>
      <c r="D614" s="70">
        <v>2</v>
      </c>
      <c r="E614" s="68">
        <v>146</v>
      </c>
      <c r="F614" s="68">
        <v>64717</v>
      </c>
      <c r="G614" s="68">
        <v>130</v>
      </c>
      <c r="H614" s="68">
        <v>49339</v>
      </c>
      <c r="I614" s="68">
        <v>139</v>
      </c>
      <c r="J614" s="68">
        <v>41021</v>
      </c>
      <c r="K614" s="68">
        <v>102</v>
      </c>
      <c r="L614" s="68">
        <v>30617</v>
      </c>
      <c r="M614" s="68"/>
      <c r="N614" s="68"/>
      <c r="O614" s="68"/>
      <c r="P614" s="68"/>
      <c r="Q614" s="100">
        <f t="shared" si="52"/>
        <v>517</v>
      </c>
      <c r="R614" s="100">
        <f t="shared" si="53"/>
        <v>47751.65377176015</v>
      </c>
      <c r="S614" s="69"/>
      <c r="T614" s="69"/>
    </row>
    <row r="615" spans="1:20" ht="12.75">
      <c r="A615" s="69" t="s">
        <v>702</v>
      </c>
      <c r="B615" s="66" t="s">
        <v>641</v>
      </c>
      <c r="C615" s="67">
        <v>159647</v>
      </c>
      <c r="D615" s="70">
        <v>3</v>
      </c>
      <c r="E615" s="68">
        <v>120</v>
      </c>
      <c r="F615" s="68">
        <v>57671.44</v>
      </c>
      <c r="G615" s="68">
        <v>98</v>
      </c>
      <c r="H615" s="68">
        <v>48010</v>
      </c>
      <c r="I615" s="68">
        <v>119</v>
      </c>
      <c r="J615" s="68">
        <v>39203</v>
      </c>
      <c r="K615" s="68">
        <v>47</v>
      </c>
      <c r="L615" s="68">
        <v>25301</v>
      </c>
      <c r="M615" s="68"/>
      <c r="N615" s="68"/>
      <c r="O615" s="68"/>
      <c r="P615" s="68"/>
      <c r="Q615" s="100">
        <f t="shared" si="52"/>
        <v>384</v>
      </c>
      <c r="R615" s="100">
        <f t="shared" si="53"/>
        <v>45520.46041666667</v>
      </c>
      <c r="S615" s="69"/>
      <c r="T615" s="69"/>
    </row>
    <row r="616" spans="1:20" ht="12.75">
      <c r="A616" s="69" t="s">
        <v>702</v>
      </c>
      <c r="B616" s="71" t="s">
        <v>643</v>
      </c>
      <c r="C616" s="72">
        <v>159993</v>
      </c>
      <c r="D616" s="73">
        <v>3</v>
      </c>
      <c r="E616" s="74">
        <v>81</v>
      </c>
      <c r="F616" s="74">
        <v>54468</v>
      </c>
      <c r="G616" s="74">
        <v>114</v>
      </c>
      <c r="H616" s="74">
        <v>44020</v>
      </c>
      <c r="I616" s="74">
        <v>140</v>
      </c>
      <c r="J616" s="74">
        <v>37745</v>
      </c>
      <c r="K616" s="74">
        <v>104</v>
      </c>
      <c r="L616" s="74">
        <v>28421</v>
      </c>
      <c r="M616" s="74"/>
      <c r="N616" s="74"/>
      <c r="O616" s="74"/>
      <c r="P616" s="74"/>
      <c r="Q616" s="100">
        <f t="shared" si="52"/>
        <v>439</v>
      </c>
      <c r="R616" s="100">
        <f t="shared" si="53"/>
        <v>40251.189066059225</v>
      </c>
      <c r="S616" s="75"/>
      <c r="T616" s="75"/>
    </row>
    <row r="617" spans="1:20" ht="12.75">
      <c r="A617" s="69" t="s">
        <v>702</v>
      </c>
      <c r="B617" s="66" t="s">
        <v>644</v>
      </c>
      <c r="C617" s="67">
        <v>160621</v>
      </c>
      <c r="D617" s="70">
        <v>3</v>
      </c>
      <c r="E617" s="68">
        <v>103</v>
      </c>
      <c r="F617" s="68">
        <v>55291</v>
      </c>
      <c r="G617" s="68">
        <v>76</v>
      </c>
      <c r="H617" s="68">
        <v>47223</v>
      </c>
      <c r="I617" s="68">
        <v>222</v>
      </c>
      <c r="J617" s="68">
        <v>39115</v>
      </c>
      <c r="K617" s="68">
        <v>85</v>
      </c>
      <c r="L617" s="68">
        <v>28755</v>
      </c>
      <c r="M617" s="68"/>
      <c r="N617" s="68"/>
      <c r="O617" s="68"/>
      <c r="P617" s="68"/>
      <c r="Q617" s="100">
        <f t="shared" si="52"/>
        <v>486</v>
      </c>
      <c r="R617" s="100">
        <f t="shared" si="53"/>
        <v>41999.2304526749</v>
      </c>
      <c r="S617" s="69"/>
      <c r="T617" s="69"/>
    </row>
    <row r="618" spans="1:20" ht="12.75">
      <c r="A618" s="69" t="s">
        <v>702</v>
      </c>
      <c r="B618" s="66" t="s">
        <v>645</v>
      </c>
      <c r="C618" s="67">
        <v>159009</v>
      </c>
      <c r="D618" s="70">
        <v>4</v>
      </c>
      <c r="E618" s="68">
        <v>64.88</v>
      </c>
      <c r="F618" s="68">
        <v>53963</v>
      </c>
      <c r="G618" s="68">
        <v>44</v>
      </c>
      <c r="H618" s="68">
        <v>44684</v>
      </c>
      <c r="I618" s="68">
        <v>105.6</v>
      </c>
      <c r="J618" s="68">
        <v>38005</v>
      </c>
      <c r="K618" s="68">
        <v>40</v>
      </c>
      <c r="L618" s="68">
        <v>29019</v>
      </c>
      <c r="M618" s="68"/>
      <c r="N618" s="68"/>
      <c r="O618" s="68"/>
      <c r="P618" s="68"/>
      <c r="Q618" s="100">
        <f t="shared" si="52"/>
        <v>254.48</v>
      </c>
      <c r="R618" s="100">
        <f t="shared" si="53"/>
        <v>41815.873310279785</v>
      </c>
      <c r="S618" s="69"/>
      <c r="T618" s="69"/>
    </row>
    <row r="619" spans="1:20" ht="12.75">
      <c r="A619" s="69" t="s">
        <v>702</v>
      </c>
      <c r="B619" s="76" t="s">
        <v>642</v>
      </c>
      <c r="C619" s="67">
        <v>159717</v>
      </c>
      <c r="D619" s="67">
        <v>4</v>
      </c>
      <c r="E619" s="68">
        <v>89</v>
      </c>
      <c r="F619" s="68">
        <v>51985</v>
      </c>
      <c r="G619" s="68">
        <v>78</v>
      </c>
      <c r="H619" s="68">
        <v>42638</v>
      </c>
      <c r="I619" s="68">
        <v>85</v>
      </c>
      <c r="J619" s="68">
        <v>35524</v>
      </c>
      <c r="K619" s="68">
        <v>27</v>
      </c>
      <c r="L619" s="68">
        <v>30583</v>
      </c>
      <c r="M619" s="68"/>
      <c r="N619" s="68"/>
      <c r="O619" s="68"/>
      <c r="P619" s="68"/>
      <c r="Q619" s="100">
        <f t="shared" si="52"/>
        <v>279</v>
      </c>
      <c r="R619" s="100">
        <f t="shared" si="53"/>
        <v>42285.69892473118</v>
      </c>
      <c r="S619" s="69"/>
      <c r="T619" s="69"/>
    </row>
    <row r="620" spans="1:20" ht="12.75">
      <c r="A620" s="69" t="s">
        <v>702</v>
      </c>
      <c r="B620" s="66" t="s">
        <v>646</v>
      </c>
      <c r="C620" s="67">
        <v>160038</v>
      </c>
      <c r="D620" s="67">
        <v>4</v>
      </c>
      <c r="E620" s="68">
        <v>55</v>
      </c>
      <c r="F620" s="68">
        <v>52889</v>
      </c>
      <c r="G620" s="68">
        <v>57</v>
      </c>
      <c r="H620" s="68">
        <v>43321</v>
      </c>
      <c r="I620" s="68">
        <v>107</v>
      </c>
      <c r="J620" s="68">
        <v>34642</v>
      </c>
      <c r="K620" s="68">
        <v>53.5</v>
      </c>
      <c r="L620" s="68">
        <v>26972</v>
      </c>
      <c r="M620" s="68"/>
      <c r="N620" s="68"/>
      <c r="O620" s="68"/>
      <c r="P620" s="68"/>
      <c r="Q620" s="100">
        <f t="shared" si="52"/>
        <v>272.5</v>
      </c>
      <c r="R620" s="100">
        <f t="shared" si="53"/>
        <v>38634.45137614679</v>
      </c>
      <c r="S620" s="69"/>
      <c r="T620" s="69"/>
    </row>
    <row r="621" spans="1:20" ht="12.75">
      <c r="A621" s="69" t="s">
        <v>702</v>
      </c>
      <c r="B621" s="66" t="s">
        <v>647</v>
      </c>
      <c r="C621" s="67">
        <v>160612</v>
      </c>
      <c r="D621" s="67">
        <v>4</v>
      </c>
      <c r="E621" s="68">
        <v>76</v>
      </c>
      <c r="F621" s="68">
        <v>55715.96</v>
      </c>
      <c r="G621" s="68">
        <v>94</v>
      </c>
      <c r="H621" s="68">
        <v>45929.94</v>
      </c>
      <c r="I621" s="68">
        <v>145</v>
      </c>
      <c r="J621" s="68">
        <v>38793.43</v>
      </c>
      <c r="K621" s="68">
        <v>151</v>
      </c>
      <c r="L621" s="68">
        <v>29605.02</v>
      </c>
      <c r="M621" s="68"/>
      <c r="N621" s="68"/>
      <c r="O621" s="68"/>
      <c r="P621" s="68"/>
      <c r="Q621" s="100">
        <f t="shared" si="52"/>
        <v>466</v>
      </c>
      <c r="R621" s="100">
        <f t="shared" si="53"/>
        <v>40015.52079399142</v>
      </c>
      <c r="S621" s="69"/>
      <c r="T621" s="69"/>
    </row>
    <row r="622" spans="1:20" ht="12.75">
      <c r="A622" s="69" t="s">
        <v>702</v>
      </c>
      <c r="B622" s="66" t="s">
        <v>648</v>
      </c>
      <c r="C622" s="67">
        <v>159416</v>
      </c>
      <c r="D622" s="67">
        <v>5</v>
      </c>
      <c r="E622" s="68">
        <v>54</v>
      </c>
      <c r="F622" s="68">
        <v>53055.48</v>
      </c>
      <c r="G622" s="68">
        <v>35</v>
      </c>
      <c r="H622" s="68">
        <v>42925.03</v>
      </c>
      <c r="I622" s="68">
        <v>35</v>
      </c>
      <c r="J622" s="68">
        <v>38144.67</v>
      </c>
      <c r="K622" s="68">
        <v>9</v>
      </c>
      <c r="L622" s="68">
        <v>26550.06</v>
      </c>
      <c r="M622" s="68"/>
      <c r="N622" s="68"/>
      <c r="O622" s="68"/>
      <c r="P622" s="68"/>
      <c r="Q622" s="100">
        <f t="shared" si="52"/>
        <v>133</v>
      </c>
      <c r="R622" s="100">
        <f t="shared" si="53"/>
        <v>44672.07488721805</v>
      </c>
      <c r="S622" s="69"/>
      <c r="T622" s="69"/>
    </row>
    <row r="623" spans="1:20" ht="12.75">
      <c r="A623" s="69" t="s">
        <v>702</v>
      </c>
      <c r="B623" s="66" t="s">
        <v>649</v>
      </c>
      <c r="C623" s="67">
        <v>159966</v>
      </c>
      <c r="D623" s="67">
        <v>5</v>
      </c>
      <c r="E623" s="68">
        <v>61</v>
      </c>
      <c r="F623" s="68">
        <v>52029</v>
      </c>
      <c r="G623" s="68">
        <v>57</v>
      </c>
      <c r="H623" s="68">
        <v>42814</v>
      </c>
      <c r="I623" s="68">
        <v>77</v>
      </c>
      <c r="J623" s="68">
        <v>36990</v>
      </c>
      <c r="K623" s="68">
        <v>56</v>
      </c>
      <c r="L623" s="68">
        <v>28586</v>
      </c>
      <c r="M623" s="68"/>
      <c r="N623" s="68"/>
      <c r="O623" s="68"/>
      <c r="P623" s="68"/>
      <c r="Q623" s="100">
        <f t="shared" si="52"/>
        <v>251</v>
      </c>
      <c r="R623" s="100">
        <f t="shared" si="53"/>
        <v>40092.482071713144</v>
      </c>
      <c r="S623" s="69"/>
      <c r="T623" s="69"/>
    </row>
    <row r="624" spans="1:20" ht="12.75">
      <c r="A624" s="69" t="s">
        <v>702</v>
      </c>
      <c r="B624" s="66" t="s">
        <v>650</v>
      </c>
      <c r="C624" s="67">
        <v>160360</v>
      </c>
      <c r="D624" s="67">
        <v>5</v>
      </c>
      <c r="E624" s="68">
        <v>19</v>
      </c>
      <c r="F624" s="68">
        <v>50035</v>
      </c>
      <c r="G624" s="68">
        <v>30</v>
      </c>
      <c r="H624" s="68">
        <v>42315</v>
      </c>
      <c r="I624" s="68">
        <v>79</v>
      </c>
      <c r="J624" s="68">
        <v>36873</v>
      </c>
      <c r="K624" s="68">
        <v>14</v>
      </c>
      <c r="L624" s="68">
        <v>27687</v>
      </c>
      <c r="M624" s="68"/>
      <c r="N624" s="68"/>
      <c r="O624" s="68"/>
      <c r="P624" s="68"/>
      <c r="Q624" s="100">
        <f t="shared" si="52"/>
        <v>142</v>
      </c>
      <c r="R624" s="100">
        <f t="shared" si="53"/>
        <v>38878.16901408451</v>
      </c>
      <c r="S624" s="69"/>
      <c r="T624" s="69"/>
    </row>
    <row r="625" spans="2:18" s="80" customFormat="1" ht="12.75">
      <c r="B625" s="81"/>
      <c r="C625" s="59" t="s">
        <v>636</v>
      </c>
      <c r="D625" s="82"/>
      <c r="E625" s="83">
        <f>SUM(E612:E624)</f>
        <v>1523.02</v>
      </c>
      <c r="F625" s="83">
        <f>SUMPRODUCT(E612:E624,F612:F624)/E625</f>
        <v>60343.929730798016</v>
      </c>
      <c r="G625" s="83">
        <f>SUM(G612:G624)</f>
        <v>1250.6100000000001</v>
      </c>
      <c r="H625" s="83">
        <f>SUMPRODUCT(G612:G624,H612:H624)/G625</f>
        <v>46604.71559095161</v>
      </c>
      <c r="I625" s="83">
        <f>SUM(I612:I624)</f>
        <v>1571.31</v>
      </c>
      <c r="J625" s="83">
        <f>SUMPRODUCT(I612:I624,J612:J624)/I625</f>
        <v>39079.024362792836</v>
      </c>
      <c r="K625" s="83">
        <f>SUM(K612:K624)</f>
        <v>1033.26</v>
      </c>
      <c r="L625" s="83">
        <f>SUMPRODUCT(K612:K624,L612:L624)/K625</f>
        <v>28932.360926388323</v>
      </c>
      <c r="M625" s="83"/>
      <c r="N625" s="83"/>
      <c r="O625" s="83"/>
      <c r="P625" s="83"/>
      <c r="Q625" s="83">
        <f>SUM(Q612:Q624)</f>
        <v>5378.200000000001</v>
      </c>
      <c r="R625" s="83">
        <f>SUMPRODUCT(Q612:Q624,R612:R624)/Q625</f>
        <v>44901.50017591387</v>
      </c>
    </row>
    <row r="626" spans="1:20" ht="12.75">
      <c r="A626" s="69" t="s">
        <v>702</v>
      </c>
      <c r="B626" s="66" t="s">
        <v>651</v>
      </c>
      <c r="C626" s="67">
        <v>158431</v>
      </c>
      <c r="D626" s="70">
        <v>7</v>
      </c>
      <c r="E626" s="68">
        <v>2</v>
      </c>
      <c r="F626" s="68">
        <v>38585</v>
      </c>
      <c r="G626" s="68">
        <v>15</v>
      </c>
      <c r="H626" s="68">
        <v>38131</v>
      </c>
      <c r="I626" s="68">
        <v>39</v>
      </c>
      <c r="J626" s="68">
        <v>34811</v>
      </c>
      <c r="K626" s="68">
        <v>28</v>
      </c>
      <c r="L626" s="68">
        <v>29548</v>
      </c>
      <c r="M626" s="68"/>
      <c r="N626" s="68"/>
      <c r="O626" s="68"/>
      <c r="P626" s="68"/>
      <c r="Q626" s="100">
        <f aca="true" t="shared" si="54" ref="Q626:Q633">+O626+M626+K626+I626+G626+E626</f>
        <v>84</v>
      </c>
      <c r="R626" s="100">
        <f aca="true" t="shared" si="55" ref="R626:R633">((E626*F626)+(G626*H626)+(I626*J626)+(K626*L626)+(M626*N626)+(O626*P626))/Q626</f>
        <v>33739.380952380954</v>
      </c>
      <c r="S626" s="69"/>
      <c r="T626" s="69"/>
    </row>
    <row r="627" spans="1:20" ht="12.75">
      <c r="A627" s="69" t="s">
        <v>702</v>
      </c>
      <c r="B627" s="66" t="s">
        <v>652</v>
      </c>
      <c r="C627" s="67">
        <v>158662</v>
      </c>
      <c r="D627" s="70">
        <v>7</v>
      </c>
      <c r="E627" s="68">
        <v>32</v>
      </c>
      <c r="F627" s="68">
        <v>47008</v>
      </c>
      <c r="G627" s="68">
        <v>96</v>
      </c>
      <c r="H627" s="68">
        <v>40239</v>
      </c>
      <c r="I627" s="68">
        <v>101</v>
      </c>
      <c r="J627" s="68">
        <v>33602.43</v>
      </c>
      <c r="K627" s="68">
        <v>94</v>
      </c>
      <c r="L627" s="68">
        <v>29344</v>
      </c>
      <c r="M627" s="68"/>
      <c r="N627" s="68"/>
      <c r="O627" s="68"/>
      <c r="P627" s="68"/>
      <c r="Q627" s="100">
        <f t="shared" si="54"/>
        <v>323</v>
      </c>
      <c r="R627" s="100">
        <f t="shared" si="55"/>
        <v>35663.71959752322</v>
      </c>
      <c r="S627" s="69"/>
      <c r="T627" s="69"/>
    </row>
    <row r="628" spans="1:20" ht="12.75">
      <c r="A628" s="69" t="s">
        <v>702</v>
      </c>
      <c r="B628" s="66" t="s">
        <v>653</v>
      </c>
      <c r="C628" s="67">
        <v>159382</v>
      </c>
      <c r="D628" s="70">
        <v>7</v>
      </c>
      <c r="E628" s="68">
        <v>17</v>
      </c>
      <c r="F628" s="68">
        <v>41687</v>
      </c>
      <c r="G628" s="68">
        <v>25</v>
      </c>
      <c r="H628" s="68">
        <v>35984</v>
      </c>
      <c r="I628" s="68">
        <v>15</v>
      </c>
      <c r="J628" s="68">
        <v>30468</v>
      </c>
      <c r="K628" s="68">
        <v>10</v>
      </c>
      <c r="L628" s="68">
        <v>26137</v>
      </c>
      <c r="M628" s="68"/>
      <c r="N628" s="68"/>
      <c r="O628" s="68"/>
      <c r="P628" s="68"/>
      <c r="Q628" s="100">
        <f t="shared" si="54"/>
        <v>67</v>
      </c>
      <c r="R628" s="100">
        <f t="shared" si="55"/>
        <v>34726.40298507463</v>
      </c>
      <c r="S628" s="69"/>
      <c r="T628" s="69"/>
    </row>
    <row r="629" spans="1:20" ht="12.75">
      <c r="A629" s="69" t="s">
        <v>702</v>
      </c>
      <c r="B629" s="66" t="s">
        <v>654</v>
      </c>
      <c r="C629" s="67">
        <v>159407</v>
      </c>
      <c r="D629" s="70">
        <v>7</v>
      </c>
      <c r="E629" s="68">
        <v>9</v>
      </c>
      <c r="F629" s="68">
        <v>47373.45</v>
      </c>
      <c r="G629" s="68">
        <v>13</v>
      </c>
      <c r="H629" s="68">
        <v>40596.99</v>
      </c>
      <c r="I629" s="68">
        <v>28</v>
      </c>
      <c r="J629" s="68">
        <v>33276.1</v>
      </c>
      <c r="K629" s="68">
        <v>20</v>
      </c>
      <c r="L629" s="68">
        <v>27966.46</v>
      </c>
      <c r="M629" s="68"/>
      <c r="N629" s="68"/>
      <c r="O629" s="68"/>
      <c r="P629" s="68"/>
      <c r="Q629" s="100">
        <f t="shared" si="54"/>
        <v>70</v>
      </c>
      <c r="R629" s="100">
        <f t="shared" si="55"/>
        <v>34931.17028571429</v>
      </c>
      <c r="S629" s="69"/>
      <c r="T629" s="69"/>
    </row>
    <row r="630" spans="1:20" ht="12.75">
      <c r="A630" s="69" t="s">
        <v>702</v>
      </c>
      <c r="B630" s="66" t="s">
        <v>828</v>
      </c>
      <c r="C630" s="67"/>
      <c r="D630" s="70">
        <v>7</v>
      </c>
      <c r="E630" s="68"/>
      <c r="F630" s="68"/>
      <c r="G630" s="68">
        <v>1</v>
      </c>
      <c r="H630" s="68">
        <v>40909</v>
      </c>
      <c r="I630" s="68">
        <v>10</v>
      </c>
      <c r="J630" s="68">
        <v>27652</v>
      </c>
      <c r="K630" s="68">
        <v>45</v>
      </c>
      <c r="L630" s="68">
        <v>19318</v>
      </c>
      <c r="M630" s="68"/>
      <c r="N630" s="68"/>
      <c r="O630" s="68"/>
      <c r="P630" s="68"/>
      <c r="Q630" s="100">
        <f t="shared" si="54"/>
        <v>56</v>
      </c>
      <c r="R630" s="100">
        <f t="shared" si="55"/>
        <v>21191.76785714286</v>
      </c>
      <c r="S630" s="69"/>
      <c r="T630" s="69"/>
    </row>
    <row r="631" spans="1:20" ht="12.75">
      <c r="A631" s="69" t="s">
        <v>702</v>
      </c>
      <c r="B631" s="66" t="s">
        <v>829</v>
      </c>
      <c r="C631" s="67"/>
      <c r="D631" s="70">
        <v>7</v>
      </c>
      <c r="E631" s="68"/>
      <c r="F631" s="68"/>
      <c r="G631" s="68">
        <v>7</v>
      </c>
      <c r="H631" s="68">
        <v>36144</v>
      </c>
      <c r="I631" s="68">
        <v>7</v>
      </c>
      <c r="J631" s="68">
        <v>32673</v>
      </c>
      <c r="K631" s="68">
        <v>24</v>
      </c>
      <c r="L631" s="68">
        <v>26566</v>
      </c>
      <c r="M631" s="68"/>
      <c r="N631" s="68"/>
      <c r="O631" s="68"/>
      <c r="P631" s="68"/>
      <c r="Q631" s="100">
        <f t="shared" si="54"/>
        <v>38</v>
      </c>
      <c r="R631" s="100">
        <f t="shared" si="55"/>
        <v>29455.342105263157</v>
      </c>
      <c r="S631" s="69"/>
      <c r="T631" s="69"/>
    </row>
    <row r="632" spans="1:20" ht="12.75">
      <c r="A632" s="69" t="s">
        <v>702</v>
      </c>
      <c r="B632" s="66" t="s">
        <v>827</v>
      </c>
      <c r="C632" s="67"/>
      <c r="D632" s="70">
        <v>7</v>
      </c>
      <c r="E632" s="68"/>
      <c r="F632" s="68"/>
      <c r="G632" s="68"/>
      <c r="H632" s="68"/>
      <c r="I632" s="68">
        <v>3</v>
      </c>
      <c r="J632" s="68">
        <v>36000</v>
      </c>
      <c r="K632" s="68">
        <v>7</v>
      </c>
      <c r="L632" s="68">
        <v>28643</v>
      </c>
      <c r="M632" s="68"/>
      <c r="N632" s="68"/>
      <c r="O632" s="68"/>
      <c r="P632" s="68"/>
      <c r="Q632" s="100">
        <f t="shared" si="54"/>
        <v>10</v>
      </c>
      <c r="R632" s="100">
        <f t="shared" si="55"/>
        <v>30850.1</v>
      </c>
      <c r="S632" s="69"/>
      <c r="T632" s="69"/>
    </row>
    <row r="633" spans="1:20" ht="12.75">
      <c r="A633" s="69" t="s">
        <v>702</v>
      </c>
      <c r="B633" s="66" t="s">
        <v>655</v>
      </c>
      <c r="C633" s="67">
        <v>160649</v>
      </c>
      <c r="D633" s="70">
        <v>7</v>
      </c>
      <c r="E633" s="68">
        <v>3</v>
      </c>
      <c r="F633" s="68">
        <v>54501.67</v>
      </c>
      <c r="G633" s="68">
        <v>6</v>
      </c>
      <c r="H633" s="68">
        <v>37588.17</v>
      </c>
      <c r="I633" s="68">
        <v>15</v>
      </c>
      <c r="J633" s="68">
        <v>33922.67</v>
      </c>
      <c r="K633" s="68">
        <v>25</v>
      </c>
      <c r="L633" s="68">
        <v>29245.9</v>
      </c>
      <c r="M633" s="68"/>
      <c r="N633" s="68"/>
      <c r="O633" s="68"/>
      <c r="P633" s="68"/>
      <c r="Q633" s="100">
        <f t="shared" si="54"/>
        <v>49</v>
      </c>
      <c r="R633" s="100">
        <f t="shared" si="55"/>
        <v>33245.33836734694</v>
      </c>
      <c r="S633" s="69"/>
      <c r="T633" s="69"/>
    </row>
    <row r="634" spans="5:17" s="78" customFormat="1" ht="12"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712"/>
  <sheetViews>
    <sheetView zoomScale="75" zoomScaleNormal="75" workbookViewId="0" topLeftCell="A1">
      <pane xSplit="4" ySplit="6" topLeftCell="E19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00" sqref="A200:D213"/>
    </sheetView>
  </sheetViews>
  <sheetFormatPr defaultColWidth="9.140625" defaultRowHeight="12"/>
  <cols>
    <col min="1" max="1" width="5.57421875" style="148" customWidth="1"/>
    <col min="2" max="2" width="6.7109375" style="148" customWidth="1"/>
    <col min="3" max="3" width="7.57421875" style="148" customWidth="1"/>
    <col min="4" max="4" width="5.7109375" style="148" customWidth="1"/>
    <col min="5" max="6" width="9.57421875" style="0" customWidth="1"/>
    <col min="7" max="7" width="12.57421875" style="0" customWidth="1"/>
    <col min="8" max="8" width="9.57421875" style="0" customWidth="1"/>
    <col min="9" max="9" width="12.57421875" style="0" customWidth="1"/>
    <col min="10" max="14" width="9.57421875" style="0" customWidth="1"/>
    <col min="15" max="15" width="12.57421875" style="0" customWidth="1"/>
    <col min="16" max="16" width="11.00390625" style="0" customWidth="1"/>
    <col min="17" max="17" width="12.57421875" style="0" customWidth="1"/>
    <col min="18" max="22" width="9.57421875" style="0" customWidth="1"/>
    <col min="23" max="23" width="8.57421875" style="0" customWidth="1"/>
    <col min="24" max="27" width="9.57421875" style="0" customWidth="1"/>
    <col min="28" max="28" width="10.57421875" style="6" customWidth="1"/>
  </cols>
  <sheetData>
    <row r="1" spans="1:66" s="115" customFormat="1" ht="12.75">
      <c r="A1" s="108"/>
      <c r="B1" s="109"/>
      <c r="C1" s="110"/>
      <c r="D1" s="111"/>
      <c r="E1" s="112" t="s">
        <v>534</v>
      </c>
      <c r="F1" s="113"/>
      <c r="G1" s="113"/>
      <c r="H1" s="113"/>
      <c r="I1" s="113"/>
      <c r="J1" s="113" t="s">
        <v>535</v>
      </c>
      <c r="K1" s="113"/>
      <c r="L1" s="113"/>
      <c r="M1" s="113"/>
      <c r="N1" s="113" t="s">
        <v>535</v>
      </c>
      <c r="O1" s="114"/>
      <c r="Q1" s="112" t="s">
        <v>536</v>
      </c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6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</row>
    <row r="2" spans="1:66" s="115" customFormat="1" ht="12.75">
      <c r="A2" s="108"/>
      <c r="B2" s="112"/>
      <c r="C2" s="117"/>
      <c r="D2" s="118"/>
      <c r="E2" s="119" t="s">
        <v>537</v>
      </c>
      <c r="F2" s="119"/>
      <c r="G2" s="119" t="s">
        <v>573</v>
      </c>
      <c r="H2" s="119"/>
      <c r="I2" s="120" t="s">
        <v>574</v>
      </c>
      <c r="J2" s="120"/>
      <c r="K2" s="120" t="s">
        <v>538</v>
      </c>
      <c r="L2" s="120"/>
      <c r="M2" s="120" t="s">
        <v>575</v>
      </c>
      <c r="N2" s="120"/>
      <c r="O2" s="120" t="s">
        <v>539</v>
      </c>
      <c r="P2" s="121"/>
      <c r="Q2" s="119" t="s">
        <v>537</v>
      </c>
      <c r="R2" s="119"/>
      <c r="S2" s="119" t="s">
        <v>573</v>
      </c>
      <c r="T2" s="119"/>
      <c r="U2" s="120" t="s">
        <v>574</v>
      </c>
      <c r="V2" s="120"/>
      <c r="W2" s="120" t="s">
        <v>538</v>
      </c>
      <c r="X2" s="120"/>
      <c r="Y2" s="120" t="s">
        <v>575</v>
      </c>
      <c r="Z2" s="120"/>
      <c r="AA2" s="120" t="s">
        <v>539</v>
      </c>
      <c r="AB2" s="120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</row>
    <row r="3" spans="1:66" s="115" customFormat="1" ht="12.75">
      <c r="A3" s="108"/>
      <c r="B3" s="122"/>
      <c r="C3" s="123" t="s">
        <v>540</v>
      </c>
      <c r="D3" s="124"/>
      <c r="E3" s="122"/>
      <c r="F3" s="122" t="s">
        <v>541</v>
      </c>
      <c r="G3" s="122"/>
      <c r="H3" s="122" t="s">
        <v>541</v>
      </c>
      <c r="I3" s="125"/>
      <c r="J3" s="125" t="s">
        <v>541</v>
      </c>
      <c r="K3" s="125"/>
      <c r="L3" s="125" t="s">
        <v>541</v>
      </c>
      <c r="M3" s="125"/>
      <c r="N3" s="125" t="s">
        <v>541</v>
      </c>
      <c r="O3" s="125"/>
      <c r="P3" s="126" t="s">
        <v>541</v>
      </c>
      <c r="Q3" s="127"/>
      <c r="R3" s="122" t="s">
        <v>541</v>
      </c>
      <c r="S3" s="122"/>
      <c r="T3" s="122" t="s">
        <v>541</v>
      </c>
      <c r="U3" s="125"/>
      <c r="V3" s="125" t="s">
        <v>541</v>
      </c>
      <c r="W3" s="125"/>
      <c r="X3" s="125" t="s">
        <v>541</v>
      </c>
      <c r="Y3" s="125"/>
      <c r="Z3" s="125" t="s">
        <v>541</v>
      </c>
      <c r="AA3" s="125"/>
      <c r="AB3" s="128" t="s">
        <v>541</v>
      </c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</row>
    <row r="4" spans="1:66" s="115" customFormat="1" ht="12.75">
      <c r="A4" s="108"/>
      <c r="B4" s="112" t="s">
        <v>542</v>
      </c>
      <c r="C4" s="117" t="s">
        <v>543</v>
      </c>
      <c r="D4" s="118" t="s">
        <v>544</v>
      </c>
      <c r="E4" s="112" t="s">
        <v>545</v>
      </c>
      <c r="F4" s="112" t="s">
        <v>546</v>
      </c>
      <c r="G4" s="112" t="s">
        <v>545</v>
      </c>
      <c r="H4" s="112" t="s">
        <v>546</v>
      </c>
      <c r="I4" s="129" t="s">
        <v>545</v>
      </c>
      <c r="J4" s="129" t="s">
        <v>546</v>
      </c>
      <c r="K4" s="129" t="s">
        <v>545</v>
      </c>
      <c r="L4" s="129" t="s">
        <v>546</v>
      </c>
      <c r="M4" s="129" t="s">
        <v>545</v>
      </c>
      <c r="N4" s="129" t="s">
        <v>546</v>
      </c>
      <c r="O4" s="129" t="s">
        <v>545</v>
      </c>
      <c r="P4" s="130" t="s">
        <v>546</v>
      </c>
      <c r="Q4" s="112" t="s">
        <v>545</v>
      </c>
      <c r="R4" s="112" t="s">
        <v>546</v>
      </c>
      <c r="S4" s="112" t="s">
        <v>545</v>
      </c>
      <c r="T4" s="112" t="s">
        <v>546</v>
      </c>
      <c r="U4" s="129" t="s">
        <v>545</v>
      </c>
      <c r="V4" s="129" t="s">
        <v>546</v>
      </c>
      <c r="W4" s="129" t="s">
        <v>545</v>
      </c>
      <c r="X4" s="129" t="s">
        <v>546</v>
      </c>
      <c r="Y4" s="129" t="s">
        <v>545</v>
      </c>
      <c r="Z4" s="129" t="s">
        <v>546</v>
      </c>
      <c r="AA4" s="129" t="s">
        <v>545</v>
      </c>
      <c r="AB4" s="129" t="s">
        <v>546</v>
      </c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</row>
    <row r="5" spans="1:66" s="136" customFormat="1" ht="22.5">
      <c r="A5" s="131" t="s">
        <v>547</v>
      </c>
      <c r="B5" s="132" t="s">
        <v>548</v>
      </c>
      <c r="C5" s="133" t="s">
        <v>2</v>
      </c>
      <c r="D5" s="134" t="s">
        <v>3</v>
      </c>
      <c r="E5" s="132" t="s">
        <v>549</v>
      </c>
      <c r="F5" s="132" t="s">
        <v>550</v>
      </c>
      <c r="G5" s="132" t="s">
        <v>551</v>
      </c>
      <c r="H5" s="132" t="s">
        <v>552</v>
      </c>
      <c r="I5" s="132" t="s">
        <v>553</v>
      </c>
      <c r="J5" s="132" t="s">
        <v>554</v>
      </c>
      <c r="K5" s="132" t="s">
        <v>555</v>
      </c>
      <c r="L5" s="132" t="s">
        <v>556</v>
      </c>
      <c r="M5" s="132" t="s">
        <v>557</v>
      </c>
      <c r="N5" s="132" t="s">
        <v>558</v>
      </c>
      <c r="O5" s="132" t="s">
        <v>559</v>
      </c>
      <c r="P5" s="135" t="s">
        <v>560</v>
      </c>
      <c r="Q5" s="132" t="s">
        <v>561</v>
      </c>
      <c r="R5" s="132" t="s">
        <v>562</v>
      </c>
      <c r="S5" s="132" t="s">
        <v>563</v>
      </c>
      <c r="T5" s="132" t="s">
        <v>564</v>
      </c>
      <c r="U5" s="132" t="s">
        <v>565</v>
      </c>
      <c r="V5" s="132" t="s">
        <v>566</v>
      </c>
      <c r="W5" s="132" t="s">
        <v>567</v>
      </c>
      <c r="X5" s="132" t="s">
        <v>568</v>
      </c>
      <c r="Y5" s="132" t="s">
        <v>569</v>
      </c>
      <c r="Z5" s="132" t="s">
        <v>570</v>
      </c>
      <c r="AA5" s="132" t="s">
        <v>571</v>
      </c>
      <c r="AB5" s="135" t="s">
        <v>572</v>
      </c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</row>
    <row r="6" spans="1:28" s="136" customFormat="1" ht="24">
      <c r="A6" s="137" t="s">
        <v>0</v>
      </c>
      <c r="B6" s="137" t="s">
        <v>1</v>
      </c>
      <c r="C6" s="138" t="s">
        <v>2</v>
      </c>
      <c r="D6" s="138" t="s">
        <v>3</v>
      </c>
      <c r="E6" s="138" t="s">
        <v>5</v>
      </c>
      <c r="F6" s="138" t="s">
        <v>6</v>
      </c>
      <c r="G6" s="138" t="s">
        <v>7</v>
      </c>
      <c r="H6" s="138" t="s">
        <v>8</v>
      </c>
      <c r="I6" s="138" t="s">
        <v>9</v>
      </c>
      <c r="J6" s="138" t="s">
        <v>10</v>
      </c>
      <c r="K6" s="138" t="s">
        <v>11</v>
      </c>
      <c r="L6" s="138" t="s">
        <v>12</v>
      </c>
      <c r="M6" s="138" t="s">
        <v>13</v>
      </c>
      <c r="N6" s="138" t="s">
        <v>14</v>
      </c>
      <c r="O6" s="138" t="s">
        <v>15</v>
      </c>
      <c r="P6" s="138" t="s">
        <v>16</v>
      </c>
      <c r="Q6" s="138" t="s">
        <v>17</v>
      </c>
      <c r="R6" s="138" t="s">
        <v>18</v>
      </c>
      <c r="S6" s="138" t="s">
        <v>19</v>
      </c>
      <c r="T6" s="138" t="s">
        <v>20</v>
      </c>
      <c r="U6" s="138" t="s">
        <v>21</v>
      </c>
      <c r="V6" s="138" t="s">
        <v>22</v>
      </c>
      <c r="W6" s="138" t="s">
        <v>23</v>
      </c>
      <c r="X6" s="138" t="s">
        <v>24</v>
      </c>
      <c r="Y6" s="138" t="s">
        <v>25</v>
      </c>
      <c r="Z6" s="138" t="s">
        <v>26</v>
      </c>
      <c r="AA6" s="138" t="s">
        <v>27</v>
      </c>
      <c r="AB6" s="139" t="s">
        <v>28</v>
      </c>
    </row>
    <row r="7" spans="1:28" ht="12">
      <c r="A7" s="140" t="s">
        <v>42</v>
      </c>
      <c r="B7" s="140" t="s">
        <v>43</v>
      </c>
      <c r="C7" s="141">
        <v>100858</v>
      </c>
      <c r="D7" s="141">
        <v>1</v>
      </c>
      <c r="E7" s="3">
        <v>232</v>
      </c>
      <c r="F7" s="3">
        <v>69702</v>
      </c>
      <c r="G7" s="4">
        <v>257</v>
      </c>
      <c r="H7" s="3">
        <v>50302</v>
      </c>
      <c r="I7" s="4">
        <v>131</v>
      </c>
      <c r="J7" s="3">
        <v>43573</v>
      </c>
      <c r="K7" s="3">
        <v>89</v>
      </c>
      <c r="L7" s="3">
        <v>27659</v>
      </c>
      <c r="M7" s="3">
        <v>18</v>
      </c>
      <c r="N7" s="3">
        <v>34347</v>
      </c>
      <c r="O7" s="4">
        <v>0</v>
      </c>
      <c r="P7" s="5">
        <v>0</v>
      </c>
      <c r="Q7" s="4">
        <v>199</v>
      </c>
      <c r="R7" s="3">
        <v>84659</v>
      </c>
      <c r="S7" s="3">
        <v>134</v>
      </c>
      <c r="T7" s="3">
        <v>64802</v>
      </c>
      <c r="U7" s="3">
        <v>64</v>
      </c>
      <c r="V7" s="3">
        <v>54766</v>
      </c>
      <c r="W7" s="3">
        <v>6</v>
      </c>
      <c r="X7" s="3">
        <v>35246</v>
      </c>
      <c r="Y7" s="3">
        <v>9</v>
      </c>
      <c r="Z7" s="3">
        <v>49141</v>
      </c>
      <c r="AA7" s="2">
        <v>0</v>
      </c>
      <c r="AB7" s="3">
        <v>0</v>
      </c>
    </row>
    <row r="8" spans="1:28" ht="12">
      <c r="A8" s="140" t="s">
        <v>42</v>
      </c>
      <c r="B8" s="140" t="s">
        <v>44</v>
      </c>
      <c r="C8" s="141">
        <v>100751</v>
      </c>
      <c r="D8" s="141">
        <v>1</v>
      </c>
      <c r="E8" s="3">
        <v>254</v>
      </c>
      <c r="F8" s="3">
        <v>73270</v>
      </c>
      <c r="G8" s="4">
        <v>236</v>
      </c>
      <c r="H8" s="3">
        <v>52934</v>
      </c>
      <c r="I8" s="4">
        <v>178</v>
      </c>
      <c r="J8" s="3">
        <v>43268</v>
      </c>
      <c r="K8" s="3">
        <v>75</v>
      </c>
      <c r="L8" s="3">
        <v>30109</v>
      </c>
      <c r="M8" s="3">
        <v>6</v>
      </c>
      <c r="N8" s="3">
        <v>34713</v>
      </c>
      <c r="O8" s="4">
        <v>0</v>
      </c>
      <c r="P8" s="5">
        <v>0</v>
      </c>
      <c r="Q8" s="4">
        <v>13</v>
      </c>
      <c r="R8" s="3">
        <v>88797</v>
      </c>
      <c r="S8" s="3">
        <v>6</v>
      </c>
      <c r="T8" s="3">
        <v>67257</v>
      </c>
      <c r="U8" s="3">
        <v>2</v>
      </c>
      <c r="V8" s="3">
        <v>68151</v>
      </c>
      <c r="W8" s="3">
        <v>11</v>
      </c>
      <c r="X8" s="3">
        <v>27232</v>
      </c>
      <c r="Y8" s="3">
        <v>0</v>
      </c>
      <c r="Z8" s="3">
        <v>0</v>
      </c>
      <c r="AA8" s="2">
        <v>0</v>
      </c>
      <c r="AB8" s="3">
        <v>0</v>
      </c>
    </row>
    <row r="9" spans="1:28" ht="12">
      <c r="A9" s="140" t="s">
        <v>42</v>
      </c>
      <c r="B9" s="140" t="s">
        <v>45</v>
      </c>
      <c r="C9" s="141">
        <v>100663</v>
      </c>
      <c r="D9" s="141">
        <v>1</v>
      </c>
      <c r="E9" s="3">
        <v>67</v>
      </c>
      <c r="F9" s="3">
        <v>68016</v>
      </c>
      <c r="G9" s="4">
        <v>141</v>
      </c>
      <c r="H9" s="3">
        <v>50637</v>
      </c>
      <c r="I9" s="4">
        <v>73</v>
      </c>
      <c r="J9" s="3">
        <v>43711</v>
      </c>
      <c r="K9" s="3">
        <v>32</v>
      </c>
      <c r="L9" s="3">
        <v>30455</v>
      </c>
      <c r="M9" s="3">
        <v>3</v>
      </c>
      <c r="N9" s="3">
        <v>37136</v>
      </c>
      <c r="O9" s="4">
        <v>0</v>
      </c>
      <c r="P9" s="5">
        <v>0</v>
      </c>
      <c r="Q9" s="4">
        <v>62</v>
      </c>
      <c r="R9" s="3">
        <v>101745</v>
      </c>
      <c r="S9" s="3">
        <v>37</v>
      </c>
      <c r="T9" s="3">
        <v>71849</v>
      </c>
      <c r="U9" s="3">
        <v>38</v>
      </c>
      <c r="V9" s="3">
        <v>54518</v>
      </c>
      <c r="W9" s="3">
        <v>6</v>
      </c>
      <c r="X9" s="3">
        <v>34411</v>
      </c>
      <c r="Y9" s="3">
        <v>0</v>
      </c>
      <c r="Z9" s="3">
        <v>0</v>
      </c>
      <c r="AA9" s="2">
        <v>0</v>
      </c>
      <c r="AB9" s="3">
        <v>0</v>
      </c>
    </row>
    <row r="10" spans="1:28" ht="12">
      <c r="A10" s="140" t="s">
        <v>42</v>
      </c>
      <c r="B10" s="140" t="s">
        <v>46</v>
      </c>
      <c r="C10" s="141">
        <v>100706</v>
      </c>
      <c r="D10" s="141">
        <v>2</v>
      </c>
      <c r="E10" s="3">
        <v>52</v>
      </c>
      <c r="F10" s="3">
        <v>68944</v>
      </c>
      <c r="G10" s="4">
        <v>71</v>
      </c>
      <c r="H10" s="3">
        <v>49210</v>
      </c>
      <c r="I10" s="4">
        <v>70</v>
      </c>
      <c r="J10" s="3">
        <v>44582</v>
      </c>
      <c r="K10" s="3">
        <v>12</v>
      </c>
      <c r="L10" s="3">
        <v>36518</v>
      </c>
      <c r="M10" s="3">
        <v>16</v>
      </c>
      <c r="N10" s="3">
        <v>29362</v>
      </c>
      <c r="O10" s="4">
        <v>0</v>
      </c>
      <c r="P10" s="5">
        <v>0</v>
      </c>
      <c r="Q10" s="4">
        <v>26</v>
      </c>
      <c r="R10" s="3">
        <v>96282</v>
      </c>
      <c r="S10" s="3">
        <v>15</v>
      </c>
      <c r="T10" s="3">
        <v>64232</v>
      </c>
      <c r="U10" s="3">
        <v>3</v>
      </c>
      <c r="V10" s="3">
        <v>42132</v>
      </c>
      <c r="W10" s="3">
        <v>0</v>
      </c>
      <c r="X10" s="3">
        <v>0</v>
      </c>
      <c r="Y10" s="3">
        <v>5</v>
      </c>
      <c r="Z10" s="3">
        <v>43714</v>
      </c>
      <c r="AA10" s="2">
        <v>0</v>
      </c>
      <c r="AB10" s="3">
        <v>0</v>
      </c>
    </row>
    <row r="11" spans="1:28" ht="12">
      <c r="A11" s="140" t="s">
        <v>42</v>
      </c>
      <c r="B11" s="140" t="s">
        <v>47</v>
      </c>
      <c r="C11" s="141">
        <v>100654</v>
      </c>
      <c r="D11" s="141">
        <v>3</v>
      </c>
      <c r="E11" s="3">
        <v>47</v>
      </c>
      <c r="F11" s="3">
        <v>51730</v>
      </c>
      <c r="G11" s="4">
        <v>66</v>
      </c>
      <c r="H11" s="3">
        <v>43984</v>
      </c>
      <c r="I11" s="4">
        <v>102</v>
      </c>
      <c r="J11" s="3">
        <v>37452</v>
      </c>
      <c r="K11" s="3">
        <v>22</v>
      </c>
      <c r="L11" s="3">
        <v>28617</v>
      </c>
      <c r="M11" s="3">
        <v>0</v>
      </c>
      <c r="N11" s="3">
        <v>0</v>
      </c>
      <c r="O11" s="4">
        <v>0</v>
      </c>
      <c r="P11" s="5">
        <v>0</v>
      </c>
      <c r="Q11" s="4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2">
        <v>0</v>
      </c>
      <c r="AB11" s="3">
        <v>0</v>
      </c>
    </row>
    <row r="12" spans="1:28" ht="12">
      <c r="A12" s="140" t="s">
        <v>42</v>
      </c>
      <c r="B12" s="140" t="s">
        <v>48</v>
      </c>
      <c r="C12" s="141">
        <v>101480</v>
      </c>
      <c r="D12" s="141">
        <v>3</v>
      </c>
      <c r="E12" s="3">
        <v>46</v>
      </c>
      <c r="F12" s="3">
        <v>60757</v>
      </c>
      <c r="G12" s="4">
        <v>49</v>
      </c>
      <c r="H12" s="3">
        <v>45107</v>
      </c>
      <c r="I12" s="4">
        <v>61</v>
      </c>
      <c r="J12" s="3">
        <v>39786</v>
      </c>
      <c r="K12" s="3">
        <v>63</v>
      </c>
      <c r="L12" s="3">
        <v>36538</v>
      </c>
      <c r="M12" s="3">
        <v>0</v>
      </c>
      <c r="N12" s="3">
        <v>0</v>
      </c>
      <c r="O12" s="4">
        <v>0</v>
      </c>
      <c r="P12" s="5">
        <v>0</v>
      </c>
      <c r="Q12" s="4">
        <v>41</v>
      </c>
      <c r="R12" s="3">
        <v>65106</v>
      </c>
      <c r="S12" s="3">
        <v>1</v>
      </c>
      <c r="T12" s="3">
        <v>52312</v>
      </c>
      <c r="U12" s="3">
        <v>1</v>
      </c>
      <c r="V12" s="3">
        <v>55835</v>
      </c>
      <c r="W12" s="3">
        <v>0</v>
      </c>
      <c r="X12" s="3">
        <v>0</v>
      </c>
      <c r="Y12" s="3">
        <v>0</v>
      </c>
      <c r="Z12" s="3">
        <v>0</v>
      </c>
      <c r="AA12" s="2">
        <v>0</v>
      </c>
      <c r="AB12" s="3">
        <v>0</v>
      </c>
    </row>
    <row r="13" spans="1:28" ht="12">
      <c r="A13" s="140" t="s">
        <v>42</v>
      </c>
      <c r="B13" s="140" t="s">
        <v>49</v>
      </c>
      <c r="C13" s="141">
        <v>102094</v>
      </c>
      <c r="D13" s="141">
        <v>3</v>
      </c>
      <c r="E13" s="3">
        <v>71</v>
      </c>
      <c r="F13" s="3">
        <v>65573</v>
      </c>
      <c r="G13" s="4">
        <v>85</v>
      </c>
      <c r="H13" s="3">
        <v>51099</v>
      </c>
      <c r="I13" s="4">
        <v>98</v>
      </c>
      <c r="J13" s="3">
        <v>45199</v>
      </c>
      <c r="K13" s="3">
        <v>37</v>
      </c>
      <c r="L13" s="3">
        <v>34608</v>
      </c>
      <c r="M13" s="3">
        <v>0</v>
      </c>
      <c r="N13" s="3">
        <v>0</v>
      </c>
      <c r="O13" s="4">
        <v>0</v>
      </c>
      <c r="P13" s="5">
        <v>0</v>
      </c>
      <c r="Q13" s="4">
        <v>45</v>
      </c>
      <c r="R13" s="3">
        <v>90191</v>
      </c>
      <c r="S13" s="3">
        <v>24</v>
      </c>
      <c r="T13" s="3">
        <v>68074</v>
      </c>
      <c r="U13" s="3">
        <v>54</v>
      </c>
      <c r="V13" s="3">
        <v>56968</v>
      </c>
      <c r="W13" s="3">
        <v>20</v>
      </c>
      <c r="X13" s="3">
        <v>36455</v>
      </c>
      <c r="Y13" s="3">
        <v>1</v>
      </c>
      <c r="Z13" s="3">
        <v>40930</v>
      </c>
      <c r="AA13" s="2">
        <v>0</v>
      </c>
      <c r="AB13" s="3">
        <v>0</v>
      </c>
    </row>
    <row r="14" spans="1:28" ht="12">
      <c r="A14" s="140" t="s">
        <v>42</v>
      </c>
      <c r="B14" s="140" t="s">
        <v>50</v>
      </c>
      <c r="C14" s="141">
        <v>100830</v>
      </c>
      <c r="D14" s="141">
        <v>4</v>
      </c>
      <c r="E14" s="3">
        <v>35</v>
      </c>
      <c r="F14" s="3">
        <v>56596</v>
      </c>
      <c r="G14" s="4">
        <v>54</v>
      </c>
      <c r="H14" s="3">
        <v>45884</v>
      </c>
      <c r="I14" s="4">
        <v>55</v>
      </c>
      <c r="J14" s="3">
        <v>40545</v>
      </c>
      <c r="K14" s="3">
        <v>24</v>
      </c>
      <c r="L14" s="3">
        <v>30880</v>
      </c>
      <c r="M14" s="3">
        <v>0</v>
      </c>
      <c r="N14" s="3">
        <v>0</v>
      </c>
      <c r="O14" s="4">
        <v>0</v>
      </c>
      <c r="P14" s="5">
        <v>0</v>
      </c>
      <c r="Q14" s="4">
        <v>20</v>
      </c>
      <c r="R14" s="3">
        <v>82377</v>
      </c>
      <c r="S14" s="3">
        <v>2</v>
      </c>
      <c r="T14" s="3">
        <v>65725</v>
      </c>
      <c r="U14" s="3">
        <v>1</v>
      </c>
      <c r="V14" s="3">
        <v>48320</v>
      </c>
      <c r="W14" s="3">
        <v>2</v>
      </c>
      <c r="X14" s="3">
        <v>45320</v>
      </c>
      <c r="Y14" s="3">
        <v>0</v>
      </c>
      <c r="Z14" s="3">
        <v>0</v>
      </c>
      <c r="AA14" s="2">
        <v>0</v>
      </c>
      <c r="AB14" s="3">
        <v>0</v>
      </c>
    </row>
    <row r="15" spans="1:28" ht="12">
      <c r="A15" s="140" t="s">
        <v>42</v>
      </c>
      <c r="B15" s="140" t="s">
        <v>51</v>
      </c>
      <c r="C15" s="141">
        <v>102368</v>
      </c>
      <c r="D15" s="141">
        <v>4</v>
      </c>
      <c r="E15" s="3">
        <v>14</v>
      </c>
      <c r="F15" s="3">
        <v>57156</v>
      </c>
      <c r="G15" s="4">
        <v>23</v>
      </c>
      <c r="H15" s="3">
        <v>47212</v>
      </c>
      <c r="I15" s="4">
        <v>41</v>
      </c>
      <c r="J15" s="3">
        <v>39022</v>
      </c>
      <c r="K15" s="3">
        <v>9</v>
      </c>
      <c r="L15" s="3">
        <v>29448</v>
      </c>
      <c r="M15" s="3">
        <v>0</v>
      </c>
      <c r="N15" s="3">
        <v>0</v>
      </c>
      <c r="O15" s="4">
        <v>0</v>
      </c>
      <c r="P15" s="5">
        <v>0</v>
      </c>
      <c r="Q15" s="4">
        <v>4</v>
      </c>
      <c r="R15" s="3">
        <v>49922</v>
      </c>
      <c r="S15" s="3">
        <v>36</v>
      </c>
      <c r="T15" s="3">
        <v>52477</v>
      </c>
      <c r="U15" s="3">
        <v>63</v>
      </c>
      <c r="V15" s="3">
        <v>42131</v>
      </c>
      <c r="W15" s="3">
        <v>12</v>
      </c>
      <c r="X15" s="3">
        <v>32013</v>
      </c>
      <c r="Y15" s="3">
        <v>4</v>
      </c>
      <c r="Z15" s="3">
        <v>11597</v>
      </c>
      <c r="AA15" s="2">
        <v>0</v>
      </c>
      <c r="AB15" s="3">
        <v>0</v>
      </c>
    </row>
    <row r="16" spans="1:28" ht="12">
      <c r="A16" s="140" t="s">
        <v>42</v>
      </c>
      <c r="B16" s="140" t="s">
        <v>52</v>
      </c>
      <c r="C16" s="141">
        <v>101709</v>
      </c>
      <c r="D16" s="141">
        <v>4</v>
      </c>
      <c r="E16" s="3">
        <v>40</v>
      </c>
      <c r="F16" s="3">
        <v>52300</v>
      </c>
      <c r="G16" s="4">
        <v>37</v>
      </c>
      <c r="H16" s="3">
        <v>44208</v>
      </c>
      <c r="I16" s="4">
        <v>38</v>
      </c>
      <c r="J16" s="3">
        <v>34635</v>
      </c>
      <c r="K16" s="3">
        <v>19</v>
      </c>
      <c r="L16" s="3">
        <v>30868</v>
      </c>
      <c r="M16" s="3">
        <v>0</v>
      </c>
      <c r="N16" s="3">
        <v>0</v>
      </c>
      <c r="O16" s="4">
        <v>0</v>
      </c>
      <c r="P16" s="5">
        <v>0</v>
      </c>
      <c r="Q16" s="4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2">
        <v>0</v>
      </c>
      <c r="AB16" s="3">
        <v>0</v>
      </c>
    </row>
    <row r="17" spans="1:28" ht="12">
      <c r="A17" s="140" t="s">
        <v>42</v>
      </c>
      <c r="B17" s="140" t="s">
        <v>53</v>
      </c>
      <c r="C17" s="141">
        <v>101879</v>
      </c>
      <c r="D17" s="141">
        <v>4</v>
      </c>
      <c r="E17" s="3">
        <v>48</v>
      </c>
      <c r="F17" s="3">
        <v>57667</v>
      </c>
      <c r="G17" s="4">
        <v>43</v>
      </c>
      <c r="H17" s="3">
        <v>49776</v>
      </c>
      <c r="I17" s="4">
        <v>62</v>
      </c>
      <c r="J17" s="3">
        <v>42996</v>
      </c>
      <c r="K17" s="3">
        <v>15</v>
      </c>
      <c r="L17" s="3">
        <v>37074</v>
      </c>
      <c r="M17" s="3">
        <v>0</v>
      </c>
      <c r="N17" s="3">
        <v>0</v>
      </c>
      <c r="O17" s="4">
        <v>0</v>
      </c>
      <c r="P17" s="5">
        <v>0</v>
      </c>
      <c r="Q17" s="4">
        <v>9</v>
      </c>
      <c r="R17" s="3">
        <v>75438</v>
      </c>
      <c r="S17" s="3">
        <v>2</v>
      </c>
      <c r="T17" s="3">
        <v>61502</v>
      </c>
      <c r="U17" s="3">
        <v>2</v>
      </c>
      <c r="V17" s="3">
        <v>61209</v>
      </c>
      <c r="W17" s="3">
        <v>0</v>
      </c>
      <c r="X17" s="3">
        <v>0</v>
      </c>
      <c r="Y17" s="3">
        <v>0</v>
      </c>
      <c r="Z17" s="3">
        <v>0</v>
      </c>
      <c r="AA17" s="2">
        <v>0</v>
      </c>
      <c r="AB17" s="3">
        <v>0</v>
      </c>
    </row>
    <row r="18" spans="1:28" ht="12">
      <c r="A18" s="140" t="s">
        <v>42</v>
      </c>
      <c r="B18" s="140" t="s">
        <v>54</v>
      </c>
      <c r="C18" s="141">
        <v>100724</v>
      </c>
      <c r="D18" s="141">
        <v>5</v>
      </c>
      <c r="E18" s="3">
        <v>32</v>
      </c>
      <c r="F18" s="3">
        <v>54851</v>
      </c>
      <c r="G18" s="4">
        <v>50</v>
      </c>
      <c r="H18" s="3">
        <v>45865</v>
      </c>
      <c r="I18" s="4">
        <v>59</v>
      </c>
      <c r="J18" s="3">
        <v>40281</v>
      </c>
      <c r="K18" s="3">
        <v>51</v>
      </c>
      <c r="L18" s="3">
        <v>32865</v>
      </c>
      <c r="M18" s="3">
        <v>0</v>
      </c>
      <c r="N18" s="3">
        <v>0</v>
      </c>
      <c r="O18" s="4">
        <v>0</v>
      </c>
      <c r="P18" s="5">
        <v>0</v>
      </c>
      <c r="Q18" s="4">
        <v>0</v>
      </c>
      <c r="R18" s="3">
        <v>0</v>
      </c>
      <c r="S18" s="3">
        <v>1</v>
      </c>
      <c r="T18" s="3">
        <v>79639</v>
      </c>
      <c r="U18" s="3">
        <v>3</v>
      </c>
      <c r="V18" s="3">
        <v>66667</v>
      </c>
      <c r="W18" s="3">
        <v>3</v>
      </c>
      <c r="X18" s="3">
        <v>59890</v>
      </c>
      <c r="Y18" s="3">
        <v>0</v>
      </c>
      <c r="Z18" s="3">
        <v>0</v>
      </c>
      <c r="AA18" s="2">
        <v>0</v>
      </c>
      <c r="AB18" s="3">
        <v>0</v>
      </c>
    </row>
    <row r="19" spans="1:28" ht="12">
      <c r="A19" s="140" t="s">
        <v>42</v>
      </c>
      <c r="B19" s="140" t="s">
        <v>55</v>
      </c>
      <c r="C19" s="141">
        <v>102322</v>
      </c>
      <c r="D19" s="141">
        <v>5</v>
      </c>
      <c r="E19" s="3">
        <v>12</v>
      </c>
      <c r="F19" s="3">
        <v>51496</v>
      </c>
      <c r="G19" s="4">
        <v>9</v>
      </c>
      <c r="H19" s="3">
        <v>48695</v>
      </c>
      <c r="I19" s="4">
        <v>19</v>
      </c>
      <c r="J19" s="3">
        <v>41511</v>
      </c>
      <c r="K19" s="3">
        <v>0</v>
      </c>
      <c r="L19" s="3">
        <v>0</v>
      </c>
      <c r="M19" s="3">
        <v>1</v>
      </c>
      <c r="N19" s="3">
        <v>33502</v>
      </c>
      <c r="O19" s="4">
        <v>0</v>
      </c>
      <c r="P19" s="5">
        <v>0</v>
      </c>
      <c r="Q19" s="4">
        <v>5</v>
      </c>
      <c r="R19" s="3">
        <v>74119</v>
      </c>
      <c r="S19" s="3">
        <v>1</v>
      </c>
      <c r="T19" s="3">
        <v>49253</v>
      </c>
      <c r="U19" s="3">
        <v>1</v>
      </c>
      <c r="V19" s="3">
        <v>62868</v>
      </c>
      <c r="W19" s="3">
        <v>3</v>
      </c>
      <c r="X19" s="3">
        <v>33035</v>
      </c>
      <c r="Y19" s="3">
        <v>0</v>
      </c>
      <c r="Z19" s="3">
        <v>0</v>
      </c>
      <c r="AA19" s="2">
        <v>0</v>
      </c>
      <c r="AB19" s="3">
        <v>0</v>
      </c>
    </row>
    <row r="20" spans="1:28" ht="12">
      <c r="A20" s="140" t="s">
        <v>42</v>
      </c>
      <c r="B20" s="140" t="s">
        <v>56</v>
      </c>
      <c r="C20" s="141">
        <v>102368</v>
      </c>
      <c r="D20" s="141">
        <v>5</v>
      </c>
      <c r="E20" s="3">
        <v>0</v>
      </c>
      <c r="F20" s="3">
        <v>0</v>
      </c>
      <c r="G20" s="4">
        <v>2</v>
      </c>
      <c r="H20" s="3">
        <v>49774</v>
      </c>
      <c r="I20" s="4">
        <v>5</v>
      </c>
      <c r="J20" s="3">
        <v>44941</v>
      </c>
      <c r="K20" s="3">
        <v>0</v>
      </c>
      <c r="L20" s="3">
        <v>0</v>
      </c>
      <c r="M20" s="3">
        <v>0</v>
      </c>
      <c r="N20" s="3">
        <v>0</v>
      </c>
      <c r="O20" s="4">
        <v>0</v>
      </c>
      <c r="P20" s="5">
        <v>0</v>
      </c>
      <c r="Q20" s="4">
        <v>4</v>
      </c>
      <c r="R20" s="3">
        <v>70908</v>
      </c>
      <c r="S20" s="3">
        <v>8</v>
      </c>
      <c r="T20" s="3">
        <v>50085</v>
      </c>
      <c r="U20" s="3">
        <v>13</v>
      </c>
      <c r="V20" s="3">
        <v>50163</v>
      </c>
      <c r="W20" s="3">
        <v>3</v>
      </c>
      <c r="X20" s="3">
        <v>35981</v>
      </c>
      <c r="Y20" s="3">
        <v>0</v>
      </c>
      <c r="Z20" s="3">
        <v>0</v>
      </c>
      <c r="AA20" s="2">
        <v>0</v>
      </c>
      <c r="AB20" s="3">
        <v>0</v>
      </c>
    </row>
    <row r="21" spans="1:28" ht="12">
      <c r="A21" s="140" t="s">
        <v>42</v>
      </c>
      <c r="B21" s="140" t="s">
        <v>57</v>
      </c>
      <c r="C21" s="141">
        <v>101587</v>
      </c>
      <c r="D21" s="141">
        <v>5</v>
      </c>
      <c r="E21" s="3">
        <v>2</v>
      </c>
      <c r="F21" s="3">
        <v>41810</v>
      </c>
      <c r="G21" s="4">
        <v>10</v>
      </c>
      <c r="H21" s="3">
        <v>38768</v>
      </c>
      <c r="I21" s="4">
        <v>10</v>
      </c>
      <c r="J21" s="3">
        <v>32123</v>
      </c>
      <c r="K21" s="3">
        <v>1</v>
      </c>
      <c r="L21" s="3">
        <v>24035</v>
      </c>
      <c r="M21" s="3">
        <v>4</v>
      </c>
      <c r="N21" s="3">
        <v>22354</v>
      </c>
      <c r="O21" s="4">
        <v>0</v>
      </c>
      <c r="P21" s="5">
        <v>0</v>
      </c>
      <c r="Q21" s="4">
        <v>21</v>
      </c>
      <c r="R21" s="3">
        <v>54265</v>
      </c>
      <c r="S21" s="3">
        <v>18</v>
      </c>
      <c r="T21" s="3">
        <v>47094</v>
      </c>
      <c r="U21" s="3">
        <v>16</v>
      </c>
      <c r="V21" s="3">
        <v>40677</v>
      </c>
      <c r="W21" s="3">
        <v>2</v>
      </c>
      <c r="X21" s="3">
        <v>34435</v>
      </c>
      <c r="Y21" s="3">
        <v>1</v>
      </c>
      <c r="Z21" s="3">
        <v>27943</v>
      </c>
      <c r="AA21" s="2">
        <v>0</v>
      </c>
      <c r="AB21" s="3">
        <v>0</v>
      </c>
    </row>
    <row r="22" spans="1:28" ht="12">
      <c r="A22" s="140" t="s">
        <v>42</v>
      </c>
      <c r="B22" s="140" t="s">
        <v>58</v>
      </c>
      <c r="C22" s="141">
        <v>100812</v>
      </c>
      <c r="D22" s="141">
        <v>6</v>
      </c>
      <c r="E22" s="3">
        <v>17</v>
      </c>
      <c r="F22" s="3">
        <v>63564</v>
      </c>
      <c r="G22" s="4">
        <v>18</v>
      </c>
      <c r="H22" s="3">
        <v>53314</v>
      </c>
      <c r="I22" s="4">
        <v>34</v>
      </c>
      <c r="J22" s="3">
        <v>45523</v>
      </c>
      <c r="K22" s="3">
        <v>0</v>
      </c>
      <c r="L22" s="3">
        <v>0</v>
      </c>
      <c r="M22" s="3">
        <v>0</v>
      </c>
      <c r="N22" s="3">
        <v>0</v>
      </c>
      <c r="O22" s="4">
        <v>0</v>
      </c>
      <c r="P22" s="5">
        <v>0</v>
      </c>
      <c r="Q22" s="4">
        <v>2</v>
      </c>
      <c r="R22" s="3">
        <v>77572</v>
      </c>
      <c r="S22" s="3">
        <v>0</v>
      </c>
      <c r="T22" s="3">
        <v>0</v>
      </c>
      <c r="U22" s="3">
        <v>3</v>
      </c>
      <c r="V22" s="3">
        <v>54736</v>
      </c>
      <c r="W22" s="3">
        <v>3</v>
      </c>
      <c r="X22" s="3">
        <v>48710</v>
      </c>
      <c r="Y22" s="3">
        <v>0</v>
      </c>
      <c r="Z22" s="3">
        <v>0</v>
      </c>
      <c r="AA22" s="2">
        <v>0</v>
      </c>
      <c r="AB22" s="3">
        <v>0</v>
      </c>
    </row>
    <row r="23" spans="1:28" ht="12">
      <c r="A23" s="140" t="s">
        <v>42</v>
      </c>
      <c r="B23" s="140" t="s">
        <v>59</v>
      </c>
      <c r="C23" s="141">
        <v>101949</v>
      </c>
      <c r="D23" s="141">
        <v>7</v>
      </c>
      <c r="E23" s="3">
        <v>0</v>
      </c>
      <c r="F23" s="3">
        <v>0</v>
      </c>
      <c r="G23" s="4">
        <v>0</v>
      </c>
      <c r="H23" s="3">
        <v>0</v>
      </c>
      <c r="I23" s="4">
        <v>0</v>
      </c>
      <c r="J23" s="3">
        <v>0</v>
      </c>
      <c r="M23" s="3">
        <v>0</v>
      </c>
      <c r="N23" s="3">
        <v>0</v>
      </c>
      <c r="O23" s="3">
        <v>36</v>
      </c>
      <c r="P23" s="3">
        <v>41555</v>
      </c>
      <c r="Q23" s="4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2">
        <v>0</v>
      </c>
      <c r="AB23" s="3">
        <v>0</v>
      </c>
    </row>
    <row r="24" spans="1:28" ht="12">
      <c r="A24" s="140" t="s">
        <v>42</v>
      </c>
      <c r="B24" s="140" t="s">
        <v>60</v>
      </c>
      <c r="C24" s="141">
        <v>9134</v>
      </c>
      <c r="D24" s="141">
        <v>7</v>
      </c>
      <c r="E24" s="3">
        <v>0</v>
      </c>
      <c r="F24" s="3">
        <v>0</v>
      </c>
      <c r="G24" s="4">
        <v>0</v>
      </c>
      <c r="H24" s="3">
        <v>0</v>
      </c>
      <c r="I24" s="4">
        <v>0</v>
      </c>
      <c r="J24" s="3">
        <v>0</v>
      </c>
      <c r="M24" s="3">
        <v>0</v>
      </c>
      <c r="N24" s="3">
        <v>0</v>
      </c>
      <c r="O24" s="3">
        <v>78</v>
      </c>
      <c r="P24" s="3">
        <v>42235</v>
      </c>
      <c r="Q24" s="4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Y24" s="3">
        <v>0</v>
      </c>
      <c r="Z24" s="3">
        <v>0</v>
      </c>
      <c r="AA24" s="3">
        <v>9</v>
      </c>
      <c r="AB24" s="3">
        <v>64892</v>
      </c>
    </row>
    <row r="25" spans="1:28" ht="12">
      <c r="A25" s="140" t="s">
        <v>42</v>
      </c>
      <c r="B25" s="140" t="s">
        <v>61</v>
      </c>
      <c r="C25" s="141">
        <v>102030</v>
      </c>
      <c r="D25" s="141">
        <v>7</v>
      </c>
      <c r="E25" s="3">
        <v>0</v>
      </c>
      <c r="F25" s="3">
        <v>0</v>
      </c>
      <c r="G25" s="4">
        <v>0</v>
      </c>
      <c r="H25" s="3">
        <v>0</v>
      </c>
      <c r="I25" s="4">
        <v>0</v>
      </c>
      <c r="J25" s="3">
        <v>0</v>
      </c>
      <c r="M25" s="3">
        <v>0</v>
      </c>
      <c r="N25" s="3">
        <v>0</v>
      </c>
      <c r="O25" s="3">
        <v>111</v>
      </c>
      <c r="P25" s="3">
        <v>41639</v>
      </c>
      <c r="Q25" s="4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Y25" s="3">
        <v>0</v>
      </c>
      <c r="Z25" s="3">
        <v>0</v>
      </c>
      <c r="AA25" s="3">
        <v>2</v>
      </c>
      <c r="AB25" s="3">
        <v>61245</v>
      </c>
    </row>
    <row r="26" spans="1:28" ht="12">
      <c r="A26" s="140" t="s">
        <v>42</v>
      </c>
      <c r="B26" s="140" t="s">
        <v>62</v>
      </c>
      <c r="C26" s="141">
        <v>100760</v>
      </c>
      <c r="D26" s="141">
        <v>7</v>
      </c>
      <c r="E26" s="3">
        <v>0</v>
      </c>
      <c r="F26" s="3">
        <v>0</v>
      </c>
      <c r="G26" s="4">
        <v>0</v>
      </c>
      <c r="H26" s="3">
        <v>0</v>
      </c>
      <c r="I26" s="4">
        <v>0</v>
      </c>
      <c r="J26" s="3">
        <v>0</v>
      </c>
      <c r="M26" s="3">
        <v>0</v>
      </c>
      <c r="N26" s="3">
        <v>0</v>
      </c>
      <c r="O26" s="3">
        <v>45</v>
      </c>
      <c r="P26" s="3">
        <v>42686</v>
      </c>
      <c r="Q26" s="4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Y26" s="3">
        <v>0</v>
      </c>
      <c r="Z26" s="3">
        <v>0</v>
      </c>
      <c r="AA26" s="3">
        <v>2</v>
      </c>
      <c r="AB26" s="3">
        <v>51366</v>
      </c>
    </row>
    <row r="27" spans="1:28" ht="12">
      <c r="A27" s="140" t="s">
        <v>42</v>
      </c>
      <c r="B27" s="140" t="s">
        <v>63</v>
      </c>
      <c r="C27" s="141">
        <v>101028</v>
      </c>
      <c r="D27" s="141">
        <v>7</v>
      </c>
      <c r="E27" s="3">
        <v>0</v>
      </c>
      <c r="F27" s="3">
        <v>0</v>
      </c>
      <c r="G27" s="4">
        <v>0</v>
      </c>
      <c r="H27" s="3">
        <v>0</v>
      </c>
      <c r="I27" s="4">
        <v>0</v>
      </c>
      <c r="J27" s="3">
        <v>0</v>
      </c>
      <c r="M27" s="3">
        <v>0</v>
      </c>
      <c r="N27" s="3">
        <v>0</v>
      </c>
      <c r="O27" s="3">
        <v>35</v>
      </c>
      <c r="P27" s="3">
        <v>42797</v>
      </c>
      <c r="Q27" s="4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1:28" ht="12">
      <c r="A28" s="140" t="s">
        <v>42</v>
      </c>
      <c r="B28" s="140" t="s">
        <v>64</v>
      </c>
      <c r="C28" s="141">
        <v>101143</v>
      </c>
      <c r="D28" s="141">
        <v>7</v>
      </c>
      <c r="E28" s="3">
        <v>0</v>
      </c>
      <c r="F28" s="3">
        <v>0</v>
      </c>
      <c r="G28" s="4">
        <v>0</v>
      </c>
      <c r="H28" s="3">
        <v>0</v>
      </c>
      <c r="I28" s="4">
        <v>0</v>
      </c>
      <c r="J28" s="3">
        <v>0</v>
      </c>
      <c r="M28" s="3">
        <v>0</v>
      </c>
      <c r="N28" s="3">
        <v>0</v>
      </c>
      <c r="O28" s="3">
        <v>35</v>
      </c>
      <c r="P28" s="3">
        <v>44991</v>
      </c>
      <c r="Q28" s="4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1:28" ht="12">
      <c r="A29" s="140" t="s">
        <v>42</v>
      </c>
      <c r="B29" s="140" t="s">
        <v>65</v>
      </c>
      <c r="C29" s="141">
        <v>101240</v>
      </c>
      <c r="D29" s="141">
        <v>7</v>
      </c>
      <c r="E29" s="3">
        <v>0</v>
      </c>
      <c r="F29" s="3">
        <v>0</v>
      </c>
      <c r="G29" s="4">
        <v>0</v>
      </c>
      <c r="H29" s="3">
        <v>0</v>
      </c>
      <c r="I29" s="4">
        <v>0</v>
      </c>
      <c r="J29" s="3">
        <v>0</v>
      </c>
      <c r="M29" s="3">
        <v>0</v>
      </c>
      <c r="N29" s="3">
        <v>0</v>
      </c>
      <c r="O29" s="3">
        <v>121</v>
      </c>
      <c r="P29" s="3">
        <v>42852</v>
      </c>
      <c r="Q29" s="4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1:28" ht="12">
      <c r="A30" s="140" t="s">
        <v>42</v>
      </c>
      <c r="B30" s="140" t="s">
        <v>66</v>
      </c>
      <c r="C30" s="141">
        <v>101286</v>
      </c>
      <c r="D30" s="141">
        <v>7</v>
      </c>
      <c r="E30" s="3">
        <v>0</v>
      </c>
      <c r="F30" s="3">
        <v>0</v>
      </c>
      <c r="G30" s="4">
        <v>0</v>
      </c>
      <c r="H30" s="3">
        <v>0</v>
      </c>
      <c r="I30" s="4">
        <v>0</v>
      </c>
      <c r="J30" s="3">
        <v>0</v>
      </c>
      <c r="M30" s="3">
        <v>0</v>
      </c>
      <c r="N30" s="3">
        <v>0</v>
      </c>
      <c r="O30" s="3">
        <v>107</v>
      </c>
      <c r="P30" s="3">
        <v>45352</v>
      </c>
      <c r="Q30" s="4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1:28" ht="12">
      <c r="A31" s="140" t="s">
        <v>42</v>
      </c>
      <c r="B31" s="140" t="s">
        <v>67</v>
      </c>
      <c r="C31" s="141">
        <v>131301</v>
      </c>
      <c r="D31" s="141">
        <v>7</v>
      </c>
      <c r="E31" s="3">
        <v>0</v>
      </c>
      <c r="F31" s="3">
        <v>0</v>
      </c>
      <c r="G31" s="4">
        <v>0</v>
      </c>
      <c r="H31" s="3">
        <v>0</v>
      </c>
      <c r="I31" s="4">
        <v>0</v>
      </c>
      <c r="J31" s="3">
        <v>0</v>
      </c>
      <c r="M31" s="3">
        <v>0</v>
      </c>
      <c r="N31" s="3">
        <v>0</v>
      </c>
      <c r="O31" s="3">
        <v>51</v>
      </c>
      <c r="P31" s="3">
        <v>43568</v>
      </c>
      <c r="Q31" s="4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1:28" ht="12">
      <c r="A32" s="140" t="s">
        <v>42</v>
      </c>
      <c r="B32" s="140" t="s">
        <v>68</v>
      </c>
      <c r="C32" s="141">
        <v>101161</v>
      </c>
      <c r="D32" s="141">
        <v>7</v>
      </c>
      <c r="E32" s="3">
        <v>0</v>
      </c>
      <c r="F32" s="3">
        <v>0</v>
      </c>
      <c r="G32" s="4">
        <v>0</v>
      </c>
      <c r="H32" s="3">
        <v>0</v>
      </c>
      <c r="I32" s="4">
        <v>0</v>
      </c>
      <c r="J32" s="3">
        <v>0</v>
      </c>
      <c r="M32" s="3">
        <v>0</v>
      </c>
      <c r="N32" s="3">
        <v>0</v>
      </c>
      <c r="O32" s="3">
        <v>37</v>
      </c>
      <c r="P32" s="3">
        <v>40878</v>
      </c>
      <c r="Q32" s="4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Y32" s="3">
        <v>0</v>
      </c>
      <c r="Z32" s="3">
        <v>0</v>
      </c>
      <c r="AA32" s="3">
        <v>14</v>
      </c>
      <c r="AB32" s="3">
        <v>56030</v>
      </c>
    </row>
    <row r="33" spans="1:28" ht="12">
      <c r="A33" s="140" t="s">
        <v>42</v>
      </c>
      <c r="B33" s="140" t="s">
        <v>69</v>
      </c>
      <c r="C33" s="141">
        <v>101499</v>
      </c>
      <c r="D33" s="141">
        <v>7</v>
      </c>
      <c r="E33" s="3">
        <v>0</v>
      </c>
      <c r="F33" s="3">
        <v>0</v>
      </c>
      <c r="G33" s="4">
        <v>0</v>
      </c>
      <c r="H33" s="3">
        <v>0</v>
      </c>
      <c r="I33" s="4">
        <v>0</v>
      </c>
      <c r="J33" s="3">
        <v>0</v>
      </c>
      <c r="M33" s="3">
        <v>0</v>
      </c>
      <c r="N33" s="3">
        <v>0</v>
      </c>
      <c r="O33" s="3">
        <v>37</v>
      </c>
      <c r="P33" s="3">
        <v>40368</v>
      </c>
      <c r="Q33" s="4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Y33" s="3">
        <v>0</v>
      </c>
      <c r="Z33" s="3">
        <v>0</v>
      </c>
      <c r="AA33" s="3">
        <v>9</v>
      </c>
      <c r="AB33" s="3">
        <v>55839</v>
      </c>
    </row>
    <row r="34" spans="1:28" ht="12">
      <c r="A34" s="140" t="s">
        <v>42</v>
      </c>
      <c r="B34" s="140" t="s">
        <v>70</v>
      </c>
      <c r="C34" s="141">
        <v>101505</v>
      </c>
      <c r="D34" s="141">
        <v>7</v>
      </c>
      <c r="E34" s="3">
        <v>0</v>
      </c>
      <c r="F34" s="3">
        <v>0</v>
      </c>
      <c r="G34" s="4">
        <v>0</v>
      </c>
      <c r="H34" s="3">
        <v>0</v>
      </c>
      <c r="I34" s="4">
        <v>0</v>
      </c>
      <c r="J34" s="3">
        <v>0</v>
      </c>
      <c r="M34" s="3">
        <v>0</v>
      </c>
      <c r="N34" s="3">
        <v>0</v>
      </c>
      <c r="O34" s="3">
        <v>89</v>
      </c>
      <c r="P34" s="3">
        <v>43750</v>
      </c>
      <c r="Q34" s="4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Y34" s="3">
        <v>0</v>
      </c>
      <c r="Z34" s="3">
        <v>0</v>
      </c>
      <c r="AA34" s="3">
        <v>5</v>
      </c>
      <c r="AB34" s="3">
        <v>61727</v>
      </c>
    </row>
    <row r="35" spans="1:28" ht="12">
      <c r="A35" s="140" t="s">
        <v>42</v>
      </c>
      <c r="B35" s="140" t="s">
        <v>71</v>
      </c>
      <c r="C35" s="141">
        <v>101514</v>
      </c>
      <c r="D35" s="141">
        <v>7</v>
      </c>
      <c r="E35" s="3">
        <v>0</v>
      </c>
      <c r="F35" s="3">
        <v>0</v>
      </c>
      <c r="G35" s="4">
        <v>0</v>
      </c>
      <c r="H35" s="3">
        <v>0</v>
      </c>
      <c r="I35" s="4">
        <v>0</v>
      </c>
      <c r="J35" s="3">
        <v>0</v>
      </c>
      <c r="M35" s="3">
        <v>0</v>
      </c>
      <c r="N35" s="3">
        <v>0</v>
      </c>
      <c r="O35" s="3">
        <v>117</v>
      </c>
      <c r="P35" s="3">
        <v>43974</v>
      </c>
      <c r="Q35" s="4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1:28" ht="12">
      <c r="A36" s="140" t="s">
        <v>42</v>
      </c>
      <c r="B36" s="140" t="s">
        <v>72</v>
      </c>
      <c r="C36" s="141">
        <v>101569</v>
      </c>
      <c r="D36" s="141">
        <v>7</v>
      </c>
      <c r="E36" s="3">
        <v>0</v>
      </c>
      <c r="F36" s="3">
        <v>0</v>
      </c>
      <c r="G36" s="4">
        <v>0</v>
      </c>
      <c r="H36" s="3">
        <v>0</v>
      </c>
      <c r="I36" s="4">
        <v>0</v>
      </c>
      <c r="J36" s="3">
        <v>0</v>
      </c>
      <c r="M36" s="3">
        <v>0</v>
      </c>
      <c r="N36" s="3">
        <v>0</v>
      </c>
      <c r="O36" s="3">
        <v>47</v>
      </c>
      <c r="P36" s="3">
        <v>45440</v>
      </c>
      <c r="Q36" s="4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1:28" ht="12">
      <c r="A37" s="140" t="s">
        <v>42</v>
      </c>
      <c r="B37" s="140" t="s">
        <v>73</v>
      </c>
      <c r="C37" s="141">
        <v>101602</v>
      </c>
      <c r="D37" s="141">
        <v>7</v>
      </c>
      <c r="E37" s="3">
        <v>0</v>
      </c>
      <c r="F37" s="3">
        <v>0</v>
      </c>
      <c r="G37" s="4">
        <v>0</v>
      </c>
      <c r="H37" s="3">
        <v>0</v>
      </c>
      <c r="I37" s="4">
        <v>0</v>
      </c>
      <c r="J37" s="3">
        <v>0</v>
      </c>
      <c r="M37" s="3">
        <v>0</v>
      </c>
      <c r="N37" s="3">
        <v>0</v>
      </c>
      <c r="O37" s="3">
        <v>22</v>
      </c>
      <c r="P37" s="3">
        <v>41094</v>
      </c>
      <c r="Q37" s="4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1:28" ht="12">
      <c r="A38" s="140" t="s">
        <v>42</v>
      </c>
      <c r="B38" s="140" t="s">
        <v>74</v>
      </c>
      <c r="C38" s="141">
        <v>101897</v>
      </c>
      <c r="D38" s="141">
        <v>7</v>
      </c>
      <c r="E38" s="3">
        <v>0</v>
      </c>
      <c r="F38" s="3">
        <v>0</v>
      </c>
      <c r="G38" s="4">
        <v>0</v>
      </c>
      <c r="H38" s="3">
        <v>0</v>
      </c>
      <c r="I38" s="4">
        <v>0</v>
      </c>
      <c r="J38" s="3">
        <v>0</v>
      </c>
      <c r="M38" s="3">
        <v>0</v>
      </c>
      <c r="N38" s="3">
        <v>0</v>
      </c>
      <c r="O38" s="3">
        <v>31</v>
      </c>
      <c r="P38" s="3">
        <v>43204</v>
      </c>
      <c r="Q38" s="4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Y38" s="3">
        <v>0</v>
      </c>
      <c r="Z38" s="3">
        <v>0</v>
      </c>
      <c r="AA38" s="3">
        <v>6</v>
      </c>
      <c r="AB38" s="3">
        <v>64142</v>
      </c>
    </row>
    <row r="39" spans="1:28" ht="12">
      <c r="A39" s="140" t="s">
        <v>42</v>
      </c>
      <c r="B39" s="140" t="s">
        <v>75</v>
      </c>
      <c r="C39" s="141">
        <v>101903</v>
      </c>
      <c r="D39" s="141">
        <v>7</v>
      </c>
      <c r="E39" s="3">
        <v>0</v>
      </c>
      <c r="F39" s="3">
        <v>0</v>
      </c>
      <c r="G39" s="4">
        <v>0</v>
      </c>
      <c r="H39" s="3">
        <v>0</v>
      </c>
      <c r="I39" s="4">
        <v>0</v>
      </c>
      <c r="J39" s="3">
        <v>0</v>
      </c>
      <c r="M39" s="3">
        <v>0</v>
      </c>
      <c r="N39" s="3">
        <v>0</v>
      </c>
      <c r="O39" s="3">
        <v>68</v>
      </c>
      <c r="P39" s="3">
        <v>42832</v>
      </c>
      <c r="Q39" s="4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Y39" s="3">
        <v>0</v>
      </c>
      <c r="Z39" s="3">
        <v>0</v>
      </c>
      <c r="AA39" s="3">
        <v>2</v>
      </c>
      <c r="AB39" s="3">
        <v>54749</v>
      </c>
    </row>
    <row r="40" spans="1:28" ht="12">
      <c r="A40" s="140" t="s">
        <v>42</v>
      </c>
      <c r="B40" s="140" t="s">
        <v>76</v>
      </c>
      <c r="C40" s="141">
        <v>102067</v>
      </c>
      <c r="D40" s="141">
        <v>7</v>
      </c>
      <c r="E40" s="3">
        <v>0</v>
      </c>
      <c r="F40" s="3">
        <v>0</v>
      </c>
      <c r="G40" s="4">
        <v>0</v>
      </c>
      <c r="H40" s="3">
        <v>0</v>
      </c>
      <c r="I40" s="4">
        <v>0</v>
      </c>
      <c r="J40" s="3">
        <v>0</v>
      </c>
      <c r="M40" s="3">
        <v>0</v>
      </c>
      <c r="N40" s="3">
        <v>0</v>
      </c>
      <c r="O40" s="3">
        <v>78</v>
      </c>
      <c r="P40" s="3">
        <v>38842</v>
      </c>
      <c r="Q40" s="4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Y40" s="3">
        <v>0</v>
      </c>
      <c r="Z40" s="3">
        <v>0</v>
      </c>
      <c r="AA40" s="3">
        <v>7</v>
      </c>
      <c r="AB40" s="3">
        <v>51965</v>
      </c>
    </row>
    <row r="41" spans="1:28" ht="12">
      <c r="A41" s="140" t="s">
        <v>42</v>
      </c>
      <c r="B41" s="140" t="s">
        <v>77</v>
      </c>
      <c r="C41" s="141">
        <v>101736</v>
      </c>
      <c r="D41" s="141">
        <v>7</v>
      </c>
      <c r="E41" s="3">
        <v>0</v>
      </c>
      <c r="F41" s="3">
        <v>0</v>
      </c>
      <c r="G41" s="4">
        <v>0</v>
      </c>
      <c r="H41" s="3">
        <v>0</v>
      </c>
      <c r="I41" s="4">
        <v>0</v>
      </c>
      <c r="J41" s="3">
        <v>0</v>
      </c>
      <c r="M41" s="3">
        <v>0</v>
      </c>
      <c r="N41" s="3">
        <v>0</v>
      </c>
      <c r="O41" s="3">
        <v>0</v>
      </c>
      <c r="P41" s="3">
        <v>0</v>
      </c>
      <c r="Q41" s="4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1:28" ht="12">
      <c r="A42" s="140" t="s">
        <v>42</v>
      </c>
      <c r="B42" s="140" t="s">
        <v>78</v>
      </c>
      <c r="C42" s="141">
        <v>102076</v>
      </c>
      <c r="D42" s="141">
        <v>7</v>
      </c>
      <c r="E42" s="3">
        <v>0</v>
      </c>
      <c r="F42" s="3">
        <v>0</v>
      </c>
      <c r="G42" s="4">
        <v>0</v>
      </c>
      <c r="H42" s="3">
        <v>0</v>
      </c>
      <c r="I42" s="4">
        <v>0</v>
      </c>
      <c r="J42" s="3">
        <v>0</v>
      </c>
      <c r="M42" s="3">
        <v>0</v>
      </c>
      <c r="N42" s="3">
        <v>0</v>
      </c>
      <c r="O42" s="3">
        <v>13</v>
      </c>
      <c r="P42" s="3">
        <v>40608</v>
      </c>
      <c r="Q42" s="4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Y42" s="3">
        <v>0</v>
      </c>
      <c r="Z42" s="3">
        <v>0</v>
      </c>
      <c r="AA42" s="3">
        <v>11</v>
      </c>
      <c r="AB42" s="3">
        <v>63936</v>
      </c>
    </row>
    <row r="43" spans="1:28" ht="12">
      <c r="A43" s="140" t="s">
        <v>42</v>
      </c>
      <c r="B43" s="140" t="s">
        <v>79</v>
      </c>
      <c r="C43" s="141">
        <v>251260</v>
      </c>
      <c r="D43" s="141">
        <v>7</v>
      </c>
      <c r="E43" s="3">
        <v>0</v>
      </c>
      <c r="F43" s="3">
        <v>0</v>
      </c>
      <c r="G43" s="4">
        <v>0</v>
      </c>
      <c r="H43" s="3">
        <v>0</v>
      </c>
      <c r="I43" s="4">
        <v>0</v>
      </c>
      <c r="J43" s="3">
        <v>0</v>
      </c>
      <c r="M43" s="3">
        <v>0</v>
      </c>
      <c r="N43" s="3">
        <v>0</v>
      </c>
      <c r="O43" s="3">
        <v>76</v>
      </c>
      <c r="P43" s="3">
        <v>40382</v>
      </c>
      <c r="Q43" s="4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Y43" s="3">
        <v>0</v>
      </c>
      <c r="Z43" s="3">
        <v>0</v>
      </c>
      <c r="AA43" s="3">
        <v>1</v>
      </c>
      <c r="AB43" s="3">
        <v>76856</v>
      </c>
    </row>
    <row r="44" spans="1:28" ht="12">
      <c r="A44" s="140" t="s">
        <v>42</v>
      </c>
      <c r="B44" s="140" t="s">
        <v>80</v>
      </c>
      <c r="C44" s="141">
        <v>102410</v>
      </c>
      <c r="D44" s="141">
        <v>7</v>
      </c>
      <c r="E44" s="3">
        <v>0</v>
      </c>
      <c r="F44" s="3">
        <v>0</v>
      </c>
      <c r="G44" s="4">
        <v>0</v>
      </c>
      <c r="H44" s="3">
        <v>0</v>
      </c>
      <c r="I44" s="4">
        <v>0</v>
      </c>
      <c r="J44" s="3">
        <v>0</v>
      </c>
      <c r="M44" s="3">
        <v>0</v>
      </c>
      <c r="N44" s="3">
        <v>0</v>
      </c>
      <c r="O44" s="3">
        <v>16</v>
      </c>
      <c r="P44" s="3">
        <v>38777</v>
      </c>
      <c r="Q44" s="4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Y44" s="3">
        <v>0</v>
      </c>
      <c r="Z44" s="3">
        <v>0</v>
      </c>
      <c r="AA44" s="3">
        <v>0</v>
      </c>
      <c r="AB44" s="3">
        <v>0</v>
      </c>
    </row>
    <row r="45" spans="1:28" ht="12">
      <c r="A45" s="140" t="s">
        <v>42</v>
      </c>
      <c r="B45" s="140" t="s">
        <v>81</v>
      </c>
      <c r="C45" s="141">
        <v>101295</v>
      </c>
      <c r="D45" s="141">
        <v>7</v>
      </c>
      <c r="E45" s="3">
        <v>0</v>
      </c>
      <c r="F45" s="3">
        <v>0</v>
      </c>
      <c r="G45" s="4">
        <v>0</v>
      </c>
      <c r="H45" s="3">
        <v>0</v>
      </c>
      <c r="I45" s="4">
        <v>0</v>
      </c>
      <c r="J45" s="3">
        <v>0</v>
      </c>
      <c r="M45" s="3">
        <v>0</v>
      </c>
      <c r="N45" s="3">
        <v>0</v>
      </c>
      <c r="O45" s="3">
        <v>117</v>
      </c>
      <c r="P45" s="3">
        <v>39196</v>
      </c>
      <c r="Q45" s="4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1:28" ht="12">
      <c r="A46" s="140" t="s">
        <v>42</v>
      </c>
      <c r="B46" s="140" t="s">
        <v>82</v>
      </c>
      <c r="C46" s="141">
        <v>100672</v>
      </c>
      <c r="D46" s="141">
        <v>8</v>
      </c>
      <c r="E46" s="3">
        <v>0</v>
      </c>
      <c r="F46" s="3">
        <v>0</v>
      </c>
      <c r="G46" s="4">
        <v>0</v>
      </c>
      <c r="H46" s="3">
        <v>0</v>
      </c>
      <c r="I46" s="4">
        <v>0</v>
      </c>
      <c r="J46" s="3">
        <v>0</v>
      </c>
      <c r="M46" s="3">
        <v>0</v>
      </c>
      <c r="N46" s="3">
        <v>0</v>
      </c>
      <c r="O46" s="3">
        <v>0</v>
      </c>
      <c r="P46" s="3">
        <v>0</v>
      </c>
      <c r="Q46" s="4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Y46" s="3">
        <v>0</v>
      </c>
      <c r="Z46" s="3">
        <v>0</v>
      </c>
      <c r="AA46" s="3">
        <v>0</v>
      </c>
      <c r="AB46" s="3">
        <v>0</v>
      </c>
    </row>
    <row r="47" spans="1:28" ht="12">
      <c r="A47" s="140" t="s">
        <v>42</v>
      </c>
      <c r="B47" s="140" t="s">
        <v>83</v>
      </c>
      <c r="C47" s="141">
        <v>100919</v>
      </c>
      <c r="D47" s="141">
        <v>8</v>
      </c>
      <c r="E47" s="3">
        <v>0</v>
      </c>
      <c r="F47" s="3">
        <v>0</v>
      </c>
      <c r="G47" s="4">
        <v>0</v>
      </c>
      <c r="H47" s="3">
        <v>0</v>
      </c>
      <c r="I47" s="4">
        <v>0</v>
      </c>
      <c r="J47" s="3">
        <v>0</v>
      </c>
      <c r="M47" s="3">
        <v>0</v>
      </c>
      <c r="N47" s="3">
        <v>0</v>
      </c>
      <c r="O47" s="3">
        <v>38</v>
      </c>
      <c r="P47" s="3">
        <v>42816</v>
      </c>
      <c r="Q47" s="4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Y47" s="3">
        <v>0</v>
      </c>
      <c r="Z47" s="3">
        <v>0</v>
      </c>
      <c r="AA47" s="3">
        <v>8</v>
      </c>
      <c r="AB47" s="3">
        <v>61870</v>
      </c>
    </row>
    <row r="48" spans="1:28" ht="12">
      <c r="A48" s="140" t="s">
        <v>42</v>
      </c>
      <c r="B48" s="140" t="s">
        <v>84</v>
      </c>
      <c r="C48" s="141">
        <v>101347</v>
      </c>
      <c r="D48" s="141">
        <v>8</v>
      </c>
      <c r="E48" s="3">
        <v>0</v>
      </c>
      <c r="F48" s="3">
        <v>0</v>
      </c>
      <c r="G48" s="4">
        <v>0</v>
      </c>
      <c r="H48" s="3">
        <v>0</v>
      </c>
      <c r="I48" s="4">
        <v>0</v>
      </c>
      <c r="J48" s="3">
        <v>0</v>
      </c>
      <c r="M48" s="3">
        <v>0</v>
      </c>
      <c r="N48" s="3">
        <v>0</v>
      </c>
      <c r="O48" s="3">
        <v>25</v>
      </c>
      <c r="P48" s="3">
        <v>39764</v>
      </c>
      <c r="Q48" s="4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Y48" s="3">
        <v>0</v>
      </c>
      <c r="Z48" s="3">
        <v>0</v>
      </c>
      <c r="AA48" s="3">
        <v>6</v>
      </c>
      <c r="AB48" s="3">
        <v>59887</v>
      </c>
    </row>
    <row r="49" spans="1:28" ht="12">
      <c r="A49" s="140" t="s">
        <v>42</v>
      </c>
      <c r="B49" s="140" t="s">
        <v>85</v>
      </c>
      <c r="C49" s="141">
        <v>101462</v>
      </c>
      <c r="D49" s="141">
        <v>8</v>
      </c>
      <c r="E49" s="3">
        <v>0</v>
      </c>
      <c r="F49" s="3">
        <v>0</v>
      </c>
      <c r="G49" s="4">
        <v>0</v>
      </c>
      <c r="H49" s="3">
        <v>0</v>
      </c>
      <c r="I49" s="4">
        <v>0</v>
      </c>
      <c r="J49" s="3">
        <v>0</v>
      </c>
      <c r="M49" s="3">
        <v>0</v>
      </c>
      <c r="N49" s="3">
        <v>0</v>
      </c>
      <c r="O49" s="3">
        <v>0</v>
      </c>
      <c r="P49" s="3">
        <v>0</v>
      </c>
      <c r="Q49" s="4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Y49" s="3">
        <v>0</v>
      </c>
      <c r="Z49" s="3">
        <v>0</v>
      </c>
      <c r="AA49" s="3">
        <v>23</v>
      </c>
      <c r="AB49" s="3">
        <v>59104</v>
      </c>
    </row>
    <row r="50" spans="1:28" ht="12">
      <c r="A50" s="140" t="s">
        <v>42</v>
      </c>
      <c r="B50" s="140" t="s">
        <v>86</v>
      </c>
      <c r="C50" s="141">
        <v>101471</v>
      </c>
      <c r="D50" s="141">
        <v>8</v>
      </c>
      <c r="E50" s="3">
        <v>0</v>
      </c>
      <c r="F50" s="3">
        <v>0</v>
      </c>
      <c r="G50" s="4">
        <v>0</v>
      </c>
      <c r="H50" s="3">
        <v>0</v>
      </c>
      <c r="I50" s="4">
        <v>0</v>
      </c>
      <c r="J50" s="3">
        <v>0</v>
      </c>
      <c r="M50" s="3">
        <v>0</v>
      </c>
      <c r="N50" s="3">
        <v>0</v>
      </c>
      <c r="O50" s="3">
        <v>0</v>
      </c>
      <c r="P50" s="3">
        <v>0</v>
      </c>
      <c r="Q50" s="4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Y50" s="3">
        <v>0</v>
      </c>
      <c r="Z50" s="3">
        <v>0</v>
      </c>
      <c r="AA50" s="3">
        <v>55</v>
      </c>
      <c r="AB50" s="3">
        <v>53475</v>
      </c>
    </row>
    <row r="51" spans="1:28" ht="12">
      <c r="A51" s="140" t="s">
        <v>42</v>
      </c>
      <c r="B51" s="140" t="s">
        <v>87</v>
      </c>
      <c r="C51" s="141">
        <v>101523</v>
      </c>
      <c r="D51" s="141">
        <v>8</v>
      </c>
      <c r="E51" s="3">
        <v>0</v>
      </c>
      <c r="F51" s="3">
        <v>0</v>
      </c>
      <c r="G51" s="4">
        <v>0</v>
      </c>
      <c r="H51" s="3">
        <v>0</v>
      </c>
      <c r="I51" s="4">
        <v>0</v>
      </c>
      <c r="J51" s="3">
        <v>0</v>
      </c>
      <c r="M51" s="3">
        <v>0</v>
      </c>
      <c r="N51" s="3">
        <v>0</v>
      </c>
      <c r="O51" s="3">
        <v>0</v>
      </c>
      <c r="P51" s="3">
        <v>0</v>
      </c>
      <c r="Q51" s="4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Y51" s="3">
        <v>0</v>
      </c>
      <c r="Z51" s="3">
        <v>0</v>
      </c>
      <c r="AA51" s="3">
        <v>39</v>
      </c>
      <c r="AB51" s="3">
        <v>60564</v>
      </c>
    </row>
    <row r="52" spans="1:28" ht="12">
      <c r="A52" s="140" t="s">
        <v>42</v>
      </c>
      <c r="B52" s="140" t="s">
        <v>88</v>
      </c>
      <c r="C52" s="141">
        <v>101107</v>
      </c>
      <c r="D52" s="141">
        <v>8</v>
      </c>
      <c r="E52" s="3">
        <v>0</v>
      </c>
      <c r="F52" s="3">
        <v>0</v>
      </c>
      <c r="G52" s="4">
        <v>0</v>
      </c>
      <c r="H52" s="3">
        <v>0</v>
      </c>
      <c r="I52" s="4">
        <v>0</v>
      </c>
      <c r="J52" s="3">
        <v>0</v>
      </c>
      <c r="M52" s="3">
        <v>0</v>
      </c>
      <c r="N52" s="3">
        <v>0</v>
      </c>
      <c r="O52" s="3">
        <v>26</v>
      </c>
      <c r="P52" s="3">
        <v>56484</v>
      </c>
      <c r="Q52" s="4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1:28" ht="12">
      <c r="A53" s="140" t="s">
        <v>42</v>
      </c>
      <c r="B53" s="140" t="s">
        <v>89</v>
      </c>
      <c r="C53" s="141">
        <v>101994</v>
      </c>
      <c r="D53" s="141">
        <v>8</v>
      </c>
      <c r="E53" s="3">
        <v>0</v>
      </c>
      <c r="F53" s="3">
        <v>0</v>
      </c>
      <c r="G53" s="4">
        <v>0</v>
      </c>
      <c r="H53" s="3">
        <v>0</v>
      </c>
      <c r="I53" s="4">
        <v>0</v>
      </c>
      <c r="J53" s="3">
        <v>0</v>
      </c>
      <c r="M53" s="3">
        <v>0</v>
      </c>
      <c r="N53" s="3">
        <v>0</v>
      </c>
      <c r="O53" s="3">
        <v>0</v>
      </c>
      <c r="P53" s="3">
        <v>0</v>
      </c>
      <c r="Q53" s="4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Y53" s="3">
        <v>0</v>
      </c>
      <c r="Z53" s="3">
        <v>0</v>
      </c>
      <c r="AA53" s="3">
        <v>23</v>
      </c>
      <c r="AB53" s="3">
        <v>53423</v>
      </c>
    </row>
    <row r="54" spans="1:28" ht="12">
      <c r="A54" s="140" t="s">
        <v>42</v>
      </c>
      <c r="B54" s="140" t="s">
        <v>90</v>
      </c>
      <c r="C54" s="141">
        <v>101037</v>
      </c>
      <c r="D54" s="141">
        <v>8</v>
      </c>
      <c r="E54" s="3">
        <v>0</v>
      </c>
      <c r="F54" s="3">
        <v>0</v>
      </c>
      <c r="G54" s="4">
        <v>0</v>
      </c>
      <c r="H54" s="3">
        <v>0</v>
      </c>
      <c r="I54" s="4">
        <v>0</v>
      </c>
      <c r="J54" s="3">
        <v>0</v>
      </c>
      <c r="M54" s="3">
        <v>0</v>
      </c>
      <c r="N54" s="3">
        <v>0</v>
      </c>
      <c r="O54" s="3">
        <v>0</v>
      </c>
      <c r="P54" s="3">
        <v>0</v>
      </c>
      <c r="Q54" s="4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Y54" s="3">
        <v>0</v>
      </c>
      <c r="Z54" s="3">
        <v>0</v>
      </c>
      <c r="AA54" s="3">
        <v>27</v>
      </c>
      <c r="AB54" s="3">
        <v>49729</v>
      </c>
    </row>
    <row r="55" spans="1:28" ht="12">
      <c r="A55" s="140" t="s">
        <v>42</v>
      </c>
      <c r="B55" s="140" t="s">
        <v>91</v>
      </c>
      <c r="C55" s="141">
        <v>102313</v>
      </c>
      <c r="D55" s="141">
        <v>8</v>
      </c>
      <c r="E55" s="3">
        <v>0</v>
      </c>
      <c r="F55" s="3">
        <v>0</v>
      </c>
      <c r="G55" s="4">
        <v>0</v>
      </c>
      <c r="H55" s="3">
        <v>0</v>
      </c>
      <c r="I55" s="4">
        <v>0</v>
      </c>
      <c r="J55" s="3">
        <v>0</v>
      </c>
      <c r="M55" s="3">
        <v>0</v>
      </c>
      <c r="N55" s="3">
        <v>0</v>
      </c>
      <c r="O55" s="3">
        <v>0</v>
      </c>
      <c r="P55" s="3">
        <v>0</v>
      </c>
      <c r="Q55" s="4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Y55" s="3">
        <v>0</v>
      </c>
      <c r="Z55" s="3">
        <v>0</v>
      </c>
      <c r="AA55" s="3">
        <v>34</v>
      </c>
      <c r="AB55" s="3">
        <v>54917</v>
      </c>
    </row>
    <row r="56" spans="1:28" ht="12">
      <c r="A56" s="140" t="s">
        <v>92</v>
      </c>
      <c r="B56" s="140" t="s">
        <v>93</v>
      </c>
      <c r="C56" s="141">
        <v>106397</v>
      </c>
      <c r="D56" s="141">
        <v>1</v>
      </c>
      <c r="E56" s="3">
        <v>151</v>
      </c>
      <c r="F56" s="3">
        <v>69555</v>
      </c>
      <c r="G56" s="4">
        <v>138</v>
      </c>
      <c r="H56" s="3">
        <v>53340</v>
      </c>
      <c r="I56" s="4">
        <v>161</v>
      </c>
      <c r="J56" s="3">
        <v>46440</v>
      </c>
      <c r="K56" s="3">
        <v>44</v>
      </c>
      <c r="L56" s="3">
        <v>31645</v>
      </c>
      <c r="M56" s="3">
        <v>21</v>
      </c>
      <c r="N56" s="3">
        <v>20216</v>
      </c>
      <c r="O56" s="4">
        <v>0</v>
      </c>
      <c r="P56" s="5">
        <v>0</v>
      </c>
      <c r="Q56" s="4">
        <v>144</v>
      </c>
      <c r="R56" s="3">
        <v>83895</v>
      </c>
      <c r="S56" s="3">
        <v>71</v>
      </c>
      <c r="T56" s="3">
        <v>62456</v>
      </c>
      <c r="U56" s="3">
        <v>56</v>
      </c>
      <c r="V56" s="3">
        <v>53804</v>
      </c>
      <c r="W56" s="3">
        <v>23</v>
      </c>
      <c r="X56" s="3">
        <v>34318</v>
      </c>
      <c r="Y56" s="3">
        <v>1</v>
      </c>
      <c r="Z56" s="3">
        <v>34000</v>
      </c>
      <c r="AA56" s="2">
        <v>0</v>
      </c>
      <c r="AB56" s="3">
        <v>0</v>
      </c>
    </row>
    <row r="57" spans="1:28" ht="12">
      <c r="A57" s="140" t="s">
        <v>92</v>
      </c>
      <c r="B57" s="140" t="s">
        <v>94</v>
      </c>
      <c r="C57" s="141">
        <v>106458</v>
      </c>
      <c r="D57" s="141">
        <v>3</v>
      </c>
      <c r="E57" s="3">
        <v>83</v>
      </c>
      <c r="F57" s="3">
        <v>60729</v>
      </c>
      <c r="G57" s="4">
        <v>93</v>
      </c>
      <c r="H57" s="3">
        <v>49629</v>
      </c>
      <c r="I57" s="4">
        <v>119</v>
      </c>
      <c r="J57" s="3">
        <v>39498</v>
      </c>
      <c r="K57" s="3">
        <v>81</v>
      </c>
      <c r="L57" s="3">
        <v>30852</v>
      </c>
      <c r="M57" s="3">
        <v>0</v>
      </c>
      <c r="N57" s="3">
        <v>0</v>
      </c>
      <c r="O57" s="4">
        <v>0</v>
      </c>
      <c r="P57" s="5">
        <v>0</v>
      </c>
      <c r="Q57" s="4">
        <v>12</v>
      </c>
      <c r="R57" s="3">
        <v>79526</v>
      </c>
      <c r="S57" s="3">
        <v>11</v>
      </c>
      <c r="T57" s="3">
        <v>71329</v>
      </c>
      <c r="U57" s="3">
        <v>15</v>
      </c>
      <c r="V57" s="3">
        <v>52970</v>
      </c>
      <c r="W57" s="3">
        <v>8</v>
      </c>
      <c r="X57" s="3">
        <v>31922</v>
      </c>
      <c r="Y57" s="3">
        <v>0</v>
      </c>
      <c r="Z57" s="3">
        <v>0</v>
      </c>
      <c r="AA57" s="2">
        <v>0</v>
      </c>
      <c r="AB57" s="3">
        <v>0</v>
      </c>
    </row>
    <row r="58" spans="1:28" ht="12">
      <c r="A58" s="140" t="s">
        <v>92</v>
      </c>
      <c r="B58" s="140" t="s">
        <v>95</v>
      </c>
      <c r="C58" s="141">
        <v>106245</v>
      </c>
      <c r="D58" s="141">
        <v>3</v>
      </c>
      <c r="E58" s="3">
        <v>119</v>
      </c>
      <c r="F58" s="3">
        <v>62276</v>
      </c>
      <c r="G58" s="4">
        <v>85</v>
      </c>
      <c r="H58" s="3">
        <v>48405</v>
      </c>
      <c r="I58" s="4">
        <v>77</v>
      </c>
      <c r="J58" s="3">
        <v>43038</v>
      </c>
      <c r="K58" s="3">
        <v>60</v>
      </c>
      <c r="L58" s="3">
        <v>31717</v>
      </c>
      <c r="M58" s="3">
        <v>0</v>
      </c>
      <c r="N58" s="3">
        <v>0</v>
      </c>
      <c r="O58" s="4">
        <v>0</v>
      </c>
      <c r="P58" s="5">
        <v>0</v>
      </c>
      <c r="Q58" s="4">
        <v>8</v>
      </c>
      <c r="R58" s="3">
        <v>69231</v>
      </c>
      <c r="S58" s="3">
        <v>4</v>
      </c>
      <c r="T58" s="3">
        <v>59080</v>
      </c>
      <c r="U58" s="3">
        <v>4</v>
      </c>
      <c r="V58" s="3">
        <v>44624</v>
      </c>
      <c r="W58" s="3">
        <v>10</v>
      </c>
      <c r="X58" s="3">
        <v>41055</v>
      </c>
      <c r="Y58" s="3">
        <v>0</v>
      </c>
      <c r="Z58" s="3">
        <v>0</v>
      </c>
      <c r="AA58" s="2">
        <v>0</v>
      </c>
      <c r="AB58" s="3">
        <v>0</v>
      </c>
    </row>
    <row r="59" spans="1:28" ht="12">
      <c r="A59" s="140" t="s">
        <v>92</v>
      </c>
      <c r="B59" s="140" t="s">
        <v>96</v>
      </c>
      <c r="C59" s="141">
        <v>106704</v>
      </c>
      <c r="D59" s="141">
        <v>3</v>
      </c>
      <c r="E59" s="3">
        <v>70</v>
      </c>
      <c r="F59" s="3">
        <v>56453</v>
      </c>
      <c r="G59" s="4">
        <v>80</v>
      </c>
      <c r="H59" s="3">
        <v>47922</v>
      </c>
      <c r="I59" s="4">
        <v>95</v>
      </c>
      <c r="J59" s="3">
        <v>40764</v>
      </c>
      <c r="K59" s="3">
        <v>70</v>
      </c>
      <c r="L59" s="3">
        <v>32091</v>
      </c>
      <c r="M59" s="3">
        <v>12</v>
      </c>
      <c r="N59" s="3">
        <v>30509</v>
      </c>
      <c r="O59" s="4">
        <v>0</v>
      </c>
      <c r="P59" s="5">
        <v>0</v>
      </c>
      <c r="Q59" s="4">
        <v>20</v>
      </c>
      <c r="R59" s="3">
        <v>73516</v>
      </c>
      <c r="S59" s="3">
        <v>13</v>
      </c>
      <c r="T59" s="3">
        <v>65499</v>
      </c>
      <c r="U59" s="3">
        <v>3</v>
      </c>
      <c r="V59" s="3">
        <v>52741</v>
      </c>
      <c r="W59" s="3">
        <v>6</v>
      </c>
      <c r="X59" s="3">
        <v>34847</v>
      </c>
      <c r="Y59" s="3">
        <v>1</v>
      </c>
      <c r="Z59" s="3">
        <v>37678</v>
      </c>
      <c r="AA59" s="2">
        <v>0</v>
      </c>
      <c r="AB59" s="3">
        <v>0</v>
      </c>
    </row>
    <row r="60" spans="1:28" ht="12">
      <c r="A60" s="140" t="s">
        <v>92</v>
      </c>
      <c r="B60" s="140" t="s">
        <v>97</v>
      </c>
      <c r="C60" s="141">
        <v>106467</v>
      </c>
      <c r="D60" s="141">
        <v>5</v>
      </c>
      <c r="E60" s="3">
        <v>30</v>
      </c>
      <c r="F60" s="3">
        <v>50136</v>
      </c>
      <c r="G60" s="4">
        <v>58</v>
      </c>
      <c r="H60" s="3">
        <v>43795</v>
      </c>
      <c r="I60" s="4">
        <v>62</v>
      </c>
      <c r="J60" s="3">
        <v>36881</v>
      </c>
      <c r="K60" s="3">
        <v>16</v>
      </c>
      <c r="L60" s="3">
        <v>29910</v>
      </c>
      <c r="M60" s="3">
        <v>0</v>
      </c>
      <c r="N60" s="3">
        <v>0</v>
      </c>
      <c r="O60" s="4">
        <v>0</v>
      </c>
      <c r="P60" s="5">
        <v>0</v>
      </c>
      <c r="Q60" s="4">
        <v>8</v>
      </c>
      <c r="R60" s="3">
        <v>63563</v>
      </c>
      <c r="S60" s="3">
        <v>12</v>
      </c>
      <c r="T60" s="3">
        <v>61160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2">
        <v>0</v>
      </c>
      <c r="AB60" s="3">
        <v>0</v>
      </c>
    </row>
    <row r="61" spans="1:28" ht="12">
      <c r="A61" s="140" t="s">
        <v>92</v>
      </c>
      <c r="B61" s="140" t="s">
        <v>98</v>
      </c>
      <c r="C61" s="141">
        <v>107071</v>
      </c>
      <c r="D61" s="141">
        <v>5</v>
      </c>
      <c r="E61" s="3">
        <v>59</v>
      </c>
      <c r="F61" s="3">
        <v>50779</v>
      </c>
      <c r="G61" s="4">
        <v>42</v>
      </c>
      <c r="H61" s="3">
        <v>44823</v>
      </c>
      <c r="I61" s="4">
        <v>27</v>
      </c>
      <c r="J61" s="3">
        <v>36721</v>
      </c>
      <c r="K61" s="3">
        <v>18</v>
      </c>
      <c r="L61" s="3">
        <v>30945</v>
      </c>
      <c r="M61" s="3">
        <v>0</v>
      </c>
      <c r="N61" s="3">
        <v>0</v>
      </c>
      <c r="O61" s="4">
        <v>0</v>
      </c>
      <c r="P61" s="5">
        <v>0</v>
      </c>
      <c r="Q61" s="4">
        <v>2</v>
      </c>
      <c r="R61" s="3">
        <v>63179</v>
      </c>
      <c r="S61" s="3">
        <v>0</v>
      </c>
      <c r="T61" s="3">
        <v>0</v>
      </c>
      <c r="U61" s="3">
        <v>1</v>
      </c>
      <c r="V61" s="3">
        <v>63710</v>
      </c>
      <c r="W61" s="3">
        <v>0</v>
      </c>
      <c r="X61" s="3">
        <v>0</v>
      </c>
      <c r="Y61" s="3">
        <v>0</v>
      </c>
      <c r="Z61" s="3">
        <v>0</v>
      </c>
      <c r="AA61" s="2">
        <v>0</v>
      </c>
      <c r="AB61" s="3">
        <v>0</v>
      </c>
    </row>
    <row r="62" spans="1:28" ht="12">
      <c r="A62" s="140" t="s">
        <v>92</v>
      </c>
      <c r="B62" s="140" t="s">
        <v>99</v>
      </c>
      <c r="C62" s="141">
        <v>107983</v>
      </c>
      <c r="D62" s="141">
        <v>5</v>
      </c>
      <c r="E62" s="3">
        <v>30</v>
      </c>
      <c r="F62" s="3">
        <v>53988</v>
      </c>
      <c r="G62" s="4">
        <v>24</v>
      </c>
      <c r="H62" s="3">
        <v>43843</v>
      </c>
      <c r="I62" s="4">
        <v>32</v>
      </c>
      <c r="J62" s="3">
        <v>37570</v>
      </c>
      <c r="K62" s="3">
        <v>12</v>
      </c>
      <c r="L62" s="3">
        <v>30000</v>
      </c>
      <c r="M62" s="3">
        <v>0</v>
      </c>
      <c r="N62" s="3">
        <v>0</v>
      </c>
      <c r="O62" s="4">
        <v>0</v>
      </c>
      <c r="P62" s="5">
        <v>0</v>
      </c>
      <c r="Q62" s="4">
        <v>7</v>
      </c>
      <c r="R62" s="3">
        <v>70760</v>
      </c>
      <c r="S62" s="3">
        <v>0</v>
      </c>
      <c r="T62" s="3">
        <v>0</v>
      </c>
      <c r="U62" s="3">
        <v>4</v>
      </c>
      <c r="V62" s="3">
        <v>50752</v>
      </c>
      <c r="W62" s="3">
        <v>11</v>
      </c>
      <c r="X62" s="3">
        <v>38595</v>
      </c>
      <c r="Y62" s="3">
        <v>0</v>
      </c>
      <c r="Z62" s="3">
        <v>0</v>
      </c>
      <c r="AA62" s="2">
        <v>0</v>
      </c>
      <c r="AB62" s="3">
        <v>0</v>
      </c>
    </row>
    <row r="63" spans="1:28" ht="12">
      <c r="A63" s="140" t="s">
        <v>92</v>
      </c>
      <c r="B63" s="140" t="s">
        <v>100</v>
      </c>
      <c r="C63" s="141">
        <v>106485</v>
      </c>
      <c r="D63" s="141">
        <v>6</v>
      </c>
      <c r="E63" s="3">
        <v>16</v>
      </c>
      <c r="F63" s="3">
        <v>48524</v>
      </c>
      <c r="G63" s="4">
        <v>26</v>
      </c>
      <c r="H63" s="3">
        <v>40178</v>
      </c>
      <c r="I63" s="4">
        <v>26</v>
      </c>
      <c r="J63" s="3">
        <v>37660</v>
      </c>
      <c r="K63" s="3">
        <v>22</v>
      </c>
      <c r="L63" s="3">
        <v>30290</v>
      </c>
      <c r="M63" s="3">
        <v>1</v>
      </c>
      <c r="N63" s="3">
        <v>21084</v>
      </c>
      <c r="O63" s="4">
        <v>0</v>
      </c>
      <c r="P63" s="5">
        <v>0</v>
      </c>
      <c r="Q63" s="4">
        <v>6</v>
      </c>
      <c r="R63" s="3">
        <v>68442</v>
      </c>
      <c r="S63" s="3">
        <v>5</v>
      </c>
      <c r="T63" s="3">
        <v>51861</v>
      </c>
      <c r="U63" s="3">
        <v>7</v>
      </c>
      <c r="V63" s="3">
        <v>44030</v>
      </c>
      <c r="W63" s="3">
        <v>5</v>
      </c>
      <c r="X63" s="3">
        <v>33505</v>
      </c>
      <c r="Y63" s="3">
        <v>0</v>
      </c>
      <c r="Z63" s="3">
        <v>0</v>
      </c>
      <c r="AA63" s="2">
        <v>0</v>
      </c>
      <c r="AB63" s="3">
        <v>0</v>
      </c>
    </row>
    <row r="64" spans="1:28" ht="12">
      <c r="A64" s="140" t="s">
        <v>92</v>
      </c>
      <c r="B64" s="140" t="s">
        <v>101</v>
      </c>
      <c r="C64" s="141">
        <v>106412</v>
      </c>
      <c r="D64" s="141">
        <v>6</v>
      </c>
      <c r="E64" s="3">
        <v>21</v>
      </c>
      <c r="F64" s="3">
        <v>47592</v>
      </c>
      <c r="G64" s="4">
        <v>19</v>
      </c>
      <c r="H64" s="3">
        <v>43267</v>
      </c>
      <c r="I64" s="4">
        <v>36</v>
      </c>
      <c r="J64" s="3">
        <v>37728</v>
      </c>
      <c r="K64" s="3">
        <v>41</v>
      </c>
      <c r="L64" s="3">
        <v>29787</v>
      </c>
      <c r="M64" s="3">
        <v>0</v>
      </c>
      <c r="N64" s="3">
        <v>0</v>
      </c>
      <c r="O64" s="4">
        <v>0</v>
      </c>
      <c r="P64" s="5">
        <v>0</v>
      </c>
      <c r="Q64" s="4">
        <v>21</v>
      </c>
      <c r="R64" s="3">
        <v>58237</v>
      </c>
      <c r="S64" s="3">
        <v>9</v>
      </c>
      <c r="T64" s="3">
        <v>52995</v>
      </c>
      <c r="U64" s="3">
        <v>16</v>
      </c>
      <c r="V64" s="3">
        <v>43979</v>
      </c>
      <c r="W64" s="3">
        <v>11</v>
      </c>
      <c r="X64" s="3">
        <v>35238</v>
      </c>
      <c r="Y64" s="3">
        <v>1</v>
      </c>
      <c r="Z64" s="3">
        <v>39160</v>
      </c>
      <c r="AA64" s="2">
        <v>0</v>
      </c>
      <c r="AB64" s="3">
        <v>0</v>
      </c>
    </row>
    <row r="65" spans="1:28" ht="12">
      <c r="A65" s="140" t="s">
        <v>92</v>
      </c>
      <c r="B65" s="140" t="s">
        <v>102</v>
      </c>
      <c r="C65" s="141">
        <v>901090</v>
      </c>
      <c r="D65" s="141">
        <v>7</v>
      </c>
      <c r="E65" s="3">
        <v>0</v>
      </c>
      <c r="F65" s="3">
        <v>0</v>
      </c>
      <c r="G65" s="4">
        <v>0</v>
      </c>
      <c r="H65" s="3">
        <v>0</v>
      </c>
      <c r="I65" s="4">
        <v>0</v>
      </c>
      <c r="J65" s="3">
        <v>0</v>
      </c>
      <c r="K65" s="3">
        <v>0</v>
      </c>
      <c r="L65" s="3">
        <v>0</v>
      </c>
      <c r="M65" s="3"/>
      <c r="N65" s="3"/>
      <c r="O65" s="3">
        <v>26</v>
      </c>
      <c r="P65" s="3">
        <v>33533</v>
      </c>
      <c r="Q65" s="4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/>
      <c r="Z65" s="3"/>
      <c r="AA65" s="3">
        <v>0</v>
      </c>
      <c r="AB65" s="3">
        <v>0</v>
      </c>
    </row>
    <row r="66" spans="1:28" ht="12">
      <c r="A66" s="140" t="s">
        <v>92</v>
      </c>
      <c r="B66" s="140" t="s">
        <v>103</v>
      </c>
      <c r="C66" s="141">
        <v>106449</v>
      </c>
      <c r="D66" s="141">
        <v>7</v>
      </c>
      <c r="E66" s="3">
        <v>0</v>
      </c>
      <c r="F66" s="3">
        <v>0</v>
      </c>
      <c r="G66" s="4">
        <v>0</v>
      </c>
      <c r="H66" s="3">
        <v>0</v>
      </c>
      <c r="I66" s="4">
        <v>0</v>
      </c>
      <c r="J66" s="3">
        <v>0</v>
      </c>
      <c r="K66" s="3">
        <v>0</v>
      </c>
      <c r="L66" s="3">
        <v>0</v>
      </c>
      <c r="M66" s="3"/>
      <c r="N66" s="3"/>
      <c r="O66" s="3">
        <v>68</v>
      </c>
      <c r="P66" s="3">
        <v>32499</v>
      </c>
      <c r="Q66" s="4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/>
      <c r="Z66" s="3"/>
      <c r="AA66" s="3">
        <v>16</v>
      </c>
      <c r="AB66" s="3">
        <v>40573</v>
      </c>
    </row>
    <row r="67" spans="1:28" ht="12">
      <c r="A67" s="140" t="s">
        <v>92</v>
      </c>
      <c r="B67" s="140" t="s">
        <v>104</v>
      </c>
      <c r="C67" s="141">
        <v>106625</v>
      </c>
      <c r="D67" s="141">
        <v>7</v>
      </c>
      <c r="E67" s="3">
        <v>0</v>
      </c>
      <c r="F67" s="3">
        <v>0</v>
      </c>
      <c r="G67" s="4">
        <v>0</v>
      </c>
      <c r="H67" s="3">
        <v>0</v>
      </c>
      <c r="I67" s="4">
        <v>0</v>
      </c>
      <c r="J67" s="3">
        <v>0</v>
      </c>
      <c r="K67" s="3">
        <v>0</v>
      </c>
      <c r="L67" s="3">
        <v>0</v>
      </c>
      <c r="M67" s="3"/>
      <c r="N67" s="3"/>
      <c r="O67" s="3">
        <v>34</v>
      </c>
      <c r="P67" s="3">
        <v>33650</v>
      </c>
      <c r="Q67" s="4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/>
      <c r="Z67" s="3"/>
      <c r="AA67" s="3">
        <v>4</v>
      </c>
      <c r="AB67" s="3">
        <v>42614</v>
      </c>
    </row>
    <row r="68" spans="1:28" ht="12">
      <c r="A68" s="140" t="s">
        <v>92</v>
      </c>
      <c r="B68" s="140" t="s">
        <v>105</v>
      </c>
      <c r="C68" s="141">
        <v>106795</v>
      </c>
      <c r="D68" s="141">
        <v>7</v>
      </c>
      <c r="E68" s="3">
        <v>0</v>
      </c>
      <c r="F68" s="3">
        <v>0</v>
      </c>
      <c r="G68" s="4">
        <v>0</v>
      </c>
      <c r="H68" s="3">
        <v>0</v>
      </c>
      <c r="I68" s="4">
        <v>0</v>
      </c>
      <c r="J68" s="3">
        <v>0</v>
      </c>
      <c r="K68" s="3">
        <v>0</v>
      </c>
      <c r="L68" s="3">
        <v>0</v>
      </c>
      <c r="M68" s="3"/>
      <c r="N68" s="3"/>
      <c r="O68" s="3">
        <v>26</v>
      </c>
      <c r="P68" s="3">
        <v>29916</v>
      </c>
      <c r="Q68" s="4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/>
      <c r="Z68" s="3"/>
      <c r="AA68" s="3">
        <v>7</v>
      </c>
      <c r="AB68" s="3">
        <v>23285</v>
      </c>
    </row>
    <row r="69" spans="1:28" ht="12">
      <c r="A69" s="140" t="s">
        <v>92</v>
      </c>
      <c r="B69" s="140" t="s">
        <v>106</v>
      </c>
      <c r="C69" s="141">
        <v>106883</v>
      </c>
      <c r="D69" s="141">
        <v>7</v>
      </c>
      <c r="E69" s="3">
        <v>0</v>
      </c>
      <c r="F69" s="3">
        <v>0</v>
      </c>
      <c r="G69" s="4">
        <v>0</v>
      </c>
      <c r="H69" s="3">
        <v>0</v>
      </c>
      <c r="I69" s="4">
        <v>0</v>
      </c>
      <c r="J69" s="3">
        <v>0</v>
      </c>
      <c r="K69" s="3">
        <v>0</v>
      </c>
      <c r="L69" s="3">
        <v>0</v>
      </c>
      <c r="M69" s="3"/>
      <c r="N69" s="3"/>
      <c r="O69" s="3">
        <v>35</v>
      </c>
      <c r="P69" s="3">
        <v>35468</v>
      </c>
      <c r="Q69" s="4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/>
      <c r="Z69" s="3"/>
      <c r="AA69" s="3">
        <v>11</v>
      </c>
      <c r="AB69" s="3">
        <v>52987</v>
      </c>
    </row>
    <row r="70" spans="1:28" ht="12">
      <c r="A70" s="140" t="s">
        <v>92</v>
      </c>
      <c r="B70" s="140" t="s">
        <v>107</v>
      </c>
      <c r="C70" s="141">
        <v>106980</v>
      </c>
      <c r="D70" s="141">
        <v>7</v>
      </c>
      <c r="E70" s="3">
        <v>0</v>
      </c>
      <c r="F70" s="3">
        <v>0</v>
      </c>
      <c r="G70" s="4">
        <v>0</v>
      </c>
      <c r="H70" s="3">
        <v>0</v>
      </c>
      <c r="I70" s="4">
        <v>0</v>
      </c>
      <c r="J70" s="3">
        <v>0</v>
      </c>
      <c r="K70" s="3">
        <v>0</v>
      </c>
      <c r="L70" s="3">
        <v>0</v>
      </c>
      <c r="M70" s="3"/>
      <c r="N70" s="3"/>
      <c r="O70" s="3">
        <v>51</v>
      </c>
      <c r="P70" s="3">
        <v>36662</v>
      </c>
      <c r="Q70" s="4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/>
      <c r="Z70" s="3"/>
      <c r="AA70" s="3">
        <v>13</v>
      </c>
      <c r="AB70" s="3">
        <v>46440</v>
      </c>
    </row>
    <row r="71" spans="1:28" ht="12">
      <c r="A71" s="140" t="s">
        <v>92</v>
      </c>
      <c r="B71" s="140" t="s">
        <v>108</v>
      </c>
      <c r="C71" s="141">
        <v>107318</v>
      </c>
      <c r="D71" s="141">
        <v>7</v>
      </c>
      <c r="E71" s="3">
        <v>0</v>
      </c>
      <c r="F71" s="3">
        <v>0</v>
      </c>
      <c r="G71" s="4">
        <v>0</v>
      </c>
      <c r="H71" s="3">
        <v>0</v>
      </c>
      <c r="I71" s="4">
        <v>0</v>
      </c>
      <c r="J71" s="3">
        <v>0</v>
      </c>
      <c r="K71" s="3">
        <v>0</v>
      </c>
      <c r="L71" s="3">
        <v>0</v>
      </c>
      <c r="M71" s="3"/>
      <c r="N71" s="3"/>
      <c r="O71" s="3">
        <v>15</v>
      </c>
      <c r="P71" s="3">
        <v>31887</v>
      </c>
      <c r="Q71" s="4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/>
      <c r="Z71" s="3"/>
      <c r="AA71" s="3">
        <v>6</v>
      </c>
      <c r="AB71" s="3">
        <v>31224</v>
      </c>
    </row>
    <row r="72" spans="1:28" ht="12">
      <c r="A72" s="140" t="s">
        <v>92</v>
      </c>
      <c r="B72" s="140" t="s">
        <v>109</v>
      </c>
      <c r="C72" s="141">
        <v>107327</v>
      </c>
      <c r="D72" s="141">
        <v>7</v>
      </c>
      <c r="E72" s="3">
        <v>0</v>
      </c>
      <c r="F72" s="3">
        <v>0</v>
      </c>
      <c r="G72" s="4">
        <v>0</v>
      </c>
      <c r="H72" s="3">
        <v>0</v>
      </c>
      <c r="I72" s="4">
        <v>0</v>
      </c>
      <c r="J72" s="3">
        <v>0</v>
      </c>
      <c r="K72" s="3">
        <v>0</v>
      </c>
      <c r="L72" s="3">
        <v>0</v>
      </c>
      <c r="M72" s="3"/>
      <c r="N72" s="3"/>
      <c r="O72" s="3">
        <v>38</v>
      </c>
      <c r="P72" s="3">
        <v>37259</v>
      </c>
      <c r="Q72" s="4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/>
      <c r="Z72" s="3"/>
      <c r="AA72" s="3">
        <v>4</v>
      </c>
      <c r="AB72" s="3">
        <v>53657</v>
      </c>
    </row>
    <row r="73" spans="1:28" ht="12">
      <c r="A73" s="140" t="s">
        <v>92</v>
      </c>
      <c r="B73" s="140" t="s">
        <v>110</v>
      </c>
      <c r="C73" s="141">
        <v>107460</v>
      </c>
      <c r="D73" s="141">
        <v>7</v>
      </c>
      <c r="E73" s="3">
        <v>0</v>
      </c>
      <c r="F73" s="3">
        <v>0</v>
      </c>
      <c r="G73" s="4">
        <v>0</v>
      </c>
      <c r="H73" s="3">
        <v>0</v>
      </c>
      <c r="I73" s="4">
        <v>0</v>
      </c>
      <c r="J73" s="3">
        <v>0</v>
      </c>
      <c r="K73" s="3">
        <v>0</v>
      </c>
      <c r="L73" s="3">
        <v>0</v>
      </c>
      <c r="M73" s="3"/>
      <c r="N73" s="3"/>
      <c r="O73" s="3">
        <v>55</v>
      </c>
      <c r="P73" s="3">
        <v>38538</v>
      </c>
      <c r="Q73" s="4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/>
      <c r="Z73" s="3"/>
      <c r="AA73" s="3">
        <v>11</v>
      </c>
      <c r="AB73" s="3">
        <v>52896</v>
      </c>
    </row>
    <row r="74" spans="1:28" ht="12">
      <c r="A74" s="140" t="s">
        <v>92</v>
      </c>
      <c r="B74" s="140" t="s">
        <v>111</v>
      </c>
      <c r="C74" s="141">
        <v>367459</v>
      </c>
      <c r="D74" s="141">
        <v>7</v>
      </c>
      <c r="E74" s="3">
        <v>0</v>
      </c>
      <c r="F74" s="3">
        <v>0</v>
      </c>
      <c r="G74" s="4">
        <v>0</v>
      </c>
      <c r="H74" s="3">
        <v>0</v>
      </c>
      <c r="I74" s="4">
        <v>0</v>
      </c>
      <c r="J74" s="3">
        <v>0</v>
      </c>
      <c r="K74" s="3">
        <v>0</v>
      </c>
      <c r="L74" s="3">
        <v>0</v>
      </c>
      <c r="M74" s="3"/>
      <c r="N74" s="3"/>
      <c r="O74" s="3">
        <v>56</v>
      </c>
      <c r="P74" s="3">
        <v>33120</v>
      </c>
      <c r="Q74" s="4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/>
      <c r="Z74" s="3"/>
      <c r="AA74" s="3">
        <v>11</v>
      </c>
      <c r="AB74" s="3">
        <v>31469</v>
      </c>
    </row>
    <row r="75" spans="1:28" ht="12">
      <c r="A75" s="140" t="s">
        <v>92</v>
      </c>
      <c r="B75" s="140" t="s">
        <v>112</v>
      </c>
      <c r="C75" s="141">
        <v>107521</v>
      </c>
      <c r="D75" s="141">
        <v>7</v>
      </c>
      <c r="E75" s="3">
        <v>0</v>
      </c>
      <c r="F75" s="3">
        <v>0</v>
      </c>
      <c r="G75" s="4">
        <v>0</v>
      </c>
      <c r="H75" s="3">
        <v>0</v>
      </c>
      <c r="I75" s="4">
        <v>0</v>
      </c>
      <c r="J75" s="3">
        <v>0</v>
      </c>
      <c r="K75" s="3">
        <v>0</v>
      </c>
      <c r="L75" s="3">
        <v>0</v>
      </c>
      <c r="M75" s="3"/>
      <c r="N75" s="3"/>
      <c r="O75" s="3">
        <v>28</v>
      </c>
      <c r="P75" s="3">
        <v>33499</v>
      </c>
      <c r="Q75" s="4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/>
      <c r="Z75" s="3"/>
      <c r="AA75" s="3">
        <v>2</v>
      </c>
      <c r="AB75" s="3">
        <v>43529</v>
      </c>
    </row>
    <row r="76" spans="1:28" ht="12">
      <c r="A76" s="140" t="s">
        <v>92</v>
      </c>
      <c r="B76" s="140" t="s">
        <v>113</v>
      </c>
      <c r="C76" s="141">
        <v>107549</v>
      </c>
      <c r="D76" s="141">
        <v>7</v>
      </c>
      <c r="E76" s="3">
        <v>0</v>
      </c>
      <c r="F76" s="3">
        <v>0</v>
      </c>
      <c r="G76" s="4">
        <v>0</v>
      </c>
      <c r="H76" s="3">
        <v>0</v>
      </c>
      <c r="I76" s="4">
        <v>0</v>
      </c>
      <c r="J76" s="3">
        <v>0</v>
      </c>
      <c r="K76" s="3">
        <v>0</v>
      </c>
      <c r="L76" s="3">
        <v>0</v>
      </c>
      <c r="M76" s="3"/>
      <c r="N76" s="3"/>
      <c r="O76" s="3">
        <v>16</v>
      </c>
      <c r="P76" s="3">
        <v>30451</v>
      </c>
      <c r="Q76" s="4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/>
      <c r="Z76" s="3"/>
      <c r="AA76" s="3">
        <v>3</v>
      </c>
      <c r="AB76" s="3">
        <v>39816</v>
      </c>
    </row>
    <row r="77" spans="1:28" ht="12">
      <c r="A77" s="140" t="s">
        <v>92</v>
      </c>
      <c r="B77" s="140" t="s">
        <v>114</v>
      </c>
      <c r="C77" s="141">
        <v>107585</v>
      </c>
      <c r="D77" s="141">
        <v>7</v>
      </c>
      <c r="E77" s="3">
        <v>0</v>
      </c>
      <c r="F77" s="3">
        <v>0</v>
      </c>
      <c r="G77" s="4">
        <v>0</v>
      </c>
      <c r="H77" s="3">
        <v>0</v>
      </c>
      <c r="I77" s="4">
        <v>0</v>
      </c>
      <c r="J77" s="3">
        <v>0</v>
      </c>
      <c r="K77" s="3">
        <v>0</v>
      </c>
      <c r="L77" s="3">
        <v>0</v>
      </c>
      <c r="M77" s="3"/>
      <c r="N77" s="3"/>
      <c r="O77" s="3">
        <v>38</v>
      </c>
      <c r="P77" s="3">
        <v>31346</v>
      </c>
      <c r="Q77" s="4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/>
      <c r="Z77" s="3"/>
      <c r="AA77" s="3">
        <v>0</v>
      </c>
      <c r="AB77" s="3">
        <v>0</v>
      </c>
    </row>
    <row r="78" spans="1:28" ht="12">
      <c r="A78" s="140" t="s">
        <v>92</v>
      </c>
      <c r="B78" s="140" t="s">
        <v>115</v>
      </c>
      <c r="C78" s="141">
        <v>107619</v>
      </c>
      <c r="D78" s="141">
        <v>7</v>
      </c>
      <c r="E78" s="3">
        <v>0</v>
      </c>
      <c r="F78" s="3">
        <v>0</v>
      </c>
      <c r="G78" s="4">
        <v>0</v>
      </c>
      <c r="H78" s="3">
        <v>0</v>
      </c>
      <c r="I78" s="4">
        <v>0</v>
      </c>
      <c r="J78" s="3">
        <v>0</v>
      </c>
      <c r="K78" s="3">
        <v>0</v>
      </c>
      <c r="L78" s="3">
        <v>0</v>
      </c>
      <c r="M78" s="3"/>
      <c r="N78" s="3"/>
      <c r="O78" s="3">
        <v>67</v>
      </c>
      <c r="P78" s="3">
        <v>30863</v>
      </c>
      <c r="Q78" s="4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/>
      <c r="Z78" s="3"/>
      <c r="AA78" s="3">
        <v>4</v>
      </c>
      <c r="AB78" s="3">
        <v>32112</v>
      </c>
    </row>
    <row r="79" spans="1:28" ht="12">
      <c r="A79" s="140" t="s">
        <v>92</v>
      </c>
      <c r="B79" s="140" t="s">
        <v>116</v>
      </c>
      <c r="C79" s="141">
        <v>107664</v>
      </c>
      <c r="D79" s="141">
        <v>7</v>
      </c>
      <c r="E79" s="3">
        <v>0</v>
      </c>
      <c r="F79" s="3">
        <v>0</v>
      </c>
      <c r="G79" s="4">
        <v>0</v>
      </c>
      <c r="H79" s="3">
        <v>0</v>
      </c>
      <c r="I79" s="4">
        <v>0</v>
      </c>
      <c r="J79" s="3">
        <v>0</v>
      </c>
      <c r="K79" s="3">
        <v>0</v>
      </c>
      <c r="L79" s="3">
        <v>0</v>
      </c>
      <c r="M79" s="3"/>
      <c r="N79" s="3"/>
      <c r="O79" s="3">
        <v>51</v>
      </c>
      <c r="P79" s="3">
        <v>33293</v>
      </c>
      <c r="Q79" s="4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/>
      <c r="Z79" s="3"/>
      <c r="AA79" s="3">
        <v>0</v>
      </c>
      <c r="AB79" s="3">
        <v>0</v>
      </c>
    </row>
    <row r="80" spans="1:28" ht="12">
      <c r="A80" s="140" t="s">
        <v>92</v>
      </c>
      <c r="B80" s="140" t="s">
        <v>117</v>
      </c>
      <c r="C80" s="141">
        <v>107743</v>
      </c>
      <c r="D80" s="141">
        <v>7</v>
      </c>
      <c r="E80" s="3">
        <v>0</v>
      </c>
      <c r="F80" s="3">
        <v>0</v>
      </c>
      <c r="G80" s="4">
        <v>0</v>
      </c>
      <c r="H80" s="3">
        <v>0</v>
      </c>
      <c r="I80" s="4">
        <v>0</v>
      </c>
      <c r="J80" s="3">
        <v>0</v>
      </c>
      <c r="K80" s="3">
        <v>0</v>
      </c>
      <c r="L80" s="3">
        <v>0</v>
      </c>
      <c r="M80" s="3"/>
      <c r="N80" s="3"/>
      <c r="O80" s="3">
        <v>15</v>
      </c>
      <c r="P80" s="3">
        <v>38253</v>
      </c>
      <c r="Q80" s="4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/>
      <c r="Z80" s="3"/>
      <c r="AA80" s="3">
        <v>2</v>
      </c>
      <c r="AB80" s="3">
        <v>39587</v>
      </c>
    </row>
    <row r="81" spans="1:28" ht="12">
      <c r="A81" s="140" t="s">
        <v>92</v>
      </c>
      <c r="B81" s="140" t="s">
        <v>118</v>
      </c>
      <c r="C81" s="141">
        <v>107974</v>
      </c>
      <c r="D81" s="141">
        <v>7</v>
      </c>
      <c r="E81" s="3">
        <v>0</v>
      </c>
      <c r="F81" s="3">
        <v>0</v>
      </c>
      <c r="G81" s="4">
        <v>0</v>
      </c>
      <c r="H81" s="3">
        <v>0</v>
      </c>
      <c r="I81" s="4">
        <v>0</v>
      </c>
      <c r="J81" s="3">
        <v>0</v>
      </c>
      <c r="K81" s="3">
        <v>0</v>
      </c>
      <c r="L81" s="3">
        <v>0</v>
      </c>
      <c r="M81" s="3"/>
      <c r="N81" s="3"/>
      <c r="O81" s="3">
        <v>33</v>
      </c>
      <c r="P81" s="3">
        <v>39409</v>
      </c>
      <c r="Q81" s="4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/>
      <c r="Z81" s="3"/>
      <c r="AA81" s="3">
        <v>13</v>
      </c>
      <c r="AB81" s="3">
        <v>42606</v>
      </c>
    </row>
    <row r="82" spans="1:28" ht="12">
      <c r="A82" s="140" t="s">
        <v>92</v>
      </c>
      <c r="B82" s="140" t="s">
        <v>119</v>
      </c>
      <c r="C82" s="141">
        <v>107637</v>
      </c>
      <c r="D82" s="141">
        <v>7</v>
      </c>
      <c r="E82" s="3">
        <v>0</v>
      </c>
      <c r="F82" s="3">
        <v>0</v>
      </c>
      <c r="G82" s="4">
        <v>0</v>
      </c>
      <c r="H82" s="3">
        <v>0</v>
      </c>
      <c r="I82" s="4">
        <v>0</v>
      </c>
      <c r="J82" s="3">
        <v>0</v>
      </c>
      <c r="K82" s="3">
        <v>0</v>
      </c>
      <c r="L82" s="3">
        <v>0</v>
      </c>
      <c r="M82" s="3"/>
      <c r="N82" s="3"/>
      <c r="O82" s="3">
        <v>30</v>
      </c>
      <c r="P82" s="3">
        <v>35300</v>
      </c>
      <c r="Q82" s="4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/>
      <c r="Z82" s="3"/>
      <c r="AA82" s="3">
        <v>5</v>
      </c>
      <c r="AB82" s="3">
        <v>42700</v>
      </c>
    </row>
    <row r="83" spans="1:28" ht="12">
      <c r="A83" s="140" t="s">
        <v>92</v>
      </c>
      <c r="B83" s="140" t="s">
        <v>120</v>
      </c>
      <c r="C83" s="141">
        <v>107992</v>
      </c>
      <c r="D83" s="141">
        <v>7</v>
      </c>
      <c r="E83" s="3">
        <v>0</v>
      </c>
      <c r="F83" s="3">
        <v>0</v>
      </c>
      <c r="G83" s="4">
        <v>0</v>
      </c>
      <c r="H83" s="3">
        <v>0</v>
      </c>
      <c r="I83" s="4">
        <v>0</v>
      </c>
      <c r="J83" s="3">
        <v>0</v>
      </c>
      <c r="K83" s="3">
        <v>0</v>
      </c>
      <c r="L83" s="3">
        <v>0</v>
      </c>
      <c r="M83" s="3"/>
      <c r="N83" s="3"/>
      <c r="O83" s="3">
        <v>27</v>
      </c>
      <c r="P83" s="3">
        <v>35022</v>
      </c>
      <c r="Q83" s="4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/>
      <c r="Z83" s="3"/>
      <c r="AA83" s="3">
        <v>2</v>
      </c>
      <c r="AB83" s="3">
        <v>38862</v>
      </c>
    </row>
    <row r="84" spans="1:28" ht="12">
      <c r="A84" s="140" t="s">
        <v>92</v>
      </c>
      <c r="B84" s="140" t="s">
        <v>121</v>
      </c>
      <c r="C84" s="141">
        <v>106999</v>
      </c>
      <c r="D84" s="141">
        <v>7</v>
      </c>
      <c r="E84" s="3">
        <v>0</v>
      </c>
      <c r="F84" s="3">
        <v>0</v>
      </c>
      <c r="G84" s="4">
        <v>0</v>
      </c>
      <c r="H84" s="3">
        <v>0</v>
      </c>
      <c r="I84" s="4">
        <v>0</v>
      </c>
      <c r="J84" s="3">
        <v>0</v>
      </c>
      <c r="K84" s="3">
        <v>0</v>
      </c>
      <c r="L84" s="3">
        <v>0</v>
      </c>
      <c r="M84" s="3"/>
      <c r="N84" s="3"/>
      <c r="O84" s="3">
        <v>22</v>
      </c>
      <c r="P84" s="3">
        <v>31786</v>
      </c>
      <c r="Q84" s="4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/>
      <c r="Z84" s="3"/>
      <c r="AA84" s="3">
        <v>5</v>
      </c>
      <c r="AB84" s="3">
        <v>40435</v>
      </c>
    </row>
    <row r="85" spans="1:28" ht="12">
      <c r="A85" s="140" t="s">
        <v>92</v>
      </c>
      <c r="B85" s="140" t="s">
        <v>122</v>
      </c>
      <c r="C85" s="141">
        <v>107725</v>
      </c>
      <c r="D85" s="141">
        <v>7</v>
      </c>
      <c r="E85" s="3">
        <v>0</v>
      </c>
      <c r="F85" s="3">
        <v>0</v>
      </c>
      <c r="G85" s="4">
        <v>0</v>
      </c>
      <c r="H85" s="3">
        <v>0</v>
      </c>
      <c r="I85" s="4">
        <v>0</v>
      </c>
      <c r="J85" s="3">
        <v>0</v>
      </c>
      <c r="K85" s="3">
        <v>0</v>
      </c>
      <c r="L85" s="3">
        <v>0</v>
      </c>
      <c r="M85" s="3"/>
      <c r="N85" s="3"/>
      <c r="O85" s="3">
        <v>44</v>
      </c>
      <c r="P85" s="3">
        <v>29904</v>
      </c>
      <c r="Q85" s="4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/>
      <c r="Z85" s="3"/>
      <c r="AA85" s="3">
        <v>0</v>
      </c>
      <c r="AB85" s="3">
        <v>0</v>
      </c>
    </row>
    <row r="86" spans="1:28" ht="12">
      <c r="A86" s="140" t="s">
        <v>92</v>
      </c>
      <c r="B86" s="140" t="s">
        <v>123</v>
      </c>
      <c r="C86" s="141">
        <v>108092</v>
      </c>
      <c r="D86" s="141">
        <v>7</v>
      </c>
      <c r="E86" s="3">
        <v>0</v>
      </c>
      <c r="F86" s="3">
        <v>0</v>
      </c>
      <c r="G86" s="4">
        <v>0</v>
      </c>
      <c r="H86" s="3">
        <v>0</v>
      </c>
      <c r="I86" s="4">
        <v>0</v>
      </c>
      <c r="J86" s="3">
        <v>0</v>
      </c>
      <c r="K86" s="3">
        <v>0</v>
      </c>
      <c r="L86" s="3">
        <v>0</v>
      </c>
      <c r="M86" s="3"/>
      <c r="N86" s="3"/>
      <c r="O86" s="3">
        <v>98</v>
      </c>
      <c r="P86" s="3">
        <v>35393</v>
      </c>
      <c r="Q86" s="4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/>
      <c r="Z86" s="3"/>
      <c r="AA86" s="3">
        <v>42</v>
      </c>
      <c r="AB86" s="3">
        <v>48163</v>
      </c>
    </row>
    <row r="87" spans="1:28" ht="12">
      <c r="A87" s="140" t="s">
        <v>124</v>
      </c>
      <c r="B87" s="140" t="s">
        <v>125</v>
      </c>
      <c r="C87" s="141">
        <v>134097</v>
      </c>
      <c r="D87" s="141">
        <v>1</v>
      </c>
      <c r="E87" s="3">
        <v>456</v>
      </c>
      <c r="F87" s="3">
        <v>69547.03728070176</v>
      </c>
      <c r="G87" s="4">
        <v>305</v>
      </c>
      <c r="H87" s="3">
        <v>51859.70163934426</v>
      </c>
      <c r="I87" s="4">
        <v>189</v>
      </c>
      <c r="J87" s="3">
        <v>46028.380952380954</v>
      </c>
      <c r="K87" s="3">
        <v>11</v>
      </c>
      <c r="L87" s="3">
        <v>23695.636363636364</v>
      </c>
      <c r="M87" s="3">
        <v>10</v>
      </c>
      <c r="N87" s="3">
        <v>29489.8</v>
      </c>
      <c r="O87" s="4">
        <v>0</v>
      </c>
      <c r="P87" s="5">
        <v>0</v>
      </c>
      <c r="Q87" s="4">
        <v>6</v>
      </c>
      <c r="R87" s="3">
        <v>73959.16666666667</v>
      </c>
      <c r="S87" s="3">
        <v>2</v>
      </c>
      <c r="T87" s="3">
        <v>71825</v>
      </c>
      <c r="U87" s="3">
        <v>2</v>
      </c>
      <c r="V87" s="3">
        <v>46496</v>
      </c>
      <c r="W87" s="3">
        <v>0</v>
      </c>
      <c r="X87" s="3">
        <v>0</v>
      </c>
      <c r="Y87" s="3">
        <v>0</v>
      </c>
      <c r="Z87" s="3">
        <v>0</v>
      </c>
      <c r="AA87" s="2">
        <v>0</v>
      </c>
      <c r="AB87" s="3">
        <v>0</v>
      </c>
    </row>
    <row r="88" spans="1:28" ht="12">
      <c r="A88" s="140" t="s">
        <v>124</v>
      </c>
      <c r="B88" s="140" t="s">
        <v>126</v>
      </c>
      <c r="C88" s="141">
        <v>134130</v>
      </c>
      <c r="D88" s="141">
        <v>1</v>
      </c>
      <c r="E88" s="3">
        <v>467</v>
      </c>
      <c r="F88" s="3">
        <v>76504.73503211992</v>
      </c>
      <c r="G88" s="4">
        <v>308</v>
      </c>
      <c r="H88" s="3">
        <v>54524.56168831169</v>
      </c>
      <c r="I88" s="4">
        <v>235</v>
      </c>
      <c r="J88" s="3">
        <v>47783.029787234045</v>
      </c>
      <c r="K88" s="3">
        <v>3</v>
      </c>
      <c r="L88" s="3">
        <v>36016.666666666664</v>
      </c>
      <c r="M88" s="3">
        <v>0</v>
      </c>
      <c r="N88" s="3">
        <v>0</v>
      </c>
      <c r="O88" s="4">
        <v>0</v>
      </c>
      <c r="P88" s="5">
        <v>0</v>
      </c>
      <c r="Q88" s="4">
        <v>218</v>
      </c>
      <c r="R88" s="3">
        <v>87580.12293577981</v>
      </c>
      <c r="S88" s="3">
        <v>112</v>
      </c>
      <c r="T88" s="3">
        <v>66197.63991071428</v>
      </c>
      <c r="U88" s="3">
        <v>99</v>
      </c>
      <c r="V88" s="3">
        <v>55153.32727272728</v>
      </c>
      <c r="W88" s="3">
        <v>5</v>
      </c>
      <c r="X88" s="3">
        <v>58577.793999999994</v>
      </c>
      <c r="Y88" s="3">
        <v>0</v>
      </c>
      <c r="Z88" s="3">
        <v>0</v>
      </c>
      <c r="AA88" s="2">
        <v>0</v>
      </c>
      <c r="AB88" s="3">
        <v>0</v>
      </c>
    </row>
    <row r="89" spans="1:28" ht="12">
      <c r="A89" s="140" t="s">
        <v>124</v>
      </c>
      <c r="B89" s="140" t="s">
        <v>127</v>
      </c>
      <c r="C89" s="141">
        <v>137351</v>
      </c>
      <c r="D89" s="141">
        <v>1</v>
      </c>
      <c r="E89" s="3">
        <v>286</v>
      </c>
      <c r="F89" s="3">
        <v>68703.67132867133</v>
      </c>
      <c r="G89" s="4">
        <v>266</v>
      </c>
      <c r="H89" s="3">
        <v>51467.03759398496</v>
      </c>
      <c r="I89" s="4">
        <v>188</v>
      </c>
      <c r="J89" s="3">
        <v>44702.0585106383</v>
      </c>
      <c r="K89" s="3">
        <v>46</v>
      </c>
      <c r="L89" s="3">
        <v>40400.108695652176</v>
      </c>
      <c r="M89" s="3">
        <v>15</v>
      </c>
      <c r="N89" s="3">
        <v>42647.066666666666</v>
      </c>
      <c r="O89" s="4">
        <v>0</v>
      </c>
      <c r="P89" s="5">
        <v>0</v>
      </c>
      <c r="Q89" s="4">
        <v>72</v>
      </c>
      <c r="R89" s="3">
        <v>75481.98611111111</v>
      </c>
      <c r="S89" s="3">
        <v>56</v>
      </c>
      <c r="T89" s="3">
        <v>54244</v>
      </c>
      <c r="U89" s="3">
        <v>33</v>
      </c>
      <c r="V89" s="3">
        <v>42077</v>
      </c>
      <c r="W89" s="3">
        <v>58</v>
      </c>
      <c r="X89" s="3">
        <v>33389</v>
      </c>
      <c r="Y89" s="3">
        <v>8</v>
      </c>
      <c r="Z89" s="3">
        <v>31950.375</v>
      </c>
      <c r="AA89" s="2">
        <v>0</v>
      </c>
      <c r="AB89" s="3">
        <v>0</v>
      </c>
    </row>
    <row r="90" spans="1:28" ht="12">
      <c r="A90" s="140" t="s">
        <v>124</v>
      </c>
      <c r="B90" s="140" t="s">
        <v>128</v>
      </c>
      <c r="C90" s="141">
        <v>133669</v>
      </c>
      <c r="D90" s="141">
        <v>2</v>
      </c>
      <c r="E90" s="3">
        <v>179</v>
      </c>
      <c r="F90" s="3">
        <v>68514.96648044692</v>
      </c>
      <c r="G90" s="4">
        <v>156</v>
      </c>
      <c r="H90" s="3">
        <v>53338.955128205125</v>
      </c>
      <c r="I90" s="4">
        <v>176</v>
      </c>
      <c r="J90" s="3">
        <v>44223.670454545456</v>
      </c>
      <c r="K90" s="3">
        <v>26</v>
      </c>
      <c r="L90" s="3">
        <v>34837.307692307695</v>
      </c>
      <c r="M90" s="3">
        <v>5</v>
      </c>
      <c r="N90" s="3">
        <v>33286</v>
      </c>
      <c r="O90" s="4">
        <v>0</v>
      </c>
      <c r="P90" s="5">
        <v>0</v>
      </c>
      <c r="Q90" s="4">
        <v>42</v>
      </c>
      <c r="R90" s="3">
        <v>91046.45238095238</v>
      </c>
      <c r="S90" s="3">
        <v>14</v>
      </c>
      <c r="T90" s="3">
        <v>68861.28571428571</v>
      </c>
      <c r="U90" s="3">
        <v>9</v>
      </c>
      <c r="V90" s="3">
        <v>56522.333333333336</v>
      </c>
      <c r="W90" s="3">
        <v>11</v>
      </c>
      <c r="X90" s="3">
        <v>51822.181818181816</v>
      </c>
      <c r="Y90" s="3">
        <v>0</v>
      </c>
      <c r="Z90" s="3">
        <v>0</v>
      </c>
      <c r="AA90" s="2">
        <v>0</v>
      </c>
      <c r="AB90" s="3">
        <v>0</v>
      </c>
    </row>
    <row r="91" spans="1:28" ht="12">
      <c r="A91" s="140" t="s">
        <v>124</v>
      </c>
      <c r="B91" s="140" t="s">
        <v>129</v>
      </c>
      <c r="C91" s="141">
        <v>133951</v>
      </c>
      <c r="D91" s="141">
        <v>2</v>
      </c>
      <c r="E91" s="3">
        <v>188</v>
      </c>
      <c r="F91" s="3">
        <v>65750.98936170213</v>
      </c>
      <c r="G91" s="4">
        <v>278</v>
      </c>
      <c r="H91" s="3">
        <v>50709.80215827338</v>
      </c>
      <c r="I91" s="4">
        <v>196</v>
      </c>
      <c r="J91" s="3">
        <v>43046.1581632653</v>
      </c>
      <c r="K91" s="3">
        <v>94</v>
      </c>
      <c r="L91" s="3">
        <v>38699.82978723404</v>
      </c>
      <c r="M91" s="3">
        <v>11</v>
      </c>
      <c r="N91" s="3">
        <v>37056.545454545456</v>
      </c>
      <c r="O91" s="4">
        <v>0</v>
      </c>
      <c r="P91" s="5">
        <v>0</v>
      </c>
      <c r="Q91" s="4">
        <v>24</v>
      </c>
      <c r="R91" s="3">
        <v>91492.875</v>
      </c>
      <c r="S91" s="3">
        <v>29</v>
      </c>
      <c r="T91" s="3">
        <v>74711.55172413793</v>
      </c>
      <c r="U91" s="3">
        <v>2</v>
      </c>
      <c r="V91" s="3">
        <v>33321.5</v>
      </c>
      <c r="W91" s="3">
        <v>38</v>
      </c>
      <c r="X91" s="3">
        <v>40408.63157894737</v>
      </c>
      <c r="Y91" s="3">
        <v>4</v>
      </c>
      <c r="Z91" s="3">
        <v>50600</v>
      </c>
      <c r="AA91" s="2">
        <v>0</v>
      </c>
      <c r="AB91" s="3">
        <v>0</v>
      </c>
    </row>
    <row r="92" spans="1:28" ht="12">
      <c r="A92" s="140" t="s">
        <v>124</v>
      </c>
      <c r="B92" s="140" t="s">
        <v>130</v>
      </c>
      <c r="C92" s="141">
        <v>132903</v>
      </c>
      <c r="D92" s="141">
        <v>2</v>
      </c>
      <c r="E92" s="3">
        <v>157</v>
      </c>
      <c r="F92" s="3">
        <v>69641.23566878981</v>
      </c>
      <c r="G92" s="4">
        <v>240</v>
      </c>
      <c r="H92" s="3">
        <v>54655.6875</v>
      </c>
      <c r="I92" s="4">
        <v>210</v>
      </c>
      <c r="J92" s="3">
        <v>44143.79047619048</v>
      </c>
      <c r="K92" s="3">
        <v>117</v>
      </c>
      <c r="L92" s="3">
        <v>30381.777777777777</v>
      </c>
      <c r="M92" s="3">
        <v>7</v>
      </c>
      <c r="N92" s="3">
        <v>39257.142857142855</v>
      </c>
      <c r="O92" s="4">
        <v>0</v>
      </c>
      <c r="P92" s="5">
        <v>0</v>
      </c>
      <c r="Q92" s="4">
        <v>28</v>
      </c>
      <c r="R92" s="3">
        <v>99862.57142857143</v>
      </c>
      <c r="S92" s="3">
        <v>11</v>
      </c>
      <c r="T92" s="3">
        <v>80446.45454545454</v>
      </c>
      <c r="U92" s="3">
        <v>1</v>
      </c>
      <c r="V92" s="3">
        <v>61831</v>
      </c>
      <c r="W92" s="3">
        <v>6</v>
      </c>
      <c r="X92" s="3">
        <v>44850.166666666664</v>
      </c>
      <c r="Y92" s="3">
        <v>0</v>
      </c>
      <c r="Z92" s="3">
        <v>0</v>
      </c>
      <c r="AA92" s="2">
        <v>0</v>
      </c>
      <c r="AB92" s="3">
        <v>0</v>
      </c>
    </row>
    <row r="93" spans="1:28" ht="12">
      <c r="A93" s="140" t="s">
        <v>124</v>
      </c>
      <c r="B93" s="140" t="s">
        <v>131</v>
      </c>
      <c r="C93" s="141">
        <v>133650</v>
      </c>
      <c r="D93" s="141">
        <v>3</v>
      </c>
      <c r="E93" s="3">
        <v>88</v>
      </c>
      <c r="F93" s="3">
        <v>63810.36363636364</v>
      </c>
      <c r="G93" s="4">
        <v>96</v>
      </c>
      <c r="H93" s="3">
        <v>53295.229166666664</v>
      </c>
      <c r="I93" s="4">
        <v>107</v>
      </c>
      <c r="J93" s="3">
        <v>46914.654205607476</v>
      </c>
      <c r="K93" s="3">
        <v>23</v>
      </c>
      <c r="L93" s="3">
        <v>34530.086956521736</v>
      </c>
      <c r="M93" s="3">
        <v>0</v>
      </c>
      <c r="N93" s="3">
        <v>0</v>
      </c>
      <c r="O93" s="4">
        <v>0</v>
      </c>
      <c r="P93" s="5">
        <v>0</v>
      </c>
      <c r="Q93" s="4">
        <v>34</v>
      </c>
      <c r="R93" s="3">
        <v>75688.20588235294</v>
      </c>
      <c r="S93" s="3">
        <v>33</v>
      </c>
      <c r="T93" s="3">
        <v>64943.84848484849</v>
      </c>
      <c r="U93" s="3">
        <v>45</v>
      </c>
      <c r="V93" s="3">
        <v>53752.688888888886</v>
      </c>
      <c r="W93" s="3">
        <v>9</v>
      </c>
      <c r="X93" s="3">
        <v>44764.77777777778</v>
      </c>
      <c r="Y93" s="3">
        <v>0</v>
      </c>
      <c r="Z93" s="3">
        <v>0</v>
      </c>
      <c r="AA93" s="2">
        <v>0</v>
      </c>
      <c r="AB93" s="3">
        <v>0</v>
      </c>
    </row>
    <row r="94" spans="1:28" ht="12">
      <c r="A94" s="140" t="s">
        <v>124</v>
      </c>
      <c r="B94" s="140" t="s">
        <v>132</v>
      </c>
      <c r="C94" s="141">
        <v>136172</v>
      </c>
      <c r="D94" s="141">
        <v>3</v>
      </c>
      <c r="E94" s="3">
        <v>86</v>
      </c>
      <c r="F94" s="3">
        <v>64903.54651162791</v>
      </c>
      <c r="G94" s="4">
        <v>82</v>
      </c>
      <c r="H94" s="3">
        <v>50348.39024390244</v>
      </c>
      <c r="I94" s="4">
        <v>106</v>
      </c>
      <c r="J94" s="3">
        <v>39639.57547169811</v>
      </c>
      <c r="K94" s="3">
        <v>34</v>
      </c>
      <c r="L94" s="3">
        <v>31186</v>
      </c>
      <c r="M94" s="3">
        <v>1</v>
      </c>
      <c r="N94" s="3">
        <v>41774</v>
      </c>
      <c r="O94" s="4">
        <v>0</v>
      </c>
      <c r="P94" s="5">
        <v>0</v>
      </c>
      <c r="Q94" s="4">
        <v>9</v>
      </c>
      <c r="R94" s="3">
        <v>84593.66666666667</v>
      </c>
      <c r="S94" s="3">
        <v>6</v>
      </c>
      <c r="T94" s="3">
        <v>71723.66666666667</v>
      </c>
      <c r="U94" s="3">
        <v>1</v>
      </c>
      <c r="V94" s="3">
        <v>57590</v>
      </c>
      <c r="W94" s="3">
        <v>1</v>
      </c>
      <c r="X94" s="3">
        <v>32000</v>
      </c>
      <c r="Y94" s="3">
        <v>16</v>
      </c>
      <c r="Z94" s="3">
        <v>25261.125</v>
      </c>
      <c r="AA94" s="2">
        <v>0</v>
      </c>
      <c r="AB94" s="3">
        <v>0</v>
      </c>
    </row>
    <row r="95" spans="1:28" ht="12">
      <c r="A95" s="140" t="s">
        <v>124</v>
      </c>
      <c r="B95" s="140" t="s">
        <v>133</v>
      </c>
      <c r="C95" s="141">
        <v>138354</v>
      </c>
      <c r="D95" s="141">
        <v>3</v>
      </c>
      <c r="E95" s="3">
        <v>54</v>
      </c>
      <c r="F95" s="3">
        <v>60633.53703703704</v>
      </c>
      <c r="G95" s="4">
        <v>67</v>
      </c>
      <c r="H95" s="3">
        <v>48879.86567164179</v>
      </c>
      <c r="I95" s="4">
        <v>62</v>
      </c>
      <c r="J95" s="3">
        <v>41594.596774193546</v>
      </c>
      <c r="K95" s="3">
        <v>18</v>
      </c>
      <c r="L95" s="3">
        <v>32055.166666666668</v>
      </c>
      <c r="M95" s="3">
        <v>7</v>
      </c>
      <c r="N95" s="3">
        <v>30429.714285714286</v>
      </c>
      <c r="O95" s="4">
        <v>0</v>
      </c>
      <c r="P95" s="5">
        <v>0</v>
      </c>
      <c r="Q95" s="4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2</v>
      </c>
      <c r="X95" s="3">
        <v>34498</v>
      </c>
      <c r="Y95" s="3">
        <v>0</v>
      </c>
      <c r="Z95" s="3">
        <v>0</v>
      </c>
      <c r="AA95" s="2">
        <v>0</v>
      </c>
      <c r="AB95" s="3">
        <v>0</v>
      </c>
    </row>
    <row r="96" spans="1:28" ht="12">
      <c r="A96" s="140" t="s">
        <v>124</v>
      </c>
      <c r="B96" s="140" t="s">
        <v>134</v>
      </c>
      <c r="C96" s="141">
        <v>433660</v>
      </c>
      <c r="D96" s="141">
        <v>5</v>
      </c>
      <c r="E96" s="3">
        <v>13</v>
      </c>
      <c r="F96" s="3">
        <v>69275.41307692308</v>
      </c>
      <c r="G96" s="4">
        <v>28</v>
      </c>
      <c r="H96" s="3">
        <v>52004.727857142854</v>
      </c>
      <c r="I96" s="4">
        <v>49</v>
      </c>
      <c r="J96" s="3">
        <v>46168.25306122449</v>
      </c>
      <c r="K96" s="3">
        <v>9</v>
      </c>
      <c r="L96" s="3">
        <v>33807.61444444445</v>
      </c>
      <c r="M96" s="3">
        <v>1</v>
      </c>
      <c r="N96" s="3">
        <v>59544.57</v>
      </c>
      <c r="O96" s="4">
        <v>0</v>
      </c>
      <c r="P96" s="5">
        <v>0</v>
      </c>
      <c r="Q96" s="4">
        <v>4</v>
      </c>
      <c r="R96" s="3">
        <v>65671.45749999999</v>
      </c>
      <c r="S96" s="3">
        <v>6</v>
      </c>
      <c r="T96" s="3">
        <v>64177.511666666665</v>
      </c>
      <c r="U96" s="3">
        <v>20</v>
      </c>
      <c r="V96" s="3">
        <v>52898.559499999996</v>
      </c>
      <c r="W96" s="3">
        <v>2</v>
      </c>
      <c r="X96" s="3">
        <v>46472.9</v>
      </c>
      <c r="Y96" s="3">
        <v>0</v>
      </c>
      <c r="Z96" s="3">
        <v>0</v>
      </c>
      <c r="AA96" s="2">
        <v>0</v>
      </c>
      <c r="AB96" s="3">
        <v>0</v>
      </c>
    </row>
    <row r="97" spans="1:28" ht="12">
      <c r="A97" s="140"/>
      <c r="B97" s="140"/>
      <c r="C97" s="141"/>
      <c r="D97" s="141"/>
      <c r="E97" s="3"/>
      <c r="F97" s="3"/>
      <c r="G97" s="4"/>
      <c r="H97" s="3"/>
      <c r="I97" s="4"/>
      <c r="J97" s="3"/>
      <c r="K97" s="3"/>
      <c r="L97" s="3"/>
      <c r="M97" s="3"/>
      <c r="N97" s="3"/>
      <c r="O97" s="4"/>
      <c r="P97" s="5"/>
      <c r="Q97" s="4"/>
      <c r="R97" s="3"/>
      <c r="S97" s="3"/>
      <c r="T97" s="3"/>
      <c r="U97" s="3"/>
      <c r="V97" s="3"/>
      <c r="W97" s="3"/>
      <c r="X97" s="3"/>
      <c r="Y97" s="3"/>
      <c r="Z97" s="3"/>
      <c r="AA97" s="2"/>
      <c r="AB97" s="3"/>
    </row>
    <row r="98" spans="1:28" ht="12">
      <c r="A98" s="140" t="s">
        <v>124</v>
      </c>
      <c r="B98" s="140" t="s">
        <v>135</v>
      </c>
      <c r="C98" s="141">
        <v>132693</v>
      </c>
      <c r="D98" s="141">
        <v>7</v>
      </c>
      <c r="E98" s="3">
        <v>0</v>
      </c>
      <c r="F98" s="3">
        <v>0</v>
      </c>
      <c r="G98" s="4">
        <v>0</v>
      </c>
      <c r="H98" s="3">
        <v>0</v>
      </c>
      <c r="I98" s="4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4">
        <v>243</v>
      </c>
      <c r="P98" s="5">
        <v>36037</v>
      </c>
      <c r="Q98" s="4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2">
        <v>0</v>
      </c>
      <c r="AB98" s="3">
        <v>0</v>
      </c>
    </row>
    <row r="99" spans="1:28" ht="12">
      <c r="A99" s="140" t="s">
        <v>124</v>
      </c>
      <c r="B99" s="140" t="s">
        <v>136</v>
      </c>
      <c r="C99" s="141">
        <v>132709</v>
      </c>
      <c r="D99" s="141">
        <v>7</v>
      </c>
      <c r="E99" s="3">
        <v>0</v>
      </c>
      <c r="F99" s="3">
        <v>0</v>
      </c>
      <c r="G99" s="4">
        <v>0</v>
      </c>
      <c r="H99" s="3">
        <v>0</v>
      </c>
      <c r="I99" s="4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4">
        <v>337</v>
      </c>
      <c r="P99" s="5">
        <v>41844</v>
      </c>
      <c r="Q99" s="4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2">
        <v>0</v>
      </c>
      <c r="AB99" s="3">
        <v>0</v>
      </c>
    </row>
    <row r="100" spans="1:28" ht="12">
      <c r="A100" s="140" t="s">
        <v>124</v>
      </c>
      <c r="B100" s="140" t="s">
        <v>137</v>
      </c>
      <c r="C100" s="141">
        <v>132851</v>
      </c>
      <c r="D100" s="141">
        <v>7</v>
      </c>
      <c r="E100" s="3">
        <v>0</v>
      </c>
      <c r="F100" s="3">
        <v>0</v>
      </c>
      <c r="G100" s="4">
        <v>0</v>
      </c>
      <c r="H100" s="3">
        <v>0</v>
      </c>
      <c r="I100" s="4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4">
        <v>101</v>
      </c>
      <c r="P100" s="5">
        <v>35993</v>
      </c>
      <c r="Q100" s="4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2">
        <v>0</v>
      </c>
      <c r="AB100" s="3">
        <v>0</v>
      </c>
    </row>
    <row r="101" spans="1:28" ht="12">
      <c r="A101" s="140" t="s">
        <v>124</v>
      </c>
      <c r="B101" s="140" t="s">
        <v>138</v>
      </c>
      <c r="C101" s="141">
        <v>133021</v>
      </c>
      <c r="D101" s="141">
        <v>7</v>
      </c>
      <c r="E101" s="3">
        <v>0</v>
      </c>
      <c r="F101" s="3">
        <v>0</v>
      </c>
      <c r="G101" s="4">
        <v>0</v>
      </c>
      <c r="H101" s="3">
        <v>0</v>
      </c>
      <c r="I101" s="4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4">
        <v>57</v>
      </c>
      <c r="P101" s="5">
        <v>34759</v>
      </c>
      <c r="Q101" s="4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2">
        <v>0</v>
      </c>
      <c r="AB101" s="3">
        <v>0</v>
      </c>
    </row>
    <row r="102" spans="1:28" ht="12">
      <c r="A102" s="140" t="s">
        <v>124</v>
      </c>
      <c r="B102" s="140" t="s">
        <v>139</v>
      </c>
      <c r="C102" s="141">
        <v>133386</v>
      </c>
      <c r="D102" s="141">
        <v>7</v>
      </c>
      <c r="E102" s="3">
        <v>0</v>
      </c>
      <c r="F102" s="3">
        <v>0</v>
      </c>
      <c r="G102" s="4">
        <v>0</v>
      </c>
      <c r="H102" s="3">
        <v>0</v>
      </c>
      <c r="I102" s="4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4">
        <v>194</v>
      </c>
      <c r="P102" s="5">
        <v>38171</v>
      </c>
      <c r="Q102" s="4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2">
        <v>0</v>
      </c>
      <c r="AB102" s="3">
        <v>0</v>
      </c>
    </row>
    <row r="103" spans="1:28" ht="12">
      <c r="A103" s="140" t="s">
        <v>124</v>
      </c>
      <c r="B103" s="140" t="s">
        <v>140</v>
      </c>
      <c r="C103" s="141">
        <v>133508</v>
      </c>
      <c r="D103" s="141">
        <v>7</v>
      </c>
      <c r="E103" s="3">
        <v>0</v>
      </c>
      <c r="F103" s="3">
        <v>0</v>
      </c>
      <c r="G103" s="4">
        <v>0</v>
      </c>
      <c r="H103" s="3">
        <v>0</v>
      </c>
      <c r="I103" s="4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4">
        <v>90</v>
      </c>
      <c r="P103" s="5">
        <v>44587</v>
      </c>
      <c r="Q103" s="4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2">
        <v>0</v>
      </c>
      <c r="AB103" s="3">
        <v>0</v>
      </c>
    </row>
    <row r="104" spans="1:28" ht="12">
      <c r="A104" s="140" t="s">
        <v>124</v>
      </c>
      <c r="B104" s="140" t="s">
        <v>141</v>
      </c>
      <c r="C104" s="141">
        <v>133702</v>
      </c>
      <c r="D104" s="141">
        <v>7</v>
      </c>
      <c r="E104" s="3">
        <v>0</v>
      </c>
      <c r="F104" s="3">
        <v>0</v>
      </c>
      <c r="G104" s="4">
        <v>0</v>
      </c>
      <c r="H104" s="3">
        <v>0</v>
      </c>
      <c r="I104" s="4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4">
        <v>390</v>
      </c>
      <c r="P104" s="5">
        <v>41216</v>
      </c>
      <c r="Q104" s="4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2">
        <v>0</v>
      </c>
      <c r="AB104" s="3">
        <v>0</v>
      </c>
    </row>
    <row r="105" spans="1:28" ht="12">
      <c r="A105" s="140" t="s">
        <v>124</v>
      </c>
      <c r="B105" s="140" t="s">
        <v>142</v>
      </c>
      <c r="C105" s="141">
        <v>133960</v>
      </c>
      <c r="D105" s="141">
        <v>7</v>
      </c>
      <c r="E105" s="3">
        <v>0</v>
      </c>
      <c r="F105" s="3">
        <v>0</v>
      </c>
      <c r="G105" s="4">
        <v>0</v>
      </c>
      <c r="H105" s="3">
        <v>0</v>
      </c>
      <c r="I105" s="4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4">
        <v>29</v>
      </c>
      <c r="P105" s="5">
        <v>30860</v>
      </c>
      <c r="Q105" s="4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2">
        <v>0</v>
      </c>
      <c r="AB105" s="3">
        <v>0</v>
      </c>
    </row>
    <row r="106" spans="1:28" ht="12">
      <c r="A106" s="140" t="s">
        <v>124</v>
      </c>
      <c r="B106" s="140" t="s">
        <v>143</v>
      </c>
      <c r="C106" s="141">
        <v>134343</v>
      </c>
      <c r="D106" s="141">
        <v>7</v>
      </c>
      <c r="E106" s="3">
        <v>0</v>
      </c>
      <c r="F106" s="3">
        <v>0</v>
      </c>
      <c r="G106" s="4">
        <v>0</v>
      </c>
      <c r="H106" s="3">
        <v>0</v>
      </c>
      <c r="I106" s="4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4">
        <v>103</v>
      </c>
      <c r="P106" s="5">
        <v>41550</v>
      </c>
      <c r="Q106" s="4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2">
        <v>0</v>
      </c>
      <c r="AB106" s="3">
        <v>0</v>
      </c>
    </row>
    <row r="107" spans="1:28" ht="12">
      <c r="A107" s="140" t="s">
        <v>124</v>
      </c>
      <c r="B107" s="140" t="s">
        <v>144</v>
      </c>
      <c r="C107" s="141">
        <v>134495</v>
      </c>
      <c r="D107" s="141">
        <v>7</v>
      </c>
      <c r="E107" s="3">
        <v>0</v>
      </c>
      <c r="F107" s="3">
        <v>0</v>
      </c>
      <c r="G107" s="4">
        <v>0</v>
      </c>
      <c r="H107" s="3">
        <v>0</v>
      </c>
      <c r="I107" s="4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4">
        <v>219</v>
      </c>
      <c r="P107" s="5">
        <v>36738</v>
      </c>
      <c r="Q107" s="4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2">
        <v>0</v>
      </c>
      <c r="AB107" s="3">
        <v>0</v>
      </c>
    </row>
    <row r="108" spans="1:28" ht="12">
      <c r="A108" s="140" t="s">
        <v>124</v>
      </c>
      <c r="B108" s="140" t="s">
        <v>145</v>
      </c>
      <c r="C108" s="141">
        <v>134608</v>
      </c>
      <c r="D108" s="141">
        <v>7</v>
      </c>
      <c r="E108" s="3">
        <v>0</v>
      </c>
      <c r="F108" s="3">
        <v>0</v>
      </c>
      <c r="G108" s="4">
        <v>0</v>
      </c>
      <c r="H108" s="3">
        <v>0</v>
      </c>
      <c r="I108" s="4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4">
        <v>137</v>
      </c>
      <c r="P108" s="5">
        <v>49052</v>
      </c>
      <c r="Q108" s="4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2">
        <v>0</v>
      </c>
      <c r="AB108" s="3">
        <v>0</v>
      </c>
    </row>
    <row r="109" spans="1:28" ht="12">
      <c r="A109" s="140" t="s">
        <v>124</v>
      </c>
      <c r="B109" s="140" t="s">
        <v>146</v>
      </c>
      <c r="C109" s="141">
        <v>135160</v>
      </c>
      <c r="D109" s="141">
        <v>7</v>
      </c>
      <c r="E109" s="3">
        <v>0</v>
      </c>
      <c r="F109" s="3">
        <v>0</v>
      </c>
      <c r="G109" s="4">
        <v>0</v>
      </c>
      <c r="H109" s="3">
        <v>0</v>
      </c>
      <c r="I109" s="4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4">
        <v>54</v>
      </c>
      <c r="P109" s="5">
        <v>36709</v>
      </c>
      <c r="Q109" s="4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2">
        <v>0</v>
      </c>
      <c r="AB109" s="3">
        <v>0</v>
      </c>
    </row>
    <row r="110" spans="1:28" ht="12">
      <c r="A110" s="140" t="s">
        <v>124</v>
      </c>
      <c r="B110" s="140" t="s">
        <v>147</v>
      </c>
      <c r="C110" s="141">
        <v>135188</v>
      </c>
      <c r="D110" s="141">
        <v>7</v>
      </c>
      <c r="E110" s="3">
        <v>0</v>
      </c>
      <c r="F110" s="3">
        <v>0</v>
      </c>
      <c r="G110" s="4">
        <v>0</v>
      </c>
      <c r="H110" s="3">
        <v>0</v>
      </c>
      <c r="I110" s="4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4">
        <v>46</v>
      </c>
      <c r="P110" s="5">
        <v>32988</v>
      </c>
      <c r="Q110" s="4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2">
        <v>0</v>
      </c>
      <c r="AB110" s="3">
        <v>0</v>
      </c>
    </row>
    <row r="111" spans="1:28" ht="12">
      <c r="A111" s="140" t="s">
        <v>124</v>
      </c>
      <c r="B111" s="140" t="s">
        <v>148</v>
      </c>
      <c r="C111" s="141">
        <v>135391</v>
      </c>
      <c r="D111" s="141">
        <v>7</v>
      </c>
      <c r="E111" s="3">
        <v>0</v>
      </c>
      <c r="F111" s="3">
        <v>0</v>
      </c>
      <c r="G111" s="4">
        <v>0</v>
      </c>
      <c r="H111" s="3">
        <v>0</v>
      </c>
      <c r="I111" s="4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4">
        <v>124</v>
      </c>
      <c r="P111" s="5">
        <v>35896</v>
      </c>
      <c r="Q111" s="4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2">
        <v>0</v>
      </c>
      <c r="AB111" s="3">
        <v>0</v>
      </c>
    </row>
    <row r="112" spans="1:28" ht="12">
      <c r="A112" s="140" t="s">
        <v>124</v>
      </c>
      <c r="B112" s="140" t="s">
        <v>149</v>
      </c>
      <c r="C112" s="141">
        <v>135717</v>
      </c>
      <c r="D112" s="141">
        <v>7</v>
      </c>
      <c r="E112" s="3">
        <v>0</v>
      </c>
      <c r="F112" s="3">
        <v>0</v>
      </c>
      <c r="G112" s="4">
        <v>0</v>
      </c>
      <c r="H112" s="3">
        <v>0</v>
      </c>
      <c r="I112" s="4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4">
        <v>664</v>
      </c>
      <c r="P112" s="5">
        <v>43850</v>
      </c>
      <c r="Q112" s="4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2">
        <v>0</v>
      </c>
      <c r="AB112" s="3">
        <v>0</v>
      </c>
    </row>
    <row r="113" spans="1:28" ht="12">
      <c r="A113" s="140" t="s">
        <v>124</v>
      </c>
      <c r="B113" s="140" t="s">
        <v>150</v>
      </c>
      <c r="C113" s="141">
        <v>136145</v>
      </c>
      <c r="D113" s="141">
        <v>7</v>
      </c>
      <c r="E113" s="3">
        <v>0</v>
      </c>
      <c r="F113" s="3">
        <v>0</v>
      </c>
      <c r="G113" s="4">
        <v>0</v>
      </c>
      <c r="H113" s="3">
        <v>0</v>
      </c>
      <c r="I113" s="4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4">
        <v>25</v>
      </c>
      <c r="P113" s="5">
        <v>37042</v>
      </c>
      <c r="Q113" s="4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2">
        <v>0</v>
      </c>
      <c r="AB113" s="3">
        <v>0</v>
      </c>
    </row>
    <row r="114" spans="1:28" ht="12">
      <c r="A114" s="140" t="s">
        <v>124</v>
      </c>
      <c r="B114" s="140" t="s">
        <v>151</v>
      </c>
      <c r="C114" s="141">
        <v>136233</v>
      </c>
      <c r="D114" s="141">
        <v>7</v>
      </c>
      <c r="E114" s="3">
        <v>0</v>
      </c>
      <c r="F114" s="3">
        <v>0</v>
      </c>
      <c r="G114" s="4">
        <v>0</v>
      </c>
      <c r="H114" s="3">
        <v>0</v>
      </c>
      <c r="I114" s="4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4">
        <v>73</v>
      </c>
      <c r="P114" s="5">
        <v>39493</v>
      </c>
      <c r="Q114" s="4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2">
        <v>0</v>
      </c>
      <c r="AB114" s="3">
        <v>0</v>
      </c>
    </row>
    <row r="115" spans="1:28" ht="12">
      <c r="A115" s="140" t="s">
        <v>124</v>
      </c>
      <c r="B115" s="140" t="s">
        <v>152</v>
      </c>
      <c r="C115" s="141">
        <v>136358</v>
      </c>
      <c r="D115" s="141">
        <v>7</v>
      </c>
      <c r="E115" s="3">
        <v>0</v>
      </c>
      <c r="F115" s="3">
        <v>0</v>
      </c>
      <c r="G115" s="4">
        <v>0</v>
      </c>
      <c r="H115" s="3">
        <v>0</v>
      </c>
      <c r="I115" s="4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4">
        <v>183</v>
      </c>
      <c r="P115" s="5">
        <v>39507</v>
      </c>
      <c r="Q115" s="4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2">
        <v>0</v>
      </c>
      <c r="AB115" s="3">
        <v>0</v>
      </c>
    </row>
    <row r="116" spans="1:28" ht="12">
      <c r="A116" s="140" t="s">
        <v>124</v>
      </c>
      <c r="B116" s="140" t="s">
        <v>153</v>
      </c>
      <c r="C116" s="141">
        <v>136400</v>
      </c>
      <c r="D116" s="141">
        <v>7</v>
      </c>
      <c r="E116" s="3">
        <v>0</v>
      </c>
      <c r="F116" s="3">
        <v>0</v>
      </c>
      <c r="G116" s="4">
        <v>0</v>
      </c>
      <c r="H116" s="3">
        <v>0</v>
      </c>
      <c r="I116" s="4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4">
        <v>83</v>
      </c>
      <c r="P116" s="5">
        <v>36434</v>
      </c>
      <c r="Q116" s="4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2">
        <v>0</v>
      </c>
      <c r="AB116" s="3">
        <v>0</v>
      </c>
    </row>
    <row r="117" spans="1:28" ht="12">
      <c r="A117" s="140" t="s">
        <v>124</v>
      </c>
      <c r="B117" s="140" t="s">
        <v>154</v>
      </c>
      <c r="C117" s="141">
        <v>136473</v>
      </c>
      <c r="D117" s="141">
        <v>7</v>
      </c>
      <c r="E117" s="3">
        <v>0</v>
      </c>
      <c r="F117" s="3">
        <v>0</v>
      </c>
      <c r="G117" s="4">
        <v>0</v>
      </c>
      <c r="H117" s="3">
        <v>0</v>
      </c>
      <c r="I117" s="4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4">
        <v>245</v>
      </c>
      <c r="P117" s="5">
        <v>40442</v>
      </c>
      <c r="Q117" s="4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2">
        <v>0</v>
      </c>
      <c r="AB117" s="3">
        <v>0</v>
      </c>
    </row>
    <row r="118" spans="1:28" ht="12">
      <c r="A118" s="140" t="s">
        <v>124</v>
      </c>
      <c r="B118" s="140" t="s">
        <v>155</v>
      </c>
      <c r="C118" s="141">
        <v>136516</v>
      </c>
      <c r="D118" s="141">
        <v>7</v>
      </c>
      <c r="E118" s="3">
        <v>0</v>
      </c>
      <c r="F118" s="3">
        <v>0</v>
      </c>
      <c r="G118" s="4">
        <v>0</v>
      </c>
      <c r="H118" s="3">
        <v>0</v>
      </c>
      <c r="I118" s="4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4">
        <v>109</v>
      </c>
      <c r="P118" s="5">
        <v>35981</v>
      </c>
      <c r="Q118" s="4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2">
        <v>0</v>
      </c>
      <c r="AB118" s="3">
        <v>0</v>
      </c>
    </row>
    <row r="119" spans="1:28" ht="12">
      <c r="A119" s="140" t="s">
        <v>124</v>
      </c>
      <c r="B119" s="140" t="s">
        <v>156</v>
      </c>
      <c r="C119" s="141">
        <v>137096</v>
      </c>
      <c r="D119" s="141">
        <v>7</v>
      </c>
      <c r="E119" s="3">
        <v>0</v>
      </c>
      <c r="F119" s="3">
        <v>0</v>
      </c>
      <c r="G119" s="4">
        <v>0</v>
      </c>
      <c r="H119" s="3">
        <v>0</v>
      </c>
      <c r="I119" s="4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4">
        <v>240</v>
      </c>
      <c r="P119" s="5">
        <v>37709</v>
      </c>
      <c r="Q119" s="4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2">
        <v>0</v>
      </c>
      <c r="AB119" s="3">
        <v>0</v>
      </c>
    </row>
    <row r="120" spans="1:28" ht="12">
      <c r="A120" s="140" t="s">
        <v>124</v>
      </c>
      <c r="B120" s="140" t="s">
        <v>157</v>
      </c>
      <c r="C120" s="141">
        <v>137209</v>
      </c>
      <c r="D120" s="141">
        <v>7</v>
      </c>
      <c r="E120" s="3">
        <v>0</v>
      </c>
      <c r="F120" s="3">
        <v>0</v>
      </c>
      <c r="G120" s="4">
        <v>0</v>
      </c>
      <c r="H120" s="3">
        <v>0</v>
      </c>
      <c r="I120" s="4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4">
        <v>134</v>
      </c>
      <c r="P120" s="5">
        <v>40340</v>
      </c>
      <c r="Q120" s="4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2">
        <v>0</v>
      </c>
      <c r="AB120" s="3">
        <v>0</v>
      </c>
    </row>
    <row r="121" spans="1:28" ht="12">
      <c r="A121" s="140" t="s">
        <v>124</v>
      </c>
      <c r="B121" s="140" t="s">
        <v>158</v>
      </c>
      <c r="C121" s="141">
        <v>137315</v>
      </c>
      <c r="D121" s="141">
        <v>7</v>
      </c>
      <c r="E121" s="3">
        <v>0</v>
      </c>
      <c r="F121" s="3">
        <v>0</v>
      </c>
      <c r="G121" s="4">
        <v>0</v>
      </c>
      <c r="H121" s="3">
        <v>0</v>
      </c>
      <c r="I121" s="4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4">
        <v>46</v>
      </c>
      <c r="P121" s="5">
        <v>38870</v>
      </c>
      <c r="Q121" s="4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2">
        <v>0</v>
      </c>
      <c r="AB121" s="3">
        <v>0</v>
      </c>
    </row>
    <row r="122" spans="1:28" ht="12">
      <c r="A122" s="140" t="s">
        <v>124</v>
      </c>
      <c r="B122" s="140" t="s">
        <v>159</v>
      </c>
      <c r="C122" s="141">
        <v>137281</v>
      </c>
      <c r="D122" s="141">
        <v>7</v>
      </c>
      <c r="E122" s="3">
        <v>0</v>
      </c>
      <c r="F122" s="3">
        <v>0</v>
      </c>
      <c r="G122" s="4">
        <v>0</v>
      </c>
      <c r="H122" s="3">
        <v>0</v>
      </c>
      <c r="I122" s="4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4">
        <v>78</v>
      </c>
      <c r="P122" s="5">
        <v>34584</v>
      </c>
      <c r="Q122" s="4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2">
        <v>0</v>
      </c>
      <c r="AB122" s="3">
        <v>0</v>
      </c>
    </row>
    <row r="123" spans="1:28" ht="12">
      <c r="A123" s="140" t="s">
        <v>124</v>
      </c>
      <c r="B123" s="140" t="s">
        <v>160</v>
      </c>
      <c r="C123" s="141">
        <v>137078</v>
      </c>
      <c r="D123" s="141">
        <v>7</v>
      </c>
      <c r="E123" s="3">
        <v>0</v>
      </c>
      <c r="F123" s="3">
        <v>0</v>
      </c>
      <c r="G123" s="4">
        <v>0</v>
      </c>
      <c r="H123" s="3">
        <v>0</v>
      </c>
      <c r="I123" s="4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4">
        <v>246</v>
      </c>
      <c r="P123" s="5">
        <v>37527</v>
      </c>
      <c r="Q123" s="4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2">
        <v>0</v>
      </c>
      <c r="AB123" s="3">
        <v>0</v>
      </c>
    </row>
    <row r="124" spans="1:28" ht="12">
      <c r="A124" s="140" t="s">
        <v>124</v>
      </c>
      <c r="B124" s="140" t="s">
        <v>161</v>
      </c>
      <c r="C124" s="141">
        <v>137759</v>
      </c>
      <c r="D124" s="141">
        <v>7</v>
      </c>
      <c r="E124" s="3">
        <v>0</v>
      </c>
      <c r="F124" s="3">
        <v>0</v>
      </c>
      <c r="G124" s="4">
        <v>0</v>
      </c>
      <c r="H124" s="3">
        <v>0</v>
      </c>
      <c r="I124" s="4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4">
        <v>132</v>
      </c>
      <c r="P124" s="5">
        <v>50524</v>
      </c>
      <c r="Q124" s="4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2">
        <v>0</v>
      </c>
      <c r="AB124" s="3">
        <v>0</v>
      </c>
    </row>
    <row r="125" spans="1:28" ht="12">
      <c r="A125" s="140" t="s">
        <v>124</v>
      </c>
      <c r="B125" s="140" t="s">
        <v>162</v>
      </c>
      <c r="C125" s="141"/>
      <c r="D125" s="141">
        <v>7</v>
      </c>
      <c r="E125" s="3">
        <v>0</v>
      </c>
      <c r="F125" s="3">
        <v>0</v>
      </c>
      <c r="G125" s="4">
        <v>0</v>
      </c>
      <c r="H125" s="3">
        <v>0</v>
      </c>
      <c r="I125" s="4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4">
        <v>204</v>
      </c>
      <c r="P125" s="5">
        <v>40459</v>
      </c>
      <c r="Q125" s="4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2">
        <v>0</v>
      </c>
      <c r="AB125" s="3">
        <v>0</v>
      </c>
    </row>
    <row r="126" spans="1:28" ht="12">
      <c r="A126" s="140" t="s">
        <v>163</v>
      </c>
      <c r="B126" s="140" t="s">
        <v>813</v>
      </c>
      <c r="C126" s="141">
        <v>139940</v>
      </c>
      <c r="D126" s="141">
        <v>1</v>
      </c>
      <c r="E126" s="3">
        <v>207</v>
      </c>
      <c r="F126" s="3">
        <v>89865</v>
      </c>
      <c r="G126" s="4">
        <v>281</v>
      </c>
      <c r="H126" s="3">
        <v>60064</v>
      </c>
      <c r="I126" s="4">
        <v>289</v>
      </c>
      <c r="J126" s="3">
        <v>49648</v>
      </c>
      <c r="K126" s="3">
        <v>50</v>
      </c>
      <c r="L126" s="3">
        <v>38229</v>
      </c>
      <c r="M126" s="3">
        <v>42</v>
      </c>
      <c r="N126" s="3">
        <v>33943</v>
      </c>
      <c r="O126" s="4"/>
      <c r="P126" s="5"/>
      <c r="Q126" s="4"/>
      <c r="R126" s="3"/>
      <c r="S126" s="3"/>
      <c r="T126" s="3"/>
      <c r="U126" s="3"/>
      <c r="V126" s="3"/>
      <c r="W126" s="3"/>
      <c r="X126" s="3"/>
      <c r="Y126" s="3"/>
      <c r="Z126" s="3"/>
      <c r="AA126" s="2"/>
      <c r="AB126" s="3"/>
    </row>
    <row r="127" spans="1:28" ht="12">
      <c r="A127" s="140" t="s">
        <v>163</v>
      </c>
      <c r="B127" s="140" t="s">
        <v>164</v>
      </c>
      <c r="C127" s="141">
        <v>139959</v>
      </c>
      <c r="D127" s="141">
        <v>1</v>
      </c>
      <c r="E127" s="3">
        <v>683</v>
      </c>
      <c r="F127" s="3">
        <v>78529</v>
      </c>
      <c r="G127" s="4">
        <v>499</v>
      </c>
      <c r="H127" s="3">
        <v>56879</v>
      </c>
      <c r="I127" s="4">
        <v>362</v>
      </c>
      <c r="J127" s="3">
        <v>49262</v>
      </c>
      <c r="K127" s="3">
        <v>65</v>
      </c>
      <c r="L127" s="3">
        <v>32721</v>
      </c>
      <c r="M127" s="3">
        <v>19</v>
      </c>
      <c r="N127" s="3">
        <v>39814</v>
      </c>
      <c r="O127" s="4"/>
      <c r="P127" s="5"/>
      <c r="Q127" s="4"/>
      <c r="R127" s="3"/>
      <c r="S127" s="3"/>
      <c r="T127" s="3"/>
      <c r="U127" s="3"/>
      <c r="V127" s="3"/>
      <c r="W127" s="3"/>
      <c r="X127" s="3"/>
      <c r="Y127" s="3"/>
      <c r="Z127" s="3"/>
      <c r="AA127" s="2"/>
      <c r="AB127" s="3"/>
    </row>
    <row r="128" spans="1:28" ht="12">
      <c r="A128" s="140" t="s">
        <v>163</v>
      </c>
      <c r="B128" s="140" t="s">
        <v>165</v>
      </c>
      <c r="C128" s="141">
        <v>139755</v>
      </c>
      <c r="D128" s="141">
        <v>2</v>
      </c>
      <c r="E128" s="3">
        <v>251</v>
      </c>
      <c r="F128" s="3">
        <v>96992</v>
      </c>
      <c r="G128" s="4">
        <v>228</v>
      </c>
      <c r="H128" s="3">
        <v>69616</v>
      </c>
      <c r="I128" s="4">
        <v>166</v>
      </c>
      <c r="J128" s="3">
        <v>57633</v>
      </c>
      <c r="K128" s="3">
        <v>25</v>
      </c>
      <c r="L128" s="3">
        <v>28283</v>
      </c>
      <c r="M128" s="3">
        <v>1</v>
      </c>
      <c r="N128" s="3">
        <v>115560</v>
      </c>
      <c r="O128" s="4"/>
      <c r="P128" s="5"/>
      <c r="Q128" s="4"/>
      <c r="R128" s="3"/>
      <c r="S128" s="3"/>
      <c r="T128" s="3"/>
      <c r="U128" s="3"/>
      <c r="V128" s="3"/>
      <c r="W128" s="3"/>
      <c r="X128" s="3"/>
      <c r="Y128" s="3"/>
      <c r="Z128" s="3"/>
      <c r="AA128" s="2"/>
      <c r="AB128" s="3"/>
    </row>
    <row r="129" spans="1:28" ht="12">
      <c r="A129" s="140" t="s">
        <v>163</v>
      </c>
      <c r="B129" s="140" t="s">
        <v>167</v>
      </c>
      <c r="C129" s="141">
        <v>139931</v>
      </c>
      <c r="D129" s="141">
        <v>3</v>
      </c>
      <c r="E129" s="3">
        <v>114</v>
      </c>
      <c r="F129" s="3">
        <v>65623</v>
      </c>
      <c r="G129" s="4">
        <v>159</v>
      </c>
      <c r="H129" s="3">
        <v>51850</v>
      </c>
      <c r="I129" s="4">
        <v>273</v>
      </c>
      <c r="J129" s="3">
        <v>41558</v>
      </c>
      <c r="K129" s="3">
        <v>93</v>
      </c>
      <c r="L129" s="3">
        <v>31695</v>
      </c>
      <c r="M129" s="3"/>
      <c r="N129" s="3"/>
      <c r="O129" s="4"/>
      <c r="P129" s="5"/>
      <c r="Q129" s="4"/>
      <c r="R129" s="3"/>
      <c r="S129" s="3"/>
      <c r="T129" s="3"/>
      <c r="U129" s="3"/>
      <c r="V129" s="3"/>
      <c r="W129" s="3"/>
      <c r="X129" s="3"/>
      <c r="Y129" s="3"/>
      <c r="Z129" s="3"/>
      <c r="AA129" s="2"/>
      <c r="AB129" s="3"/>
    </row>
    <row r="130" spans="1:28" ht="12">
      <c r="A130" s="140" t="s">
        <v>163</v>
      </c>
      <c r="B130" s="140" t="s">
        <v>814</v>
      </c>
      <c r="C130" s="141">
        <v>138716</v>
      </c>
      <c r="D130" s="141">
        <v>4</v>
      </c>
      <c r="E130" s="3">
        <v>34</v>
      </c>
      <c r="F130" s="3">
        <v>62570</v>
      </c>
      <c r="G130" s="4">
        <v>35</v>
      </c>
      <c r="H130" s="3">
        <v>51423</v>
      </c>
      <c r="I130" s="4">
        <v>57</v>
      </c>
      <c r="J130" s="3">
        <v>43716</v>
      </c>
      <c r="K130" s="3">
        <v>9</v>
      </c>
      <c r="L130" s="3">
        <v>35333</v>
      </c>
      <c r="M130" s="3"/>
      <c r="N130" s="3"/>
      <c r="O130" s="4"/>
      <c r="P130" s="5"/>
      <c r="Q130" s="4"/>
      <c r="R130" s="3"/>
      <c r="S130" s="3"/>
      <c r="T130" s="3"/>
      <c r="U130" s="3"/>
      <c r="V130" s="3"/>
      <c r="W130" s="3"/>
      <c r="X130" s="3"/>
      <c r="Y130" s="3"/>
      <c r="Z130" s="3"/>
      <c r="AA130" s="2"/>
      <c r="AB130" s="3"/>
    </row>
    <row r="131" spans="1:28" ht="12">
      <c r="A131" s="140" t="s">
        <v>163</v>
      </c>
      <c r="B131" s="140" t="s">
        <v>168</v>
      </c>
      <c r="C131" s="141">
        <v>139861</v>
      </c>
      <c r="D131" s="141">
        <v>4</v>
      </c>
      <c r="E131" s="3">
        <v>52</v>
      </c>
      <c r="F131" s="3">
        <v>58429</v>
      </c>
      <c r="G131" s="4">
        <v>59</v>
      </c>
      <c r="H131" s="3">
        <v>48303</v>
      </c>
      <c r="I131" s="4">
        <v>79</v>
      </c>
      <c r="J131" s="3">
        <v>41598</v>
      </c>
      <c r="K131" s="3">
        <v>16</v>
      </c>
      <c r="L131" s="3">
        <v>28612</v>
      </c>
      <c r="M131" s="3"/>
      <c r="N131" s="3"/>
      <c r="O131" s="4"/>
      <c r="P131" s="5"/>
      <c r="Q131" s="4"/>
      <c r="R131" s="3"/>
      <c r="S131" s="3"/>
      <c r="T131" s="3"/>
      <c r="U131" s="3"/>
      <c r="V131" s="3"/>
      <c r="W131" s="3"/>
      <c r="X131" s="3"/>
      <c r="Y131" s="3"/>
      <c r="Z131" s="3"/>
      <c r="AA131" s="2"/>
      <c r="AB131" s="3"/>
    </row>
    <row r="132" spans="1:28" ht="12">
      <c r="A132" s="140" t="s">
        <v>163</v>
      </c>
      <c r="B132" s="140" t="s">
        <v>815</v>
      </c>
      <c r="C132" s="141">
        <v>141264</v>
      </c>
      <c r="D132" s="141">
        <v>4</v>
      </c>
      <c r="E132" s="3">
        <v>101</v>
      </c>
      <c r="F132" s="3">
        <v>61003</v>
      </c>
      <c r="G132" s="4">
        <v>105</v>
      </c>
      <c r="H132" s="3">
        <v>51035</v>
      </c>
      <c r="I132" s="4">
        <v>181</v>
      </c>
      <c r="J132" s="3">
        <v>42414</v>
      </c>
      <c r="K132" s="3">
        <v>50</v>
      </c>
      <c r="L132" s="3">
        <v>33591</v>
      </c>
      <c r="M132" s="3"/>
      <c r="N132" s="3"/>
      <c r="O132" s="4"/>
      <c r="P132" s="5"/>
      <c r="Q132" s="4"/>
      <c r="R132" s="3"/>
      <c r="S132" s="3"/>
      <c r="T132" s="3"/>
      <c r="U132" s="3"/>
      <c r="V132" s="3"/>
      <c r="W132" s="3"/>
      <c r="X132" s="3"/>
      <c r="Y132" s="3"/>
      <c r="Z132" s="3"/>
      <c r="AA132" s="2"/>
      <c r="AB132" s="3"/>
    </row>
    <row r="133" spans="1:28" ht="12">
      <c r="A133" s="140" t="s">
        <v>163</v>
      </c>
      <c r="B133" s="140" t="s">
        <v>166</v>
      </c>
      <c r="C133" s="141">
        <v>141334</v>
      </c>
      <c r="D133" s="141">
        <v>4</v>
      </c>
      <c r="E133" s="3">
        <v>85</v>
      </c>
      <c r="F133" s="3">
        <v>61292</v>
      </c>
      <c r="G133" s="4">
        <v>67</v>
      </c>
      <c r="H133" s="3">
        <v>51431</v>
      </c>
      <c r="I133" s="4">
        <v>135</v>
      </c>
      <c r="J133" s="3">
        <v>41310</v>
      </c>
      <c r="K133" s="3">
        <v>49</v>
      </c>
      <c r="L133" s="3">
        <v>32700</v>
      </c>
      <c r="M133" s="3"/>
      <c r="N133" s="3"/>
      <c r="O133" s="4"/>
      <c r="P133" s="5"/>
      <c r="Q133" s="4"/>
      <c r="R133" s="3"/>
      <c r="S133" s="3"/>
      <c r="T133" s="3"/>
      <c r="U133" s="3"/>
      <c r="V133" s="3"/>
      <c r="W133" s="3"/>
      <c r="X133" s="3"/>
      <c r="Y133" s="3"/>
      <c r="Z133" s="3"/>
      <c r="AA133" s="2"/>
      <c r="AB133" s="3"/>
    </row>
    <row r="134" spans="1:28" ht="12">
      <c r="A134" s="140" t="s">
        <v>163</v>
      </c>
      <c r="B134" s="140" t="s">
        <v>171</v>
      </c>
      <c r="C134" s="141">
        <v>138983</v>
      </c>
      <c r="D134" s="141">
        <v>5</v>
      </c>
      <c r="E134" s="3">
        <v>43</v>
      </c>
      <c r="F134" s="3">
        <v>64596</v>
      </c>
      <c r="G134" s="4">
        <v>55</v>
      </c>
      <c r="H134" s="3">
        <v>50821</v>
      </c>
      <c r="I134" s="4">
        <v>83</v>
      </c>
      <c r="J134" s="3">
        <v>40569</v>
      </c>
      <c r="K134" s="3">
        <v>16</v>
      </c>
      <c r="L134" s="3">
        <v>32868</v>
      </c>
      <c r="M134" s="3"/>
      <c r="N134" s="3"/>
      <c r="O134" s="4"/>
      <c r="P134" s="5"/>
      <c r="Q134" s="4"/>
      <c r="R134" s="3"/>
      <c r="S134" s="3"/>
      <c r="T134" s="3"/>
      <c r="U134" s="3"/>
      <c r="V134" s="3"/>
      <c r="W134" s="3"/>
      <c r="X134" s="3"/>
      <c r="Y134" s="3"/>
      <c r="Z134" s="3"/>
      <c r="AA134" s="2"/>
      <c r="AB134" s="3"/>
    </row>
    <row r="135" spans="1:28" ht="12">
      <c r="A135" s="140" t="s">
        <v>163</v>
      </c>
      <c r="B135" s="140" t="s">
        <v>172</v>
      </c>
      <c r="C135" s="141">
        <v>139366</v>
      </c>
      <c r="D135" s="141">
        <v>5</v>
      </c>
      <c r="E135" s="3">
        <v>62</v>
      </c>
      <c r="F135" s="3">
        <v>60144</v>
      </c>
      <c r="G135" s="4">
        <v>60</v>
      </c>
      <c r="H135" s="3">
        <v>49920</v>
      </c>
      <c r="I135" s="4">
        <v>69</v>
      </c>
      <c r="J135" s="3">
        <v>40875</v>
      </c>
      <c r="K135" s="3">
        <v>14</v>
      </c>
      <c r="L135" s="3">
        <v>30728</v>
      </c>
      <c r="M135" s="3"/>
      <c r="N135" s="3"/>
      <c r="O135" s="4"/>
      <c r="P135" s="5"/>
      <c r="Q135" s="4"/>
      <c r="R135" s="3"/>
      <c r="S135" s="3"/>
      <c r="T135" s="3"/>
      <c r="U135" s="3"/>
      <c r="V135" s="3"/>
      <c r="W135" s="3"/>
      <c r="X135" s="3"/>
      <c r="Y135" s="3"/>
      <c r="Z135" s="3"/>
      <c r="AA135" s="2"/>
      <c r="AB135" s="3"/>
    </row>
    <row r="136" spans="1:28" ht="12">
      <c r="A136" s="140" t="s">
        <v>163</v>
      </c>
      <c r="B136" s="140" t="s">
        <v>173</v>
      </c>
      <c r="C136" s="141">
        <v>139719</v>
      </c>
      <c r="D136" s="141">
        <v>5</v>
      </c>
      <c r="E136" s="3">
        <v>33</v>
      </c>
      <c r="F136" s="3">
        <v>60566</v>
      </c>
      <c r="G136" s="4">
        <v>38</v>
      </c>
      <c r="H136" s="3">
        <v>49301</v>
      </c>
      <c r="I136" s="4">
        <v>56</v>
      </c>
      <c r="J136" s="3">
        <v>40193</v>
      </c>
      <c r="K136" s="3">
        <v>18</v>
      </c>
      <c r="L136" s="3">
        <v>34093</v>
      </c>
      <c r="M136" s="3"/>
      <c r="N136" s="3"/>
      <c r="O136" s="4"/>
      <c r="P136" s="5"/>
      <c r="Q136" s="4"/>
      <c r="R136" s="3"/>
      <c r="S136" s="3"/>
      <c r="T136" s="3"/>
      <c r="U136" s="3"/>
      <c r="V136" s="3"/>
      <c r="W136" s="3"/>
      <c r="X136" s="3"/>
      <c r="Y136" s="3"/>
      <c r="Z136" s="3"/>
      <c r="AA136" s="2"/>
      <c r="AB136" s="3"/>
    </row>
    <row r="137" spans="1:28" ht="12">
      <c r="A137" s="140" t="s">
        <v>163</v>
      </c>
      <c r="B137" s="140" t="s">
        <v>174</v>
      </c>
      <c r="C137" s="141">
        <v>139764</v>
      </c>
      <c r="D137" s="141">
        <v>5</v>
      </c>
      <c r="E137" s="3">
        <v>26</v>
      </c>
      <c r="F137" s="3">
        <v>56817</v>
      </c>
      <c r="G137" s="4">
        <v>31</v>
      </c>
      <c r="H137" s="3">
        <v>45902</v>
      </c>
      <c r="I137" s="4">
        <v>46</v>
      </c>
      <c r="J137" s="3">
        <v>38494</v>
      </c>
      <c r="K137" s="3">
        <v>9</v>
      </c>
      <c r="L137" s="3">
        <v>34666</v>
      </c>
      <c r="M137" s="3"/>
      <c r="N137" s="3"/>
      <c r="O137" s="4"/>
      <c r="P137" s="5"/>
      <c r="Q137" s="4"/>
      <c r="R137" s="3"/>
      <c r="S137" s="3"/>
      <c r="T137" s="3"/>
      <c r="U137" s="3"/>
      <c r="V137" s="3"/>
      <c r="W137" s="3"/>
      <c r="X137" s="3"/>
      <c r="Y137" s="3"/>
      <c r="Z137" s="3"/>
      <c r="AA137" s="2"/>
      <c r="AB137" s="3"/>
    </row>
    <row r="138" spans="1:28" ht="12">
      <c r="A138" s="140" t="s">
        <v>163</v>
      </c>
      <c r="B138" s="140" t="s">
        <v>169</v>
      </c>
      <c r="C138" s="141">
        <v>140164</v>
      </c>
      <c r="D138" s="141">
        <v>5</v>
      </c>
      <c r="E138" s="3">
        <v>88</v>
      </c>
      <c r="F138" s="3">
        <v>66842</v>
      </c>
      <c r="G138" s="4">
        <v>117</v>
      </c>
      <c r="H138" s="3">
        <v>56336</v>
      </c>
      <c r="I138" s="4">
        <v>111</v>
      </c>
      <c r="J138" s="3">
        <v>42553</v>
      </c>
      <c r="K138" s="3">
        <v>39</v>
      </c>
      <c r="L138" s="3">
        <v>35307</v>
      </c>
      <c r="M138" s="3"/>
      <c r="N138" s="3"/>
      <c r="O138" s="4"/>
      <c r="P138" s="5"/>
      <c r="Q138" s="4"/>
      <c r="R138" s="3"/>
      <c r="S138" s="3"/>
      <c r="T138" s="3"/>
      <c r="U138" s="3"/>
      <c r="V138" s="3"/>
      <c r="W138" s="3"/>
      <c r="X138" s="3"/>
      <c r="Y138" s="3"/>
      <c r="Z138" s="3"/>
      <c r="AA138" s="2"/>
      <c r="AB138" s="3"/>
    </row>
    <row r="139" spans="1:28" ht="12">
      <c r="A139" s="140" t="s">
        <v>163</v>
      </c>
      <c r="B139" s="140" t="s">
        <v>175</v>
      </c>
      <c r="C139" s="141">
        <v>140669</v>
      </c>
      <c r="D139" s="141">
        <v>5</v>
      </c>
      <c r="E139" s="3">
        <v>32</v>
      </c>
      <c r="F139" s="3">
        <v>58199</v>
      </c>
      <c r="G139" s="4">
        <v>42</v>
      </c>
      <c r="H139" s="3">
        <v>50209</v>
      </c>
      <c r="I139" s="4">
        <v>59</v>
      </c>
      <c r="J139" s="3">
        <v>41353</v>
      </c>
      <c r="K139" s="3">
        <v>14</v>
      </c>
      <c r="L139" s="3">
        <v>35803</v>
      </c>
      <c r="M139" s="3"/>
      <c r="N139" s="3"/>
      <c r="O139" s="4"/>
      <c r="P139" s="5"/>
      <c r="Q139" s="4"/>
      <c r="R139" s="3"/>
      <c r="S139" s="3"/>
      <c r="T139" s="3"/>
      <c r="U139" s="3"/>
      <c r="V139" s="3"/>
      <c r="W139" s="3"/>
      <c r="X139" s="3"/>
      <c r="Y139" s="3"/>
      <c r="Z139" s="3"/>
      <c r="AA139" s="2"/>
      <c r="AB139" s="3"/>
    </row>
    <row r="140" spans="1:28" ht="12">
      <c r="A140" s="140" t="s">
        <v>163</v>
      </c>
      <c r="B140" s="140" t="s">
        <v>170</v>
      </c>
      <c r="C140" s="141">
        <v>138789</v>
      </c>
      <c r="D140" s="141">
        <v>6</v>
      </c>
      <c r="E140" s="3">
        <v>42</v>
      </c>
      <c r="F140" s="3">
        <v>59872</v>
      </c>
      <c r="G140" s="4">
        <v>49</v>
      </c>
      <c r="H140" s="3">
        <v>48550</v>
      </c>
      <c r="I140" s="4">
        <v>118</v>
      </c>
      <c r="J140" s="3">
        <v>39888</v>
      </c>
      <c r="K140" s="3">
        <v>12</v>
      </c>
      <c r="L140" s="3">
        <v>31647</v>
      </c>
      <c r="M140" s="3"/>
      <c r="N140" s="3"/>
      <c r="O140" s="4"/>
      <c r="P140" s="5"/>
      <c r="Q140" s="4"/>
      <c r="R140" s="3"/>
      <c r="S140" s="3"/>
      <c r="T140" s="3"/>
      <c r="U140" s="3"/>
      <c r="V140" s="3"/>
      <c r="W140" s="3"/>
      <c r="X140" s="3"/>
      <c r="Y140" s="3"/>
      <c r="Z140" s="3"/>
      <c r="AA140" s="2"/>
      <c r="AB140" s="3"/>
    </row>
    <row r="141" spans="1:28" ht="12">
      <c r="A141" s="140" t="s">
        <v>163</v>
      </c>
      <c r="B141" s="140" t="s">
        <v>176</v>
      </c>
      <c r="C141" s="141">
        <v>139311</v>
      </c>
      <c r="D141" s="141">
        <v>6</v>
      </c>
      <c r="E141" s="3">
        <v>31</v>
      </c>
      <c r="F141" s="3">
        <v>65510</v>
      </c>
      <c r="G141" s="4">
        <v>25</v>
      </c>
      <c r="H141" s="3">
        <v>53060</v>
      </c>
      <c r="I141" s="4">
        <v>50</v>
      </c>
      <c r="J141" s="3">
        <v>47802</v>
      </c>
      <c r="K141" s="3">
        <v>22</v>
      </c>
      <c r="L141" s="3">
        <v>40763</v>
      </c>
      <c r="M141" s="3"/>
      <c r="N141" s="3"/>
      <c r="O141" s="4"/>
      <c r="P141" s="5"/>
      <c r="Q141" s="4"/>
      <c r="R141" s="3"/>
      <c r="S141" s="3"/>
      <c r="T141" s="3"/>
      <c r="U141" s="3"/>
      <c r="V141" s="3"/>
      <c r="W141" s="3"/>
      <c r="X141" s="3"/>
      <c r="Y141" s="3"/>
      <c r="Z141" s="3"/>
      <c r="AA141" s="2"/>
      <c r="AB141" s="3"/>
    </row>
    <row r="142" spans="1:28" ht="12">
      <c r="A142" s="140" t="s">
        <v>163</v>
      </c>
      <c r="B142" s="140" t="s">
        <v>177</v>
      </c>
      <c r="C142" s="141">
        <v>140960</v>
      </c>
      <c r="D142" s="141">
        <v>6</v>
      </c>
      <c r="E142" s="3">
        <v>43</v>
      </c>
      <c r="F142" s="3">
        <v>59032</v>
      </c>
      <c r="G142" s="4">
        <v>57</v>
      </c>
      <c r="H142" s="3">
        <v>46553</v>
      </c>
      <c r="I142" s="4">
        <v>37</v>
      </c>
      <c r="J142" s="3">
        <v>40130</v>
      </c>
      <c r="K142" s="3">
        <v>5</v>
      </c>
      <c r="L142" s="3">
        <v>37693</v>
      </c>
      <c r="M142" s="3"/>
      <c r="N142" s="3"/>
      <c r="O142" s="4"/>
      <c r="P142" s="5"/>
      <c r="Q142" s="4"/>
      <c r="R142" s="3"/>
      <c r="S142" s="3"/>
      <c r="T142" s="3"/>
      <c r="U142" s="3"/>
      <c r="V142" s="3"/>
      <c r="W142" s="3"/>
      <c r="X142" s="3"/>
      <c r="Y142" s="3"/>
      <c r="Z142" s="3"/>
      <c r="AA142" s="2"/>
      <c r="AB142" s="3"/>
    </row>
    <row r="143" spans="1:28" ht="12">
      <c r="A143" s="140" t="s">
        <v>163</v>
      </c>
      <c r="B143" s="140" t="s">
        <v>816</v>
      </c>
      <c r="C143" s="141">
        <v>138558</v>
      </c>
      <c r="D143" s="141">
        <v>7</v>
      </c>
      <c r="E143" s="3">
        <v>13</v>
      </c>
      <c r="F143" s="3">
        <v>54145</v>
      </c>
      <c r="G143" s="4">
        <v>31</v>
      </c>
      <c r="H143" s="3">
        <v>46536</v>
      </c>
      <c r="I143" s="4">
        <v>41</v>
      </c>
      <c r="J143" s="3">
        <v>39183</v>
      </c>
      <c r="K143" s="3">
        <v>14</v>
      </c>
      <c r="L143" s="3">
        <v>31309</v>
      </c>
      <c r="M143" s="3"/>
      <c r="N143" s="3"/>
      <c r="O143" s="4"/>
      <c r="P143" s="5"/>
      <c r="Q143" s="4"/>
      <c r="R143" s="3"/>
      <c r="S143" s="3"/>
      <c r="T143" s="3"/>
      <c r="U143" s="3"/>
      <c r="V143" s="3"/>
      <c r="W143" s="3"/>
      <c r="X143" s="3"/>
      <c r="Y143" s="3"/>
      <c r="Z143" s="3"/>
      <c r="AA143" s="2"/>
      <c r="AB143" s="3"/>
    </row>
    <row r="144" spans="1:28" ht="12">
      <c r="A144" s="140" t="s">
        <v>163</v>
      </c>
      <c r="B144" s="140" t="s">
        <v>178</v>
      </c>
      <c r="C144" s="141">
        <v>138901</v>
      </c>
      <c r="D144" s="141">
        <v>7</v>
      </c>
      <c r="E144" s="3">
        <v>12</v>
      </c>
      <c r="F144" s="3">
        <v>53740</v>
      </c>
      <c r="G144" s="4">
        <v>18</v>
      </c>
      <c r="H144" s="3">
        <v>49106</v>
      </c>
      <c r="I144" s="4">
        <v>17</v>
      </c>
      <c r="J144" s="3">
        <v>40448</v>
      </c>
      <c r="K144" s="3">
        <v>1</v>
      </c>
      <c r="L144" s="3">
        <v>35182</v>
      </c>
      <c r="M144" s="3"/>
      <c r="N144" s="3"/>
      <c r="O144" s="4"/>
      <c r="P144" s="5"/>
      <c r="Q144" s="4"/>
      <c r="R144" s="3"/>
      <c r="S144" s="3"/>
      <c r="T144" s="3"/>
      <c r="U144" s="3"/>
      <c r="V144" s="3"/>
      <c r="W144" s="3"/>
      <c r="X144" s="3"/>
      <c r="Y144" s="3"/>
      <c r="Z144" s="3"/>
      <c r="AA144" s="2"/>
      <c r="AB144" s="3"/>
    </row>
    <row r="145" spans="1:28" ht="12">
      <c r="A145" s="140" t="s">
        <v>163</v>
      </c>
      <c r="B145" s="140" t="s">
        <v>817</v>
      </c>
      <c r="C145" s="141">
        <v>139010</v>
      </c>
      <c r="D145" s="141">
        <v>7</v>
      </c>
      <c r="E145" s="3">
        <v>15</v>
      </c>
      <c r="F145" s="3">
        <v>49651</v>
      </c>
      <c r="G145" s="4">
        <v>10</v>
      </c>
      <c r="H145" s="3">
        <v>40881</v>
      </c>
      <c r="I145" s="4">
        <v>6</v>
      </c>
      <c r="J145" s="3">
        <v>36948</v>
      </c>
      <c r="K145" s="3">
        <v>8</v>
      </c>
      <c r="L145" s="3">
        <v>34263</v>
      </c>
      <c r="M145" s="3"/>
      <c r="N145" s="3"/>
      <c r="O145" s="4"/>
      <c r="P145" s="5"/>
      <c r="Q145" s="4"/>
      <c r="R145" s="3"/>
      <c r="S145" s="3"/>
      <c r="T145" s="3"/>
      <c r="U145" s="3"/>
      <c r="V145" s="3"/>
      <c r="W145" s="3"/>
      <c r="X145" s="3"/>
      <c r="Y145" s="3"/>
      <c r="Z145" s="3"/>
      <c r="AA145" s="2"/>
      <c r="AB145" s="3"/>
    </row>
    <row r="146" spans="1:28" ht="12">
      <c r="A146" s="140" t="s">
        <v>163</v>
      </c>
      <c r="B146" s="140" t="s">
        <v>179</v>
      </c>
      <c r="C146" s="141">
        <v>139250</v>
      </c>
      <c r="D146" s="141">
        <v>7</v>
      </c>
      <c r="E146" s="3">
        <v>9</v>
      </c>
      <c r="F146" s="3">
        <v>55088</v>
      </c>
      <c r="G146" s="4">
        <v>7</v>
      </c>
      <c r="H146" s="3">
        <v>48470</v>
      </c>
      <c r="I146" s="4">
        <v>27</v>
      </c>
      <c r="J146" s="3">
        <v>42541</v>
      </c>
      <c r="K146" s="3">
        <v>19</v>
      </c>
      <c r="L146" s="3">
        <v>35593</v>
      </c>
      <c r="M146" s="3"/>
      <c r="N146" s="3"/>
      <c r="O146" s="4"/>
      <c r="P146" s="5"/>
      <c r="Q146" s="4"/>
      <c r="R146" s="3"/>
      <c r="S146" s="3"/>
      <c r="T146" s="3"/>
      <c r="U146" s="3"/>
      <c r="V146" s="3"/>
      <c r="W146" s="3"/>
      <c r="X146" s="3"/>
      <c r="Y146" s="3"/>
      <c r="Z146" s="3"/>
      <c r="AA146" s="2"/>
      <c r="AB146" s="3"/>
    </row>
    <row r="147" spans="1:28" ht="12">
      <c r="A147" s="140" t="s">
        <v>163</v>
      </c>
      <c r="B147" s="140" t="s">
        <v>818</v>
      </c>
      <c r="C147" s="141">
        <v>139463</v>
      </c>
      <c r="D147" s="141">
        <v>7</v>
      </c>
      <c r="E147" s="3">
        <v>9</v>
      </c>
      <c r="F147" s="3">
        <v>57355</v>
      </c>
      <c r="G147" s="4">
        <v>20</v>
      </c>
      <c r="H147" s="3">
        <v>48871</v>
      </c>
      <c r="I147" s="4">
        <v>53</v>
      </c>
      <c r="J147" s="3">
        <v>40088</v>
      </c>
      <c r="K147" s="3">
        <v>20</v>
      </c>
      <c r="L147" s="3">
        <v>34894</v>
      </c>
      <c r="M147" s="3"/>
      <c r="N147" s="3"/>
      <c r="O147" s="4"/>
      <c r="P147" s="5"/>
      <c r="Q147" s="4"/>
      <c r="R147" s="3"/>
      <c r="S147" s="3"/>
      <c r="T147" s="3"/>
      <c r="U147" s="3"/>
      <c r="V147" s="3"/>
      <c r="W147" s="3"/>
      <c r="X147" s="3"/>
      <c r="Y147" s="3"/>
      <c r="Z147" s="3"/>
      <c r="AA147" s="2"/>
      <c r="AB147" s="3"/>
    </row>
    <row r="148" spans="1:28" ht="12">
      <c r="A148" s="140" t="s">
        <v>163</v>
      </c>
      <c r="B148" s="140" t="s">
        <v>819</v>
      </c>
      <c r="C148" s="141">
        <v>138691</v>
      </c>
      <c r="D148" s="141">
        <v>7</v>
      </c>
      <c r="E148" s="3">
        <v>11</v>
      </c>
      <c r="F148" s="3">
        <v>54723</v>
      </c>
      <c r="G148" s="4">
        <v>15</v>
      </c>
      <c r="H148" s="3">
        <v>45141</v>
      </c>
      <c r="I148" s="4">
        <v>35</v>
      </c>
      <c r="J148" s="3">
        <v>41272</v>
      </c>
      <c r="K148" s="3">
        <v>8</v>
      </c>
      <c r="L148" s="3">
        <v>33603</v>
      </c>
      <c r="M148" s="3"/>
      <c r="N148" s="3"/>
      <c r="O148" s="4"/>
      <c r="P148" s="5"/>
      <c r="Q148" s="4"/>
      <c r="R148" s="3"/>
      <c r="S148" s="3"/>
      <c r="T148" s="3"/>
      <c r="U148" s="3"/>
      <c r="V148" s="3"/>
      <c r="W148" s="3"/>
      <c r="X148" s="3"/>
      <c r="Y148" s="3"/>
      <c r="Z148" s="3"/>
      <c r="AA148" s="2"/>
      <c r="AB148" s="3"/>
    </row>
    <row r="149" spans="1:28" ht="12">
      <c r="A149" s="140" t="s">
        <v>163</v>
      </c>
      <c r="B149" s="140" t="s">
        <v>181</v>
      </c>
      <c r="C149" s="141">
        <v>244437</v>
      </c>
      <c r="D149" s="141">
        <v>7</v>
      </c>
      <c r="E149" s="3">
        <v>20</v>
      </c>
      <c r="F149" s="3">
        <v>54873</v>
      </c>
      <c r="G149" s="4">
        <v>82</v>
      </c>
      <c r="H149" s="3">
        <v>47098</v>
      </c>
      <c r="I149" s="4">
        <v>158</v>
      </c>
      <c r="J149" s="3">
        <v>39686</v>
      </c>
      <c r="K149" s="3">
        <v>42</v>
      </c>
      <c r="L149" s="3">
        <v>31883</v>
      </c>
      <c r="M149" s="3"/>
      <c r="N149" s="3"/>
      <c r="O149" s="4"/>
      <c r="P149" s="5"/>
      <c r="Q149" s="4"/>
      <c r="R149" s="3"/>
      <c r="S149" s="3"/>
      <c r="T149" s="3"/>
      <c r="U149" s="3"/>
      <c r="V149" s="3"/>
      <c r="W149" s="3"/>
      <c r="X149" s="3"/>
      <c r="Y149" s="3"/>
      <c r="Z149" s="3"/>
      <c r="AA149" s="2"/>
      <c r="AB149" s="3"/>
    </row>
    <row r="150" spans="1:28" ht="12">
      <c r="A150" s="140" t="s">
        <v>163</v>
      </c>
      <c r="B150" s="140" t="s">
        <v>180</v>
      </c>
      <c r="C150" s="141">
        <v>139621</v>
      </c>
      <c r="D150" s="141">
        <v>7</v>
      </c>
      <c r="E150" s="3">
        <v>5</v>
      </c>
      <c r="F150" s="3">
        <v>57579</v>
      </c>
      <c r="G150" s="4">
        <v>3</v>
      </c>
      <c r="H150" s="3">
        <v>47073</v>
      </c>
      <c r="I150" s="4">
        <v>9</v>
      </c>
      <c r="J150" s="3">
        <v>38776</v>
      </c>
      <c r="K150" s="3">
        <v>7</v>
      </c>
      <c r="L150" s="3">
        <v>32008</v>
      </c>
      <c r="M150" s="3"/>
      <c r="N150" s="3"/>
      <c r="O150" s="4"/>
      <c r="P150" s="5"/>
      <c r="Q150" s="4"/>
      <c r="R150" s="3"/>
      <c r="S150" s="3"/>
      <c r="T150" s="3"/>
      <c r="U150" s="3"/>
      <c r="V150" s="3"/>
      <c r="W150" s="3"/>
      <c r="X150" s="3"/>
      <c r="Y150" s="3"/>
      <c r="Z150" s="3"/>
      <c r="AA150" s="2"/>
      <c r="AB150" s="3"/>
    </row>
    <row r="151" spans="1:28" ht="12">
      <c r="A151" s="140" t="s">
        <v>163</v>
      </c>
      <c r="B151" s="140" t="s">
        <v>820</v>
      </c>
      <c r="C151" s="141">
        <v>139700</v>
      </c>
      <c r="D151" s="141">
        <v>7</v>
      </c>
      <c r="E151" s="3">
        <v>12</v>
      </c>
      <c r="F151" s="3">
        <v>51342</v>
      </c>
      <c r="G151" s="4">
        <v>17</v>
      </c>
      <c r="H151" s="3">
        <v>44003</v>
      </c>
      <c r="I151" s="4">
        <v>31</v>
      </c>
      <c r="J151" s="3">
        <v>37276</v>
      </c>
      <c r="K151" s="3">
        <v>4</v>
      </c>
      <c r="L151" s="3">
        <v>35944</v>
      </c>
      <c r="M151" s="3"/>
      <c r="N151" s="3"/>
      <c r="O151" s="4"/>
      <c r="P151" s="5"/>
      <c r="Q151" s="4"/>
      <c r="R151" s="3"/>
      <c r="S151" s="3"/>
      <c r="T151" s="3"/>
      <c r="U151" s="3"/>
      <c r="V151" s="3"/>
      <c r="W151" s="3"/>
      <c r="X151" s="3"/>
      <c r="Y151" s="3"/>
      <c r="Z151" s="3"/>
      <c r="AA151" s="2"/>
      <c r="AB151" s="3"/>
    </row>
    <row r="152" spans="1:28" ht="12">
      <c r="A152" s="140" t="s">
        <v>163</v>
      </c>
      <c r="B152" s="140" t="s">
        <v>821</v>
      </c>
      <c r="C152" s="141">
        <v>139773</v>
      </c>
      <c r="D152" s="141">
        <v>7</v>
      </c>
      <c r="E152" s="3">
        <v>14</v>
      </c>
      <c r="F152" s="3">
        <v>55432</v>
      </c>
      <c r="G152" s="4">
        <v>27</v>
      </c>
      <c r="H152" s="3">
        <v>46176</v>
      </c>
      <c r="I152" s="4">
        <v>34</v>
      </c>
      <c r="J152" s="3">
        <v>36779</v>
      </c>
      <c r="K152" s="3">
        <v>16</v>
      </c>
      <c r="L152" s="3">
        <v>29884</v>
      </c>
      <c r="M152" s="3"/>
      <c r="N152" s="3"/>
      <c r="O152" s="4"/>
      <c r="P152" s="5"/>
      <c r="Q152" s="4"/>
      <c r="R152" s="3"/>
      <c r="S152" s="3"/>
      <c r="T152" s="3"/>
      <c r="U152" s="3"/>
      <c r="V152" s="3"/>
      <c r="W152" s="3"/>
      <c r="X152" s="3"/>
      <c r="Y152" s="3"/>
      <c r="Z152" s="3"/>
      <c r="AA152" s="2"/>
      <c r="AB152" s="3"/>
    </row>
    <row r="153" spans="1:28" ht="12">
      <c r="A153" s="140" t="s">
        <v>163</v>
      </c>
      <c r="B153" s="140" t="s">
        <v>822</v>
      </c>
      <c r="C153" s="141">
        <v>139968</v>
      </c>
      <c r="D153" s="141">
        <v>7</v>
      </c>
      <c r="E153" s="3">
        <v>13</v>
      </c>
      <c r="F153" s="3">
        <v>50798</v>
      </c>
      <c r="G153" s="4">
        <v>13</v>
      </c>
      <c r="H153" s="3">
        <v>45337</v>
      </c>
      <c r="I153" s="4">
        <v>30</v>
      </c>
      <c r="J153" s="3">
        <v>36270</v>
      </c>
      <c r="K153" s="3">
        <v>5</v>
      </c>
      <c r="L153" s="3">
        <v>32351</v>
      </c>
      <c r="M153" s="3"/>
      <c r="N153" s="3"/>
      <c r="O153" s="4"/>
      <c r="P153" s="5"/>
      <c r="Q153" s="4"/>
      <c r="R153" s="3"/>
      <c r="S153" s="3"/>
      <c r="T153" s="3"/>
      <c r="U153" s="3"/>
      <c r="V153" s="3"/>
      <c r="W153" s="3"/>
      <c r="X153" s="3"/>
      <c r="Y153" s="3"/>
      <c r="Z153" s="3"/>
      <c r="AA153" s="2"/>
      <c r="AB153" s="3"/>
    </row>
    <row r="154" spans="1:28" ht="12">
      <c r="A154" s="140" t="s">
        <v>163</v>
      </c>
      <c r="B154" s="140" t="s">
        <v>823</v>
      </c>
      <c r="C154" s="141">
        <v>140322</v>
      </c>
      <c r="D154" s="141">
        <v>7</v>
      </c>
      <c r="E154" s="3">
        <v>28</v>
      </c>
      <c r="F154" s="3">
        <v>58080</v>
      </c>
      <c r="G154" s="4">
        <v>27</v>
      </c>
      <c r="H154" s="3">
        <v>47179</v>
      </c>
      <c r="I154" s="4">
        <v>44</v>
      </c>
      <c r="J154" s="3">
        <v>41419</v>
      </c>
      <c r="K154" s="3">
        <v>10</v>
      </c>
      <c r="L154" s="3">
        <v>35827</v>
      </c>
      <c r="M154" s="3"/>
      <c r="N154" s="3"/>
      <c r="O154" s="4"/>
      <c r="P154" s="5"/>
      <c r="Q154" s="4"/>
      <c r="R154" s="3"/>
      <c r="S154" s="3"/>
      <c r="T154" s="3"/>
      <c r="U154" s="3"/>
      <c r="V154" s="3"/>
      <c r="W154" s="3"/>
      <c r="X154" s="3"/>
      <c r="Y154" s="3"/>
      <c r="Z154" s="3"/>
      <c r="AA154" s="2"/>
      <c r="AB154" s="3"/>
    </row>
    <row r="155" spans="1:28" ht="12">
      <c r="A155" s="140" t="s">
        <v>163</v>
      </c>
      <c r="B155" s="140" t="s">
        <v>824</v>
      </c>
      <c r="C155" s="141">
        <v>140483</v>
      </c>
      <c r="D155" s="141">
        <v>7</v>
      </c>
      <c r="E155" s="3">
        <v>14</v>
      </c>
      <c r="F155" s="3">
        <v>55290</v>
      </c>
      <c r="G155" s="4">
        <v>28</v>
      </c>
      <c r="H155" s="3">
        <v>44241</v>
      </c>
      <c r="I155" s="4">
        <v>15</v>
      </c>
      <c r="J155" s="3">
        <v>36404</v>
      </c>
      <c r="K155" s="3">
        <v>20</v>
      </c>
      <c r="L155" s="3">
        <v>30940</v>
      </c>
      <c r="M155" s="3"/>
      <c r="N155" s="3"/>
      <c r="O155" s="4"/>
      <c r="P155" s="5"/>
      <c r="Q155" s="4"/>
      <c r="R155" s="3"/>
      <c r="S155" s="3"/>
      <c r="T155" s="3"/>
      <c r="U155" s="3"/>
      <c r="V155" s="3"/>
      <c r="W155" s="3"/>
      <c r="X155" s="3"/>
      <c r="Y155" s="3"/>
      <c r="Z155" s="3"/>
      <c r="AA155" s="2"/>
      <c r="AB155" s="3"/>
    </row>
    <row r="156" spans="1:28" ht="12">
      <c r="A156" s="140" t="s">
        <v>163</v>
      </c>
      <c r="B156" s="140" t="s">
        <v>825</v>
      </c>
      <c r="C156" s="141">
        <v>140997</v>
      </c>
      <c r="D156" s="141">
        <v>7</v>
      </c>
      <c r="E156" s="3">
        <v>3</v>
      </c>
      <c r="F156" s="3">
        <v>56217</v>
      </c>
      <c r="G156" s="4">
        <v>11</v>
      </c>
      <c r="H156" s="3">
        <v>45251</v>
      </c>
      <c r="I156" s="4">
        <v>18</v>
      </c>
      <c r="J156" s="3">
        <v>37854</v>
      </c>
      <c r="K156" s="3">
        <v>3</v>
      </c>
      <c r="L156" s="3">
        <v>33023</v>
      </c>
      <c r="M156" s="3"/>
      <c r="N156" s="3"/>
      <c r="O156" s="4"/>
      <c r="P156" s="5"/>
      <c r="Q156" s="4"/>
      <c r="R156" s="3"/>
      <c r="S156" s="3"/>
      <c r="T156" s="3"/>
      <c r="U156" s="3"/>
      <c r="V156" s="3"/>
      <c r="W156" s="3"/>
      <c r="X156" s="3"/>
      <c r="Y156" s="3"/>
      <c r="Z156" s="3"/>
      <c r="AA156" s="2"/>
      <c r="AB156" s="3"/>
    </row>
    <row r="157" spans="1:28" ht="12">
      <c r="A157" s="140" t="s">
        <v>163</v>
      </c>
      <c r="B157" s="140" t="s">
        <v>826</v>
      </c>
      <c r="C157" s="141">
        <v>141307</v>
      </c>
      <c r="D157" s="141">
        <v>7</v>
      </c>
      <c r="E157" s="3">
        <v>3</v>
      </c>
      <c r="F157" s="3">
        <v>57624</v>
      </c>
      <c r="G157" s="4">
        <v>2</v>
      </c>
      <c r="H157" s="3">
        <v>50535</v>
      </c>
      <c r="I157" s="4">
        <v>12</v>
      </c>
      <c r="J157" s="3">
        <v>39595</v>
      </c>
      <c r="K157" s="3">
        <v>5</v>
      </c>
      <c r="L157" s="3">
        <v>33186</v>
      </c>
      <c r="M157" s="3"/>
      <c r="N157" s="3"/>
      <c r="O157" s="4"/>
      <c r="P157" s="5"/>
      <c r="Q157" s="4"/>
      <c r="R157" s="3"/>
      <c r="S157" s="3"/>
      <c r="T157" s="3"/>
      <c r="U157" s="3"/>
      <c r="V157" s="3"/>
      <c r="W157" s="3"/>
      <c r="X157" s="3"/>
      <c r="Y157" s="3"/>
      <c r="Z157" s="3"/>
      <c r="AA157" s="2"/>
      <c r="AB157" s="3"/>
    </row>
    <row r="158" spans="1:28" ht="12">
      <c r="A158" s="140" t="s">
        <v>163</v>
      </c>
      <c r="B158" s="140" t="s">
        <v>182</v>
      </c>
      <c r="C158" s="141">
        <v>138682</v>
      </c>
      <c r="D158" s="141">
        <v>8</v>
      </c>
      <c r="E158" s="3">
        <v>0</v>
      </c>
      <c r="F158" s="3">
        <v>0</v>
      </c>
      <c r="G158" s="4">
        <v>0</v>
      </c>
      <c r="H158" s="3">
        <v>0</v>
      </c>
      <c r="I158" s="4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4">
        <v>3</v>
      </c>
      <c r="P158" s="5">
        <v>34518.36</v>
      </c>
      <c r="Q158" s="4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2">
        <v>59</v>
      </c>
      <c r="AB158" s="3">
        <v>45726.20016949152</v>
      </c>
    </row>
    <row r="159" spans="1:28" ht="12">
      <c r="A159" s="140" t="s">
        <v>163</v>
      </c>
      <c r="B159" s="140" t="s">
        <v>183</v>
      </c>
      <c r="C159" s="141">
        <v>366447</v>
      </c>
      <c r="D159" s="141">
        <v>8</v>
      </c>
      <c r="E159" s="3">
        <v>0</v>
      </c>
      <c r="F159" s="3">
        <v>0</v>
      </c>
      <c r="G159" s="4">
        <v>0</v>
      </c>
      <c r="H159" s="3">
        <v>0</v>
      </c>
      <c r="I159" s="4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4">
        <v>8</v>
      </c>
      <c r="P159" s="5">
        <v>33243.125</v>
      </c>
      <c r="Q159" s="4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2">
        <v>17</v>
      </c>
      <c r="AB159" s="3">
        <v>38000.17647058824</v>
      </c>
    </row>
    <row r="160" spans="1:28" ht="12">
      <c r="A160" s="140" t="s">
        <v>163</v>
      </c>
      <c r="B160" s="140" t="s">
        <v>184</v>
      </c>
      <c r="C160" s="141">
        <v>246813</v>
      </c>
      <c r="D160" s="141">
        <v>8</v>
      </c>
      <c r="E160" s="3">
        <v>0</v>
      </c>
      <c r="F160" s="3">
        <v>0</v>
      </c>
      <c r="G160" s="4">
        <v>0</v>
      </c>
      <c r="H160" s="3">
        <v>0</v>
      </c>
      <c r="I160" s="4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4">
        <v>15</v>
      </c>
      <c r="P160" s="91">
        <v>39218</v>
      </c>
      <c r="Q160" s="4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2">
        <v>53</v>
      </c>
      <c r="AB160" s="3">
        <v>58076.56603773585</v>
      </c>
    </row>
    <row r="161" spans="1:28" ht="12">
      <c r="A161" s="140" t="s">
        <v>163</v>
      </c>
      <c r="B161" s="140" t="s">
        <v>185</v>
      </c>
      <c r="C161" s="141">
        <v>138840</v>
      </c>
      <c r="D161" s="141">
        <v>8</v>
      </c>
      <c r="E161" s="3">
        <v>0</v>
      </c>
      <c r="F161" s="3">
        <v>0</v>
      </c>
      <c r="G161" s="4">
        <v>0</v>
      </c>
      <c r="H161" s="3">
        <v>0</v>
      </c>
      <c r="I161" s="4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4">
        <v>0</v>
      </c>
      <c r="P161" s="91">
        <v>0</v>
      </c>
      <c r="Q161" s="4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2">
        <v>82</v>
      </c>
      <c r="AB161" s="3">
        <v>51348.20731707317</v>
      </c>
    </row>
    <row r="162" spans="1:28" ht="12">
      <c r="A162" s="140" t="s">
        <v>163</v>
      </c>
      <c r="B162" s="140" t="s">
        <v>186</v>
      </c>
      <c r="C162" s="141">
        <v>138956</v>
      </c>
      <c r="D162" s="141">
        <v>8</v>
      </c>
      <c r="E162" s="3">
        <v>0</v>
      </c>
      <c r="F162" s="3">
        <v>0</v>
      </c>
      <c r="G162" s="4">
        <v>0</v>
      </c>
      <c r="H162" s="3">
        <v>0</v>
      </c>
      <c r="I162" s="4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4">
        <v>4</v>
      </c>
      <c r="P162" s="91">
        <v>45987.75</v>
      </c>
      <c r="Q162" s="4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2">
        <v>94</v>
      </c>
      <c r="AB162" s="3">
        <v>53025.96808510638</v>
      </c>
    </row>
    <row r="163" spans="1:28" ht="12">
      <c r="A163" s="140" t="s">
        <v>163</v>
      </c>
      <c r="B163" s="140" t="s">
        <v>187</v>
      </c>
      <c r="C163" s="141">
        <v>139278</v>
      </c>
      <c r="D163" s="141">
        <v>8</v>
      </c>
      <c r="E163" s="3">
        <v>0</v>
      </c>
      <c r="F163" s="3">
        <v>0</v>
      </c>
      <c r="G163" s="4">
        <v>0</v>
      </c>
      <c r="H163" s="3">
        <v>0</v>
      </c>
      <c r="I163" s="4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4">
        <v>7</v>
      </c>
      <c r="P163" s="91">
        <v>35601.71428571428</v>
      </c>
      <c r="Q163" s="4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2">
        <v>47</v>
      </c>
      <c r="AB163" s="3">
        <v>47017.59574468085</v>
      </c>
    </row>
    <row r="164" spans="1:28" ht="12">
      <c r="A164" s="140" t="s">
        <v>163</v>
      </c>
      <c r="B164" s="140" t="s">
        <v>188</v>
      </c>
      <c r="C164" s="141">
        <v>140331</v>
      </c>
      <c r="D164" s="141">
        <v>8</v>
      </c>
      <c r="E164" s="3">
        <v>0</v>
      </c>
      <c r="F164" s="3">
        <v>0</v>
      </c>
      <c r="G164" s="4">
        <v>0</v>
      </c>
      <c r="H164" s="3">
        <v>0</v>
      </c>
      <c r="I164" s="4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4">
        <v>20</v>
      </c>
      <c r="P164" s="91">
        <v>39599.1</v>
      </c>
      <c r="Q164" s="4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2">
        <v>34</v>
      </c>
      <c r="AB164" s="3">
        <v>56110.67647058824</v>
      </c>
    </row>
    <row r="165" spans="1:28" ht="12">
      <c r="A165" s="140" t="s">
        <v>163</v>
      </c>
      <c r="B165" s="140" t="s">
        <v>189</v>
      </c>
      <c r="C165" s="141">
        <v>139357</v>
      </c>
      <c r="D165" s="141">
        <v>8</v>
      </c>
      <c r="E165" s="3">
        <v>0</v>
      </c>
      <c r="F165" s="3">
        <v>0</v>
      </c>
      <c r="G165" s="4">
        <v>0</v>
      </c>
      <c r="H165" s="3">
        <v>0</v>
      </c>
      <c r="I165" s="4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4">
        <v>5</v>
      </c>
      <c r="P165" s="91">
        <v>39711</v>
      </c>
      <c r="Q165" s="4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2">
        <v>55</v>
      </c>
      <c r="AB165" s="3">
        <v>57673</v>
      </c>
    </row>
    <row r="166" spans="1:28" ht="12">
      <c r="A166" s="140" t="s">
        <v>163</v>
      </c>
      <c r="B166" s="140" t="s">
        <v>190</v>
      </c>
      <c r="C166" s="141">
        <v>139384</v>
      </c>
      <c r="D166" s="141">
        <v>8</v>
      </c>
      <c r="E166" s="3">
        <v>0</v>
      </c>
      <c r="F166" s="3">
        <v>0</v>
      </c>
      <c r="G166" s="4">
        <v>0</v>
      </c>
      <c r="H166" s="3">
        <v>0</v>
      </c>
      <c r="I166" s="4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4">
        <v>8</v>
      </c>
      <c r="P166" s="91">
        <v>32556.125</v>
      </c>
      <c r="Q166" s="4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2">
        <v>43</v>
      </c>
      <c r="AB166" s="3">
        <v>48299.53441860465</v>
      </c>
    </row>
    <row r="167" spans="1:28" ht="12">
      <c r="A167" s="140" t="s">
        <v>163</v>
      </c>
      <c r="B167" s="140" t="s">
        <v>191</v>
      </c>
      <c r="C167" s="141">
        <v>139472</v>
      </c>
      <c r="D167" s="141">
        <v>8</v>
      </c>
      <c r="E167" s="3">
        <v>0</v>
      </c>
      <c r="F167" s="3">
        <v>0</v>
      </c>
      <c r="G167" s="4">
        <v>0</v>
      </c>
      <c r="H167" s="3">
        <v>0</v>
      </c>
      <c r="I167" s="4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4">
        <v>0</v>
      </c>
      <c r="P167" s="91">
        <v>0</v>
      </c>
      <c r="Q167" s="4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2">
        <v>0</v>
      </c>
      <c r="AB167" s="3">
        <v>0</v>
      </c>
    </row>
    <row r="168" spans="1:28" ht="12">
      <c r="A168" s="140" t="s">
        <v>163</v>
      </c>
      <c r="B168" s="140" t="s">
        <v>192</v>
      </c>
      <c r="C168" s="141">
        <v>244446</v>
      </c>
      <c r="D168" s="141">
        <v>8</v>
      </c>
      <c r="E168" s="3">
        <v>0</v>
      </c>
      <c r="F168" s="3">
        <v>0</v>
      </c>
      <c r="G168" s="4">
        <v>0</v>
      </c>
      <c r="H168" s="3">
        <v>0</v>
      </c>
      <c r="I168" s="4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4">
        <v>0</v>
      </c>
      <c r="P168" s="91">
        <v>0</v>
      </c>
      <c r="Q168" s="4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2">
        <v>103</v>
      </c>
      <c r="AB168" s="3">
        <v>57009.854368932036</v>
      </c>
    </row>
    <row r="169" spans="1:28" ht="12">
      <c r="A169" s="140" t="s">
        <v>163</v>
      </c>
      <c r="B169" s="140" t="s">
        <v>193</v>
      </c>
      <c r="C169" s="141">
        <v>139126</v>
      </c>
      <c r="D169" s="141">
        <v>8</v>
      </c>
      <c r="E169" s="3">
        <v>0</v>
      </c>
      <c r="F169" s="3">
        <v>0</v>
      </c>
      <c r="G169" s="4">
        <v>0</v>
      </c>
      <c r="H169" s="3">
        <v>0</v>
      </c>
      <c r="I169" s="4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4">
        <v>0</v>
      </c>
      <c r="P169" s="91">
        <v>0</v>
      </c>
      <c r="Q169" s="4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2">
        <v>45</v>
      </c>
      <c r="AB169" s="3">
        <v>40618</v>
      </c>
    </row>
    <row r="170" spans="1:28" ht="12">
      <c r="A170" s="140" t="s">
        <v>163</v>
      </c>
      <c r="B170" s="140" t="s">
        <v>194</v>
      </c>
      <c r="C170" s="141">
        <v>248794</v>
      </c>
      <c r="D170" s="141">
        <v>8</v>
      </c>
      <c r="E170" s="3">
        <v>0</v>
      </c>
      <c r="F170" s="3">
        <v>0</v>
      </c>
      <c r="G170" s="4">
        <v>0</v>
      </c>
      <c r="H170" s="3">
        <v>0</v>
      </c>
      <c r="I170" s="4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4">
        <v>21</v>
      </c>
      <c r="P170" s="91">
        <v>37162</v>
      </c>
      <c r="Q170" s="4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2">
        <v>19</v>
      </c>
      <c r="AB170" s="3">
        <v>40162.68421052631</v>
      </c>
    </row>
    <row r="171" spans="1:28" ht="12">
      <c r="A171" s="140" t="s">
        <v>163</v>
      </c>
      <c r="B171" s="140" t="s">
        <v>195</v>
      </c>
      <c r="C171" s="141">
        <v>139986</v>
      </c>
      <c r="D171" s="141">
        <v>8</v>
      </c>
      <c r="E171" s="3">
        <v>0</v>
      </c>
      <c r="F171" s="3">
        <v>0</v>
      </c>
      <c r="G171" s="4">
        <v>0</v>
      </c>
      <c r="H171" s="3">
        <v>0</v>
      </c>
      <c r="I171" s="4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4">
        <v>0</v>
      </c>
      <c r="P171" s="5">
        <v>0</v>
      </c>
      <c r="Q171" s="4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2">
        <v>40</v>
      </c>
      <c r="AB171" s="3">
        <v>45572.85</v>
      </c>
    </row>
    <row r="172" spans="1:28" ht="12">
      <c r="A172" s="140" t="s">
        <v>163</v>
      </c>
      <c r="B172" s="140" t="s">
        <v>196</v>
      </c>
      <c r="C172" s="141">
        <v>140012</v>
      </c>
      <c r="D172" s="141">
        <v>8</v>
      </c>
      <c r="E172" s="3">
        <v>0</v>
      </c>
      <c r="F172" s="3">
        <v>0</v>
      </c>
      <c r="G172" s="4">
        <v>0</v>
      </c>
      <c r="H172" s="3">
        <v>0</v>
      </c>
      <c r="I172" s="4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4">
        <v>0</v>
      </c>
      <c r="P172" s="5">
        <v>0</v>
      </c>
      <c r="Q172" s="4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2">
        <v>72</v>
      </c>
      <c r="AB172" s="3">
        <v>58722.791666666664</v>
      </c>
    </row>
    <row r="173" spans="1:28" ht="12">
      <c r="A173" s="140" t="s">
        <v>163</v>
      </c>
      <c r="B173" s="140" t="s">
        <v>197</v>
      </c>
      <c r="C173" s="141">
        <v>140076</v>
      </c>
      <c r="D173" s="141">
        <v>8</v>
      </c>
      <c r="E173" s="3">
        <v>0</v>
      </c>
      <c r="F173" s="3">
        <v>0</v>
      </c>
      <c r="G173" s="4">
        <v>0</v>
      </c>
      <c r="H173" s="3">
        <v>0</v>
      </c>
      <c r="I173" s="4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4">
        <v>0</v>
      </c>
      <c r="P173" s="5">
        <v>0</v>
      </c>
      <c r="Q173" s="4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2">
        <v>45</v>
      </c>
      <c r="AB173" s="3">
        <v>41297.555555555555</v>
      </c>
    </row>
    <row r="174" spans="1:28" ht="12">
      <c r="A174" s="140" t="s">
        <v>163</v>
      </c>
      <c r="B174" s="140" t="s">
        <v>198</v>
      </c>
      <c r="C174" s="141">
        <v>140243</v>
      </c>
      <c r="D174" s="141">
        <v>8</v>
      </c>
      <c r="E174" s="3">
        <v>0</v>
      </c>
      <c r="F174" s="3">
        <v>0</v>
      </c>
      <c r="G174" s="4">
        <v>0</v>
      </c>
      <c r="H174" s="3">
        <v>0</v>
      </c>
      <c r="I174" s="4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4">
        <v>57</v>
      </c>
      <c r="P174" s="5">
        <v>47125.26315789474</v>
      </c>
      <c r="Q174" s="4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2">
        <v>0</v>
      </c>
      <c r="AB174" s="3">
        <v>0</v>
      </c>
    </row>
    <row r="175" spans="1:28" ht="12">
      <c r="A175" s="140" t="s">
        <v>163</v>
      </c>
      <c r="B175" s="140" t="s">
        <v>199</v>
      </c>
      <c r="C175" s="141">
        <v>140304</v>
      </c>
      <c r="D175" s="141">
        <v>8</v>
      </c>
      <c r="E175" s="3">
        <v>0</v>
      </c>
      <c r="F175" s="3">
        <v>0</v>
      </c>
      <c r="G175" s="4">
        <v>0</v>
      </c>
      <c r="H175" s="3">
        <v>0</v>
      </c>
      <c r="I175" s="4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4">
        <v>1</v>
      </c>
      <c r="P175" s="5">
        <v>39240</v>
      </c>
      <c r="Q175" s="4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2">
        <v>79</v>
      </c>
      <c r="AB175" s="3">
        <v>46742.6835443038</v>
      </c>
    </row>
    <row r="176" spans="1:28" ht="12">
      <c r="A176" s="140" t="s">
        <v>163</v>
      </c>
      <c r="B176" s="140" t="s">
        <v>200</v>
      </c>
      <c r="C176" s="141">
        <v>140085</v>
      </c>
      <c r="D176" s="141">
        <v>8</v>
      </c>
      <c r="E176" s="3">
        <v>0</v>
      </c>
      <c r="F176" s="3">
        <v>0</v>
      </c>
      <c r="G176" s="4">
        <v>0</v>
      </c>
      <c r="H176" s="3">
        <v>0</v>
      </c>
      <c r="I176" s="4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4">
        <v>0</v>
      </c>
      <c r="P176" s="5">
        <v>0</v>
      </c>
      <c r="Q176" s="4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2">
        <v>54</v>
      </c>
      <c r="AB176" s="3">
        <v>44150.2962962963</v>
      </c>
    </row>
    <row r="177" spans="1:28" ht="12">
      <c r="A177" s="140" t="s">
        <v>163</v>
      </c>
      <c r="B177" s="140" t="s">
        <v>201</v>
      </c>
      <c r="C177" s="141">
        <v>140599</v>
      </c>
      <c r="D177" s="141">
        <v>8</v>
      </c>
      <c r="E177" s="3">
        <v>0</v>
      </c>
      <c r="F177" s="3">
        <v>0</v>
      </c>
      <c r="G177" s="4">
        <v>0</v>
      </c>
      <c r="H177" s="3">
        <v>0</v>
      </c>
      <c r="I177" s="4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4">
        <v>0</v>
      </c>
      <c r="P177" s="5">
        <v>0</v>
      </c>
      <c r="Q177" s="4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2">
        <v>32</v>
      </c>
      <c r="AB177" s="3">
        <v>49396.3125</v>
      </c>
    </row>
    <row r="178" spans="1:28" ht="12">
      <c r="A178" s="140" t="s">
        <v>163</v>
      </c>
      <c r="B178" s="140" t="s">
        <v>202</v>
      </c>
      <c r="C178" s="141">
        <v>140678</v>
      </c>
      <c r="D178" s="141">
        <v>8</v>
      </c>
      <c r="E178" s="3">
        <v>0</v>
      </c>
      <c r="F178" s="3">
        <v>0</v>
      </c>
      <c r="G178" s="4">
        <v>0</v>
      </c>
      <c r="H178" s="3">
        <v>0</v>
      </c>
      <c r="I178" s="4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4">
        <v>2</v>
      </c>
      <c r="P178" s="5">
        <v>40668.5</v>
      </c>
      <c r="Q178" s="4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2">
        <v>55</v>
      </c>
      <c r="AB178" s="3">
        <v>45431.781818181815</v>
      </c>
    </row>
    <row r="179" spans="1:28" ht="12">
      <c r="A179" s="140" t="s">
        <v>163</v>
      </c>
      <c r="B179" s="140" t="s">
        <v>203</v>
      </c>
      <c r="C179" s="141">
        <v>366456</v>
      </c>
      <c r="D179" s="141">
        <v>8</v>
      </c>
      <c r="E179" s="3">
        <v>0</v>
      </c>
      <c r="F179" s="3">
        <v>0</v>
      </c>
      <c r="G179" s="4">
        <v>0</v>
      </c>
      <c r="H179" s="3">
        <v>0</v>
      </c>
      <c r="I179" s="4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4">
        <v>0</v>
      </c>
      <c r="P179" s="5">
        <v>0</v>
      </c>
      <c r="Q179" s="4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2">
        <v>23</v>
      </c>
      <c r="AB179" s="3">
        <v>49726.86956521739</v>
      </c>
    </row>
    <row r="180" spans="1:28" ht="12">
      <c r="A180" s="140" t="s">
        <v>163</v>
      </c>
      <c r="B180" s="140" t="s">
        <v>204</v>
      </c>
      <c r="C180" s="141">
        <v>366465</v>
      </c>
      <c r="D180" s="141">
        <v>8</v>
      </c>
      <c r="E180" s="3">
        <v>0</v>
      </c>
      <c r="F180" s="3">
        <v>0</v>
      </c>
      <c r="G180" s="4">
        <v>0</v>
      </c>
      <c r="H180" s="3">
        <v>0</v>
      </c>
      <c r="I180" s="4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4">
        <v>2</v>
      </c>
      <c r="P180" s="5">
        <v>41284.5</v>
      </c>
      <c r="Q180" s="4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2">
        <v>32</v>
      </c>
      <c r="AB180" s="3">
        <v>53324.125</v>
      </c>
    </row>
    <row r="181" spans="1:28" ht="12">
      <c r="A181" s="140" t="s">
        <v>163</v>
      </c>
      <c r="B181" s="140" t="s">
        <v>205</v>
      </c>
      <c r="C181" s="141">
        <v>248776</v>
      </c>
      <c r="D181" s="141">
        <v>8</v>
      </c>
      <c r="E181" s="3">
        <v>0</v>
      </c>
      <c r="F181" s="3">
        <v>0</v>
      </c>
      <c r="G181" s="4">
        <v>0</v>
      </c>
      <c r="H181" s="3">
        <v>0</v>
      </c>
      <c r="I181" s="4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4">
        <v>0</v>
      </c>
      <c r="P181" s="5">
        <v>0</v>
      </c>
      <c r="Q181" s="4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2">
        <v>37</v>
      </c>
      <c r="AB181" s="3">
        <v>44741.86486486487</v>
      </c>
    </row>
    <row r="182" spans="1:28" ht="12">
      <c r="A182" s="140" t="s">
        <v>163</v>
      </c>
      <c r="B182" s="140" t="s">
        <v>206</v>
      </c>
      <c r="C182" s="141">
        <v>140809</v>
      </c>
      <c r="D182" s="141">
        <v>8</v>
      </c>
      <c r="E182" s="3">
        <v>0</v>
      </c>
      <c r="F182" s="3">
        <v>0</v>
      </c>
      <c r="G182" s="4">
        <v>0</v>
      </c>
      <c r="H182" s="3">
        <v>0</v>
      </c>
      <c r="I182" s="4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4">
        <v>1</v>
      </c>
      <c r="P182" s="5">
        <v>20455</v>
      </c>
      <c r="Q182" s="4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2">
        <v>26</v>
      </c>
      <c r="AB182" s="3">
        <v>40306.11538461538</v>
      </c>
    </row>
    <row r="183" spans="1:28" ht="12">
      <c r="A183" s="140" t="s">
        <v>163</v>
      </c>
      <c r="B183" s="140" t="s">
        <v>207</v>
      </c>
      <c r="C183" s="141">
        <v>420431</v>
      </c>
      <c r="D183" s="141">
        <v>8</v>
      </c>
      <c r="E183" s="3">
        <v>0</v>
      </c>
      <c r="F183" s="3">
        <v>0</v>
      </c>
      <c r="G183" s="4">
        <v>0</v>
      </c>
      <c r="H183" s="3">
        <v>0</v>
      </c>
      <c r="I183" s="4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4">
        <v>0</v>
      </c>
      <c r="P183" s="5">
        <v>0</v>
      </c>
      <c r="Q183" s="4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2">
        <v>19</v>
      </c>
      <c r="AB183" s="3">
        <v>45088.575263157894</v>
      </c>
    </row>
    <row r="184" spans="1:28" ht="12">
      <c r="A184" s="140" t="s">
        <v>163</v>
      </c>
      <c r="B184" s="140" t="s">
        <v>208</v>
      </c>
      <c r="C184" s="141">
        <v>140942</v>
      </c>
      <c r="D184" s="141">
        <v>8</v>
      </c>
      <c r="E184" s="3">
        <v>0</v>
      </c>
      <c r="F184" s="3">
        <v>0</v>
      </c>
      <c r="G184" s="4">
        <v>0</v>
      </c>
      <c r="H184" s="3">
        <v>0</v>
      </c>
      <c r="I184" s="4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4">
        <v>3</v>
      </c>
      <c r="P184" s="5">
        <v>29788</v>
      </c>
      <c r="Q184" s="4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2">
        <v>59</v>
      </c>
      <c r="AB184" s="3">
        <v>48560.52542372881</v>
      </c>
    </row>
    <row r="185" spans="1:28" ht="12">
      <c r="A185" s="140" t="s">
        <v>163</v>
      </c>
      <c r="B185" s="140" t="s">
        <v>209</v>
      </c>
      <c r="C185" s="141">
        <v>141006</v>
      </c>
      <c r="D185" s="141">
        <v>8</v>
      </c>
      <c r="E185" s="3">
        <v>0</v>
      </c>
      <c r="F185" s="3">
        <v>0</v>
      </c>
      <c r="G185" s="4">
        <v>0</v>
      </c>
      <c r="H185" s="3">
        <v>0</v>
      </c>
      <c r="I185" s="4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4">
        <v>0</v>
      </c>
      <c r="P185" s="5">
        <v>0</v>
      </c>
      <c r="Q185" s="4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2">
        <v>51</v>
      </c>
      <c r="AB185" s="3">
        <v>42878</v>
      </c>
    </row>
    <row r="186" spans="1:28" ht="12">
      <c r="A186" s="140" t="s">
        <v>163</v>
      </c>
      <c r="B186" s="140" t="s">
        <v>210</v>
      </c>
      <c r="C186" s="141">
        <v>368911</v>
      </c>
      <c r="D186" s="141">
        <v>8</v>
      </c>
      <c r="E186" s="3">
        <v>0</v>
      </c>
      <c r="F186" s="3">
        <v>0</v>
      </c>
      <c r="G186" s="4">
        <v>0</v>
      </c>
      <c r="H186" s="3">
        <v>0</v>
      </c>
      <c r="I186" s="4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4">
        <v>2</v>
      </c>
      <c r="P186" s="5">
        <v>36840.5</v>
      </c>
      <c r="Q186" s="4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2">
        <v>20</v>
      </c>
      <c r="AB186" s="3">
        <v>45419.2</v>
      </c>
    </row>
    <row r="187" spans="1:28" ht="12">
      <c r="A187" s="140" t="s">
        <v>163</v>
      </c>
      <c r="B187" s="140" t="s">
        <v>211</v>
      </c>
      <c r="C187" s="141">
        <v>141121</v>
      </c>
      <c r="D187" s="141">
        <v>8</v>
      </c>
      <c r="E187" s="3">
        <v>0</v>
      </c>
      <c r="F187" s="3">
        <v>0</v>
      </c>
      <c r="G187" s="4">
        <v>0</v>
      </c>
      <c r="H187" s="3">
        <v>0</v>
      </c>
      <c r="I187" s="4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4">
        <v>3</v>
      </c>
      <c r="P187" s="5">
        <v>34013.666666666664</v>
      </c>
      <c r="Q187" s="4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2">
        <v>25</v>
      </c>
      <c r="AB187" s="3">
        <v>52374.56</v>
      </c>
    </row>
    <row r="188" spans="1:28" ht="12">
      <c r="A188" s="140" t="s">
        <v>163</v>
      </c>
      <c r="B188" s="140" t="s">
        <v>212</v>
      </c>
      <c r="C188" s="141">
        <v>141158</v>
      </c>
      <c r="D188" s="141">
        <v>8</v>
      </c>
      <c r="E188" s="3">
        <v>0</v>
      </c>
      <c r="F188" s="3">
        <v>0</v>
      </c>
      <c r="G188" s="4">
        <v>0</v>
      </c>
      <c r="H188" s="3">
        <v>0</v>
      </c>
      <c r="I188" s="4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4">
        <v>0</v>
      </c>
      <c r="P188" s="5">
        <v>0</v>
      </c>
      <c r="Q188" s="4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2">
        <v>45</v>
      </c>
      <c r="AB188" s="3">
        <v>45841</v>
      </c>
    </row>
    <row r="189" spans="1:28" ht="12">
      <c r="A189" s="140" t="s">
        <v>163</v>
      </c>
      <c r="B189" s="140" t="s">
        <v>213</v>
      </c>
      <c r="C189" s="141">
        <v>141255</v>
      </c>
      <c r="D189" s="141">
        <v>8</v>
      </c>
      <c r="E189" s="3">
        <v>0</v>
      </c>
      <c r="F189" s="3">
        <v>0</v>
      </c>
      <c r="G189" s="4">
        <v>0</v>
      </c>
      <c r="H189" s="3">
        <v>0</v>
      </c>
      <c r="I189" s="4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4">
        <v>0</v>
      </c>
      <c r="P189" s="5">
        <v>0</v>
      </c>
      <c r="Q189" s="4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2">
        <v>53</v>
      </c>
      <c r="AB189" s="3">
        <v>46040.22641509434</v>
      </c>
    </row>
    <row r="190" spans="1:28" ht="12">
      <c r="A190" s="140" t="s">
        <v>163</v>
      </c>
      <c r="B190" s="140" t="s">
        <v>214</v>
      </c>
      <c r="C190" s="141">
        <v>141273</v>
      </c>
      <c r="D190" s="141">
        <v>8</v>
      </c>
      <c r="E190" s="3">
        <v>0</v>
      </c>
      <c r="F190" s="3">
        <v>0</v>
      </c>
      <c r="G190" s="4">
        <v>0</v>
      </c>
      <c r="H190" s="3">
        <v>0</v>
      </c>
      <c r="I190" s="4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4">
        <v>5</v>
      </c>
      <c r="P190" s="5">
        <v>38640.4</v>
      </c>
      <c r="Q190" s="4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2">
        <v>33</v>
      </c>
      <c r="AB190" s="3">
        <v>44684.21212121212</v>
      </c>
    </row>
    <row r="191" spans="1:28" ht="12">
      <c r="A191" s="140" t="s">
        <v>163</v>
      </c>
      <c r="B191" s="140" t="s">
        <v>215</v>
      </c>
      <c r="C191" s="141">
        <v>141228</v>
      </c>
      <c r="D191" s="141">
        <v>8</v>
      </c>
      <c r="E191" s="3">
        <v>0</v>
      </c>
      <c r="F191" s="3">
        <v>0</v>
      </c>
      <c r="G191" s="4">
        <v>0</v>
      </c>
      <c r="H191" s="3">
        <v>0</v>
      </c>
      <c r="I191" s="4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4">
        <v>0</v>
      </c>
      <c r="P191" s="5">
        <v>0</v>
      </c>
      <c r="Q191" s="4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2">
        <v>37</v>
      </c>
      <c r="AB191" s="3">
        <v>48793.78378378379</v>
      </c>
    </row>
    <row r="192" spans="1:28" ht="12">
      <c r="A192" s="140" t="s">
        <v>216</v>
      </c>
      <c r="B192" s="140" t="s">
        <v>217</v>
      </c>
      <c r="C192" s="141">
        <v>157085</v>
      </c>
      <c r="D192" s="141">
        <v>1</v>
      </c>
      <c r="E192" s="3">
        <v>307</v>
      </c>
      <c r="F192" s="3">
        <v>75401</v>
      </c>
      <c r="G192" s="4">
        <v>313</v>
      </c>
      <c r="H192" s="3">
        <v>54942</v>
      </c>
      <c r="I192" s="4">
        <v>183</v>
      </c>
      <c r="J192" s="3">
        <v>45685</v>
      </c>
      <c r="K192" s="3">
        <v>4</v>
      </c>
      <c r="L192" s="3">
        <v>46519</v>
      </c>
      <c r="M192" s="3">
        <v>0</v>
      </c>
      <c r="N192" s="3">
        <v>0</v>
      </c>
      <c r="O192" s="4">
        <v>0</v>
      </c>
      <c r="P192" s="5">
        <v>0</v>
      </c>
      <c r="Q192" s="4">
        <v>187</v>
      </c>
      <c r="R192" s="3">
        <v>86349</v>
      </c>
      <c r="S192" s="3">
        <v>150</v>
      </c>
      <c r="T192" s="3">
        <v>68337</v>
      </c>
      <c r="U192" s="3">
        <v>83</v>
      </c>
      <c r="V192" s="3">
        <v>59638</v>
      </c>
      <c r="W192" s="3">
        <v>1</v>
      </c>
      <c r="X192" s="3">
        <v>20700</v>
      </c>
      <c r="Y192" s="3">
        <v>0</v>
      </c>
      <c r="Z192" s="3">
        <v>0</v>
      </c>
      <c r="AA192" s="2">
        <v>0</v>
      </c>
      <c r="AB192" s="3">
        <v>0</v>
      </c>
    </row>
    <row r="193" spans="1:28" ht="12">
      <c r="A193" s="140" t="s">
        <v>216</v>
      </c>
      <c r="B193" s="140" t="s">
        <v>218</v>
      </c>
      <c r="C193" s="141">
        <v>157289</v>
      </c>
      <c r="D193" s="141">
        <v>2</v>
      </c>
      <c r="E193" s="3">
        <v>158</v>
      </c>
      <c r="F193" s="3">
        <v>66740</v>
      </c>
      <c r="G193" s="4">
        <v>139</v>
      </c>
      <c r="H193" s="3">
        <v>50374</v>
      </c>
      <c r="I193" s="4">
        <v>148</v>
      </c>
      <c r="J193" s="3">
        <v>40610</v>
      </c>
      <c r="K193" s="3">
        <v>7</v>
      </c>
      <c r="L193" s="3">
        <v>39835</v>
      </c>
      <c r="M193" s="3">
        <v>12</v>
      </c>
      <c r="N193" s="3">
        <v>32389</v>
      </c>
      <c r="O193" s="4">
        <v>0</v>
      </c>
      <c r="P193" s="5">
        <v>0</v>
      </c>
      <c r="Q193" s="4">
        <v>118</v>
      </c>
      <c r="R193" s="3">
        <v>85051</v>
      </c>
      <c r="S193" s="3">
        <v>64</v>
      </c>
      <c r="T193" s="3">
        <v>66419</v>
      </c>
      <c r="U193" s="3">
        <v>36</v>
      </c>
      <c r="V193" s="3">
        <v>52540</v>
      </c>
      <c r="W193" s="3">
        <v>7</v>
      </c>
      <c r="X193" s="3">
        <v>35805</v>
      </c>
      <c r="Y193" s="3">
        <v>0</v>
      </c>
      <c r="Z193" s="3">
        <v>0</v>
      </c>
      <c r="AA193" s="2">
        <v>0</v>
      </c>
      <c r="AB193" s="3">
        <v>0</v>
      </c>
    </row>
    <row r="194" spans="1:28" ht="12">
      <c r="A194" s="140" t="s">
        <v>216</v>
      </c>
      <c r="B194" s="140" t="s">
        <v>219</v>
      </c>
      <c r="C194" s="141">
        <v>156620</v>
      </c>
      <c r="D194" s="141">
        <v>3</v>
      </c>
      <c r="E194" s="3">
        <v>174</v>
      </c>
      <c r="F194" s="3">
        <v>61715</v>
      </c>
      <c r="G194" s="4">
        <v>145</v>
      </c>
      <c r="H194" s="3">
        <v>52889</v>
      </c>
      <c r="I194" s="4">
        <v>196</v>
      </c>
      <c r="J194" s="3">
        <v>42127</v>
      </c>
      <c r="K194" s="3">
        <v>30</v>
      </c>
      <c r="L194" s="3">
        <v>31450</v>
      </c>
      <c r="M194" s="3">
        <v>0</v>
      </c>
      <c r="N194" s="3">
        <v>0</v>
      </c>
      <c r="O194" s="4">
        <v>0</v>
      </c>
      <c r="P194" s="5">
        <v>0</v>
      </c>
      <c r="Q194" s="4">
        <v>35</v>
      </c>
      <c r="R194" s="3">
        <v>78235</v>
      </c>
      <c r="S194" s="3">
        <v>5</v>
      </c>
      <c r="T194" s="3">
        <v>77229</v>
      </c>
      <c r="U194" s="3">
        <v>1</v>
      </c>
      <c r="V194" s="3">
        <v>55157</v>
      </c>
      <c r="W194" s="3">
        <v>0</v>
      </c>
      <c r="X194" s="3">
        <v>0</v>
      </c>
      <c r="Y194" s="3">
        <v>0</v>
      </c>
      <c r="Z194" s="3">
        <v>0</v>
      </c>
      <c r="AA194" s="2">
        <v>0</v>
      </c>
      <c r="AB194" s="3">
        <v>0</v>
      </c>
    </row>
    <row r="195" spans="1:28" ht="12">
      <c r="A195" s="140" t="s">
        <v>216</v>
      </c>
      <c r="B195" s="140" t="s">
        <v>220</v>
      </c>
      <c r="C195" s="141">
        <v>157401</v>
      </c>
      <c r="D195" s="141">
        <v>3</v>
      </c>
      <c r="E195" s="3">
        <v>78</v>
      </c>
      <c r="F195" s="3">
        <v>57336</v>
      </c>
      <c r="G195" s="4">
        <v>81</v>
      </c>
      <c r="H195" s="3">
        <v>47223</v>
      </c>
      <c r="I195" s="4">
        <v>98</v>
      </c>
      <c r="J195" s="3">
        <v>39834</v>
      </c>
      <c r="K195" s="3">
        <v>2</v>
      </c>
      <c r="L195" s="3">
        <v>28575</v>
      </c>
      <c r="M195" s="3">
        <v>59</v>
      </c>
      <c r="N195" s="3">
        <v>32521</v>
      </c>
      <c r="O195" s="4">
        <v>0</v>
      </c>
      <c r="P195" s="5">
        <v>0</v>
      </c>
      <c r="Q195" s="4">
        <v>26</v>
      </c>
      <c r="R195" s="3">
        <v>68678</v>
      </c>
      <c r="S195" s="3">
        <v>13</v>
      </c>
      <c r="T195" s="3">
        <v>66379</v>
      </c>
      <c r="U195" s="3">
        <v>5</v>
      </c>
      <c r="V195" s="3">
        <v>54227</v>
      </c>
      <c r="W195" s="3">
        <v>1</v>
      </c>
      <c r="X195" s="3">
        <v>20800</v>
      </c>
      <c r="Y195" s="3">
        <v>6</v>
      </c>
      <c r="Z195" s="3">
        <v>35904</v>
      </c>
      <c r="AA195" s="2">
        <v>0</v>
      </c>
      <c r="AB195" s="3">
        <v>0</v>
      </c>
    </row>
    <row r="196" spans="1:28" ht="12">
      <c r="A196" s="140" t="s">
        <v>216</v>
      </c>
      <c r="B196" s="140" t="s">
        <v>221</v>
      </c>
      <c r="C196" s="141">
        <v>157951</v>
      </c>
      <c r="D196" s="141">
        <v>3</v>
      </c>
      <c r="E196" s="3">
        <v>169</v>
      </c>
      <c r="F196" s="3">
        <v>60564</v>
      </c>
      <c r="G196" s="4">
        <v>138</v>
      </c>
      <c r="H196" s="3">
        <v>47844</v>
      </c>
      <c r="I196" s="4">
        <v>148</v>
      </c>
      <c r="J196" s="3">
        <v>39727</v>
      </c>
      <c r="K196" s="3">
        <v>61</v>
      </c>
      <c r="L196" s="3">
        <v>31684</v>
      </c>
      <c r="M196" s="3">
        <v>3</v>
      </c>
      <c r="N196" s="3">
        <v>44080</v>
      </c>
      <c r="O196" s="4"/>
      <c r="P196" s="5"/>
      <c r="Q196" s="4">
        <v>25</v>
      </c>
      <c r="R196" s="3">
        <v>77383</v>
      </c>
      <c r="S196" s="3">
        <v>6</v>
      </c>
      <c r="T196" s="3">
        <v>63996</v>
      </c>
      <c r="U196" s="3">
        <v>2</v>
      </c>
      <c r="V196" s="3">
        <v>55266</v>
      </c>
      <c r="W196" s="3">
        <v>1</v>
      </c>
      <c r="X196" s="3">
        <v>44472</v>
      </c>
      <c r="Y196" s="3">
        <v>0</v>
      </c>
      <c r="Z196" s="3">
        <v>0</v>
      </c>
      <c r="AA196" s="2">
        <v>0</v>
      </c>
      <c r="AB196" s="3">
        <v>0</v>
      </c>
    </row>
    <row r="197" spans="1:28" ht="12">
      <c r="A197" s="140" t="s">
        <v>216</v>
      </c>
      <c r="B197" s="140" t="s">
        <v>222</v>
      </c>
      <c r="C197" s="141">
        <v>157386</v>
      </c>
      <c r="D197" s="141">
        <v>4</v>
      </c>
      <c r="E197" s="3">
        <v>63</v>
      </c>
      <c r="F197" s="3">
        <v>57471</v>
      </c>
      <c r="G197" s="4">
        <v>89</v>
      </c>
      <c r="H197" s="3">
        <v>44310</v>
      </c>
      <c r="I197" s="4">
        <v>140</v>
      </c>
      <c r="J197" s="3">
        <v>37623</v>
      </c>
      <c r="K197" s="3">
        <v>29</v>
      </c>
      <c r="L197" s="3">
        <v>26615</v>
      </c>
      <c r="M197" s="3">
        <v>0</v>
      </c>
      <c r="N197" s="3">
        <v>0</v>
      </c>
      <c r="O197" s="4">
        <v>0</v>
      </c>
      <c r="P197" s="5">
        <v>0</v>
      </c>
      <c r="Q197" s="4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2">
        <v>0</v>
      </c>
      <c r="AB197" s="3">
        <v>0</v>
      </c>
    </row>
    <row r="198" spans="1:28" ht="12">
      <c r="A198" s="140" t="s">
        <v>216</v>
      </c>
      <c r="B198" s="140" t="s">
        <v>223</v>
      </c>
      <c r="C198" s="141">
        <v>157447</v>
      </c>
      <c r="D198" s="141">
        <v>5</v>
      </c>
      <c r="E198" s="3">
        <v>98</v>
      </c>
      <c r="F198" s="3">
        <v>62417</v>
      </c>
      <c r="G198" s="4">
        <v>105</v>
      </c>
      <c r="H198" s="3">
        <v>46827</v>
      </c>
      <c r="I198" s="4">
        <v>76</v>
      </c>
      <c r="J198" s="3">
        <v>39697</v>
      </c>
      <c r="K198" s="3">
        <v>4</v>
      </c>
      <c r="L198" s="3">
        <v>27042</v>
      </c>
      <c r="M198" s="3">
        <v>79</v>
      </c>
      <c r="N198" s="3">
        <v>26675</v>
      </c>
      <c r="O198" s="4">
        <v>0</v>
      </c>
      <c r="P198" s="5">
        <v>0</v>
      </c>
      <c r="Q198" s="4">
        <v>15</v>
      </c>
      <c r="R198" s="3">
        <v>76516</v>
      </c>
      <c r="S198" s="3">
        <v>8</v>
      </c>
      <c r="T198" s="3">
        <v>65441</v>
      </c>
      <c r="U198" s="3">
        <v>4</v>
      </c>
      <c r="V198" s="3">
        <v>42200</v>
      </c>
      <c r="W198" s="3">
        <v>0</v>
      </c>
      <c r="X198" s="3">
        <v>0</v>
      </c>
      <c r="Y198" s="3">
        <v>5</v>
      </c>
      <c r="Z198" s="3">
        <v>39542</v>
      </c>
      <c r="AA198" s="2">
        <v>0</v>
      </c>
      <c r="AB198" s="3">
        <v>0</v>
      </c>
    </row>
    <row r="199" spans="1:28" ht="12">
      <c r="A199" s="140" t="s">
        <v>216</v>
      </c>
      <c r="B199" s="140" t="s">
        <v>224</v>
      </c>
      <c r="C199" s="141">
        <v>157058</v>
      </c>
      <c r="D199" s="141">
        <v>6</v>
      </c>
      <c r="E199" s="3">
        <v>24</v>
      </c>
      <c r="F199" s="3">
        <v>56666</v>
      </c>
      <c r="G199" s="4">
        <v>33</v>
      </c>
      <c r="H199" s="3">
        <v>44667</v>
      </c>
      <c r="I199" s="4">
        <v>43</v>
      </c>
      <c r="J199" s="3">
        <v>39873</v>
      </c>
      <c r="K199" s="3">
        <v>7</v>
      </c>
      <c r="L199" s="3">
        <v>31332</v>
      </c>
      <c r="M199" s="3">
        <v>4</v>
      </c>
      <c r="N199" s="3">
        <v>26621</v>
      </c>
      <c r="O199" s="4">
        <v>0</v>
      </c>
      <c r="P199" s="5">
        <v>0</v>
      </c>
      <c r="Q199" s="4">
        <v>8</v>
      </c>
      <c r="R199" s="3">
        <v>55327</v>
      </c>
      <c r="S199" s="3">
        <v>4</v>
      </c>
      <c r="T199" s="3">
        <v>43621</v>
      </c>
      <c r="U199" s="3">
        <v>1</v>
      </c>
      <c r="V199" s="3">
        <v>49143</v>
      </c>
      <c r="W199" s="3">
        <v>0</v>
      </c>
      <c r="X199" s="3">
        <v>0</v>
      </c>
      <c r="Y199" s="3">
        <v>1</v>
      </c>
      <c r="Z199" s="3">
        <v>29285</v>
      </c>
      <c r="AA199" s="2">
        <v>0</v>
      </c>
      <c r="AB199" s="3">
        <v>0</v>
      </c>
    </row>
    <row r="200" spans="1:28" ht="12.75">
      <c r="A200" s="140" t="s">
        <v>216</v>
      </c>
      <c r="B200" s="64" t="s">
        <v>849</v>
      </c>
      <c r="C200" s="65">
        <v>156231</v>
      </c>
      <c r="D200" s="65">
        <v>7</v>
      </c>
      <c r="E200" s="293">
        <v>15</v>
      </c>
      <c r="F200" s="293">
        <v>55234</v>
      </c>
      <c r="G200" s="293">
        <v>33</v>
      </c>
      <c r="H200" s="293">
        <v>40335</v>
      </c>
      <c r="I200" s="293">
        <v>2</v>
      </c>
      <c r="J200" s="293">
        <v>35084</v>
      </c>
      <c r="K200" s="293">
        <v>3</v>
      </c>
      <c r="L200" s="293">
        <v>29486</v>
      </c>
      <c r="M200" s="293"/>
      <c r="N200" s="293"/>
      <c r="O200" s="293"/>
      <c r="P200" s="293"/>
      <c r="Q200" s="294">
        <v>1</v>
      </c>
      <c r="R200" s="293">
        <v>68495</v>
      </c>
      <c r="S200" s="293">
        <v>1</v>
      </c>
      <c r="T200" s="293">
        <v>50044</v>
      </c>
      <c r="U200" s="293">
        <v>0</v>
      </c>
      <c r="V200" s="293">
        <v>0</v>
      </c>
      <c r="W200" s="293">
        <v>0</v>
      </c>
      <c r="X200" s="293">
        <v>0</v>
      </c>
      <c r="Y200" s="293"/>
      <c r="Z200" s="293"/>
      <c r="AA200" s="294"/>
      <c r="AB200" s="294"/>
    </row>
    <row r="201" spans="1:28" ht="12.75">
      <c r="A201" s="140" t="s">
        <v>216</v>
      </c>
      <c r="B201" s="64" t="s">
        <v>850</v>
      </c>
      <c r="C201" s="65">
        <v>156648</v>
      </c>
      <c r="D201" s="65">
        <v>7</v>
      </c>
      <c r="E201" s="293">
        <v>16</v>
      </c>
      <c r="F201" s="293">
        <v>52159</v>
      </c>
      <c r="G201" s="293">
        <v>34</v>
      </c>
      <c r="H201" s="293">
        <v>38341</v>
      </c>
      <c r="I201" s="293">
        <v>10</v>
      </c>
      <c r="J201" s="293">
        <v>34629</v>
      </c>
      <c r="K201" s="293">
        <v>10</v>
      </c>
      <c r="L201" s="293">
        <v>29761</v>
      </c>
      <c r="M201" s="293"/>
      <c r="N201" s="293"/>
      <c r="O201" s="293"/>
      <c r="P201" s="293"/>
      <c r="Q201" s="294">
        <v>1</v>
      </c>
      <c r="R201" s="293">
        <v>62458</v>
      </c>
      <c r="S201" s="293">
        <v>1</v>
      </c>
      <c r="T201" s="293">
        <v>50614</v>
      </c>
      <c r="U201" s="293">
        <v>0</v>
      </c>
      <c r="V201" s="293">
        <v>0</v>
      </c>
      <c r="W201" s="293">
        <v>0</v>
      </c>
      <c r="X201" s="293">
        <v>0</v>
      </c>
      <c r="Y201" s="293"/>
      <c r="Z201" s="293"/>
      <c r="AA201" s="294"/>
      <c r="AB201" s="294"/>
    </row>
    <row r="202" spans="1:28" ht="12.75">
      <c r="A202" s="140" t="s">
        <v>216</v>
      </c>
      <c r="B202" s="64" t="s">
        <v>851</v>
      </c>
      <c r="C202" s="65">
        <v>156790</v>
      </c>
      <c r="D202" s="65">
        <v>7</v>
      </c>
      <c r="E202" s="293">
        <v>7</v>
      </c>
      <c r="F202" s="293">
        <v>50393</v>
      </c>
      <c r="G202" s="293">
        <v>28</v>
      </c>
      <c r="H202" s="293">
        <v>37781</v>
      </c>
      <c r="I202" s="293">
        <v>13</v>
      </c>
      <c r="J202" s="293">
        <v>35127</v>
      </c>
      <c r="K202" s="293">
        <v>19</v>
      </c>
      <c r="L202" s="293">
        <v>32575</v>
      </c>
      <c r="M202" s="293"/>
      <c r="N202" s="293"/>
      <c r="O202" s="293"/>
      <c r="P202" s="293"/>
      <c r="Q202" s="294">
        <v>1</v>
      </c>
      <c r="R202" s="293">
        <v>58111</v>
      </c>
      <c r="S202" s="293">
        <v>4</v>
      </c>
      <c r="T202" s="293">
        <v>44242</v>
      </c>
      <c r="U202" s="293">
        <v>2</v>
      </c>
      <c r="V202" s="293">
        <v>37475</v>
      </c>
      <c r="W202" s="293">
        <v>1</v>
      </c>
      <c r="X202" s="293">
        <v>34190</v>
      </c>
      <c r="Y202" s="293"/>
      <c r="Z202" s="294"/>
      <c r="AA202" s="294"/>
      <c r="AB202" s="294"/>
    </row>
    <row r="203" spans="1:28" ht="12.75">
      <c r="A203" s="140" t="s">
        <v>216</v>
      </c>
      <c r="B203" s="64" t="s">
        <v>852</v>
      </c>
      <c r="C203" s="65">
        <v>156851</v>
      </c>
      <c r="D203" s="65">
        <v>7</v>
      </c>
      <c r="E203" s="293">
        <v>8</v>
      </c>
      <c r="F203" s="293">
        <v>53502</v>
      </c>
      <c r="G203" s="293">
        <v>26</v>
      </c>
      <c r="H203" s="293">
        <v>35500</v>
      </c>
      <c r="I203" s="293">
        <v>2</v>
      </c>
      <c r="J203" s="293">
        <v>32569</v>
      </c>
      <c r="K203" s="293">
        <v>6</v>
      </c>
      <c r="L203" s="293">
        <v>32020</v>
      </c>
      <c r="M203" s="293"/>
      <c r="N203" s="293"/>
      <c r="O203" s="293"/>
      <c r="P203" s="293"/>
      <c r="Q203" s="294">
        <v>2</v>
      </c>
      <c r="R203" s="294">
        <v>52151</v>
      </c>
      <c r="S203" s="294">
        <v>0</v>
      </c>
      <c r="T203" s="294">
        <v>0</v>
      </c>
      <c r="U203" s="294">
        <v>0</v>
      </c>
      <c r="V203" s="294">
        <v>0</v>
      </c>
      <c r="W203" s="294">
        <v>0</v>
      </c>
      <c r="X203" s="294">
        <v>0</v>
      </c>
      <c r="Y203" s="294"/>
      <c r="Z203" s="294"/>
      <c r="AA203" s="294"/>
      <c r="AB203" s="294"/>
    </row>
    <row r="204" spans="1:28" ht="12.75">
      <c r="A204" s="140" t="s">
        <v>216</v>
      </c>
      <c r="B204" s="64" t="s">
        <v>853</v>
      </c>
      <c r="C204" s="65">
        <v>156860</v>
      </c>
      <c r="D204" s="65">
        <v>7</v>
      </c>
      <c r="E204" s="293">
        <v>12</v>
      </c>
      <c r="F204" s="293">
        <v>49842</v>
      </c>
      <c r="G204" s="293">
        <v>12</v>
      </c>
      <c r="H204" s="293">
        <v>40771</v>
      </c>
      <c r="I204" s="293">
        <v>6</v>
      </c>
      <c r="J204" s="293">
        <v>33537</v>
      </c>
      <c r="K204" s="293">
        <v>13</v>
      </c>
      <c r="L204" s="293">
        <v>29679</v>
      </c>
      <c r="M204" s="293"/>
      <c r="N204" s="293"/>
      <c r="O204" s="293"/>
      <c r="P204" s="293"/>
      <c r="Q204" s="294">
        <v>0</v>
      </c>
      <c r="R204" s="294">
        <v>0</v>
      </c>
      <c r="S204" s="294">
        <v>1</v>
      </c>
      <c r="T204" s="294">
        <v>47993</v>
      </c>
      <c r="U204" s="294">
        <v>0</v>
      </c>
      <c r="V204" s="294">
        <v>0</v>
      </c>
      <c r="W204" s="294">
        <v>6</v>
      </c>
      <c r="X204" s="294">
        <v>30217</v>
      </c>
      <c r="Y204" s="294"/>
      <c r="Z204" s="294"/>
      <c r="AA204" s="294"/>
      <c r="AB204" s="294"/>
    </row>
    <row r="205" spans="1:28" ht="12.75">
      <c r="A205" s="140" t="s">
        <v>216</v>
      </c>
      <c r="B205" s="64" t="s">
        <v>854</v>
      </c>
      <c r="C205" s="65">
        <v>156921</v>
      </c>
      <c r="D205" s="65">
        <v>7</v>
      </c>
      <c r="E205" s="293">
        <v>46</v>
      </c>
      <c r="F205" s="293">
        <v>48955</v>
      </c>
      <c r="G205" s="293">
        <v>92</v>
      </c>
      <c r="H205" s="293">
        <v>39237</v>
      </c>
      <c r="I205" s="293">
        <v>37</v>
      </c>
      <c r="J205" s="293">
        <v>36845</v>
      </c>
      <c r="K205" s="293">
        <v>23</v>
      </c>
      <c r="L205" s="293">
        <v>32902</v>
      </c>
      <c r="M205" s="293"/>
      <c r="N205" s="293"/>
      <c r="O205" s="293"/>
      <c r="P205" s="293"/>
      <c r="Q205" s="294">
        <v>1</v>
      </c>
      <c r="R205" s="294">
        <v>56277</v>
      </c>
      <c r="S205" s="294">
        <v>2</v>
      </c>
      <c r="T205" s="294">
        <v>56603</v>
      </c>
      <c r="U205" s="294">
        <v>0</v>
      </c>
      <c r="V205" s="294">
        <v>0</v>
      </c>
      <c r="W205" s="294">
        <v>0</v>
      </c>
      <c r="X205" s="294">
        <v>0</v>
      </c>
      <c r="Y205" s="294"/>
      <c r="Z205" s="294"/>
      <c r="AA205" s="294"/>
      <c r="AB205" s="294"/>
    </row>
    <row r="206" spans="1:28" ht="12.75">
      <c r="A206" s="140" t="s">
        <v>216</v>
      </c>
      <c r="B206" s="64" t="s">
        <v>855</v>
      </c>
      <c r="C206" s="65">
        <v>157173</v>
      </c>
      <c r="D206" s="65">
        <v>7</v>
      </c>
      <c r="E206" s="293">
        <v>14</v>
      </c>
      <c r="F206" s="293">
        <f>(213154+472441)/E206</f>
        <v>48971.07142857143</v>
      </c>
      <c r="G206" s="293">
        <f>26+33</f>
        <v>59</v>
      </c>
      <c r="H206" s="293">
        <f>(990898+1305286)/G206</f>
        <v>38918.372881355936</v>
      </c>
      <c r="I206" s="293">
        <v>7</v>
      </c>
      <c r="J206" s="293">
        <f>(31397+206592)/I206</f>
        <v>33998.42857142857</v>
      </c>
      <c r="K206" s="293">
        <f>14+21</f>
        <v>35</v>
      </c>
      <c r="L206" s="293">
        <f>(427333+654933)/K206</f>
        <v>30921.885714285716</v>
      </c>
      <c r="M206" s="293"/>
      <c r="N206" s="293"/>
      <c r="O206" s="293"/>
      <c r="P206" s="293"/>
      <c r="Q206" s="294">
        <v>1</v>
      </c>
      <c r="R206" s="294">
        <v>80162</v>
      </c>
      <c r="S206" s="294">
        <v>3</v>
      </c>
      <c r="T206" s="295">
        <f>156289/S206</f>
        <v>52096.333333333336</v>
      </c>
      <c r="U206" s="294">
        <v>0</v>
      </c>
      <c r="V206" s="294">
        <v>0</v>
      </c>
      <c r="W206" s="294">
        <v>1</v>
      </c>
      <c r="X206" s="294">
        <v>32400</v>
      </c>
      <c r="Y206" s="294"/>
      <c r="Z206" s="294"/>
      <c r="AA206" s="294"/>
      <c r="AB206" s="294"/>
    </row>
    <row r="207" spans="1:28" ht="12.75">
      <c r="A207" s="140" t="s">
        <v>216</v>
      </c>
      <c r="B207" s="64" t="s">
        <v>856</v>
      </c>
      <c r="C207" s="65">
        <v>157304</v>
      </c>
      <c r="D207" s="65">
        <v>7</v>
      </c>
      <c r="E207" s="294">
        <v>10</v>
      </c>
      <c r="F207" s="294">
        <v>50611</v>
      </c>
      <c r="G207" s="294">
        <v>20</v>
      </c>
      <c r="H207" s="294">
        <v>39233</v>
      </c>
      <c r="I207" s="294">
        <v>12</v>
      </c>
      <c r="J207" s="294">
        <v>36718</v>
      </c>
      <c r="K207" s="294">
        <v>12</v>
      </c>
      <c r="L207" s="293">
        <v>32974</v>
      </c>
      <c r="M207" s="294"/>
      <c r="N207" s="294"/>
      <c r="O207" s="294"/>
      <c r="P207" s="294"/>
      <c r="Q207" s="294">
        <v>2</v>
      </c>
      <c r="R207" s="294">
        <v>52755</v>
      </c>
      <c r="S207" s="294">
        <v>0</v>
      </c>
      <c r="T207" s="294">
        <v>0</v>
      </c>
      <c r="U207" s="294">
        <v>0</v>
      </c>
      <c r="V207" s="294">
        <v>0</v>
      </c>
      <c r="W207" s="294">
        <v>0</v>
      </c>
      <c r="X207" s="294">
        <v>0</v>
      </c>
      <c r="Y207" s="294"/>
      <c r="Z207" s="294"/>
      <c r="AA207" s="294"/>
      <c r="AB207" s="294"/>
    </row>
    <row r="208" spans="1:28" ht="12.75">
      <c r="A208" s="140" t="s">
        <v>216</v>
      </c>
      <c r="B208" s="64" t="s">
        <v>857</v>
      </c>
      <c r="C208" s="65">
        <v>157331</v>
      </c>
      <c r="D208" s="65">
        <v>7</v>
      </c>
      <c r="E208" s="294">
        <v>8</v>
      </c>
      <c r="F208" s="294">
        <v>49462</v>
      </c>
      <c r="G208" s="294">
        <v>14</v>
      </c>
      <c r="H208" s="294">
        <v>38133</v>
      </c>
      <c r="I208" s="294">
        <v>3</v>
      </c>
      <c r="J208" s="294">
        <v>33610</v>
      </c>
      <c r="K208" s="294">
        <v>7</v>
      </c>
      <c r="L208" s="293">
        <v>27998</v>
      </c>
      <c r="M208" s="294"/>
      <c r="N208" s="294"/>
      <c r="O208" s="294"/>
      <c r="P208" s="294"/>
      <c r="Q208" s="294">
        <v>1</v>
      </c>
      <c r="R208" s="294">
        <v>53717</v>
      </c>
      <c r="S208" s="294">
        <v>2</v>
      </c>
      <c r="T208" s="294">
        <v>42081</v>
      </c>
      <c r="U208" s="294">
        <v>1</v>
      </c>
      <c r="V208" s="294">
        <v>49907</v>
      </c>
      <c r="W208" s="294">
        <v>0</v>
      </c>
      <c r="X208" s="294">
        <v>0</v>
      </c>
      <c r="Y208" s="294"/>
      <c r="Z208" s="294"/>
      <c r="AA208" s="294"/>
      <c r="AB208" s="294"/>
    </row>
    <row r="209" spans="1:28" ht="12.75">
      <c r="A209" s="140" t="s">
        <v>216</v>
      </c>
      <c r="B209" s="64" t="s">
        <v>858</v>
      </c>
      <c r="C209" s="65">
        <v>247940</v>
      </c>
      <c r="D209" s="65">
        <v>7</v>
      </c>
      <c r="E209" s="294">
        <v>6</v>
      </c>
      <c r="F209" s="294">
        <v>48024</v>
      </c>
      <c r="G209" s="294">
        <v>28</v>
      </c>
      <c r="H209" s="294">
        <v>39010</v>
      </c>
      <c r="I209" s="294">
        <v>4</v>
      </c>
      <c r="J209" s="294">
        <v>37639</v>
      </c>
      <c r="K209" s="294">
        <v>13</v>
      </c>
      <c r="L209" s="293">
        <v>31025</v>
      </c>
      <c r="M209" s="294"/>
      <c r="N209" s="294"/>
      <c r="O209" s="294"/>
      <c r="P209" s="294"/>
      <c r="Q209" s="294">
        <v>0</v>
      </c>
      <c r="R209" s="294">
        <v>0</v>
      </c>
      <c r="S209" s="294">
        <v>0</v>
      </c>
      <c r="T209" s="294">
        <v>0</v>
      </c>
      <c r="U209" s="294">
        <v>1</v>
      </c>
      <c r="V209" s="294">
        <v>48702</v>
      </c>
      <c r="W209" s="294">
        <v>0</v>
      </c>
      <c r="X209" s="294">
        <v>0</v>
      </c>
      <c r="Y209" s="294"/>
      <c r="Z209" s="294"/>
      <c r="AA209" s="294"/>
      <c r="AB209" s="294"/>
    </row>
    <row r="210" spans="1:28" ht="12.75">
      <c r="A210" s="140" t="s">
        <v>216</v>
      </c>
      <c r="B210" s="64" t="s">
        <v>859</v>
      </c>
      <c r="C210" s="65">
        <v>157483</v>
      </c>
      <c r="D210" s="65">
        <v>7</v>
      </c>
      <c r="E210" s="294">
        <v>20</v>
      </c>
      <c r="F210" s="294">
        <v>49165</v>
      </c>
      <c r="G210" s="294">
        <v>22</v>
      </c>
      <c r="H210" s="294">
        <v>39093</v>
      </c>
      <c r="I210" s="294">
        <v>8</v>
      </c>
      <c r="J210" s="294">
        <v>36194</v>
      </c>
      <c r="K210" s="294">
        <v>9</v>
      </c>
      <c r="L210" s="293">
        <v>32449</v>
      </c>
      <c r="M210" s="294"/>
      <c r="N210" s="294"/>
      <c r="O210" s="294"/>
      <c r="P210" s="294"/>
      <c r="Q210" s="294">
        <v>1</v>
      </c>
      <c r="R210" s="294">
        <v>54487</v>
      </c>
      <c r="S210" s="294">
        <v>1</v>
      </c>
      <c r="T210" s="294">
        <v>42020</v>
      </c>
      <c r="U210" s="294">
        <v>0</v>
      </c>
      <c r="V210" s="294">
        <v>0</v>
      </c>
      <c r="W210" s="294">
        <v>0</v>
      </c>
      <c r="X210" s="294">
        <v>0</v>
      </c>
      <c r="Y210" s="294"/>
      <c r="Z210" s="294"/>
      <c r="AA210" s="293"/>
      <c r="AB210" s="294"/>
    </row>
    <row r="211" spans="1:28" ht="12.75">
      <c r="A211" s="140" t="s">
        <v>216</v>
      </c>
      <c r="B211" s="64" t="s">
        <v>860</v>
      </c>
      <c r="C211" s="65">
        <v>157553</v>
      </c>
      <c r="D211" s="65">
        <v>7</v>
      </c>
      <c r="E211" s="294">
        <v>16</v>
      </c>
      <c r="F211" s="294">
        <v>47325</v>
      </c>
      <c r="G211" s="294">
        <v>27</v>
      </c>
      <c r="H211" s="294">
        <v>37941</v>
      </c>
      <c r="I211" s="294">
        <v>5</v>
      </c>
      <c r="J211" s="294">
        <v>36230</v>
      </c>
      <c r="K211" s="294">
        <v>7</v>
      </c>
      <c r="L211" s="293">
        <v>32207</v>
      </c>
      <c r="M211" s="294"/>
      <c r="N211" s="294"/>
      <c r="O211" s="293"/>
      <c r="P211" s="294"/>
      <c r="Q211" s="293">
        <v>3</v>
      </c>
      <c r="R211" s="294">
        <v>55251</v>
      </c>
      <c r="S211" s="294">
        <v>1</v>
      </c>
      <c r="T211" s="294">
        <v>52148</v>
      </c>
      <c r="U211" s="294">
        <v>1</v>
      </c>
      <c r="V211" s="294">
        <v>51960</v>
      </c>
      <c r="W211" s="294">
        <v>0</v>
      </c>
      <c r="X211" s="294">
        <v>0</v>
      </c>
      <c r="Y211" s="294"/>
      <c r="Z211" s="294"/>
      <c r="AA211" s="293"/>
      <c r="AB211" s="294"/>
    </row>
    <row r="212" spans="1:28" ht="12.75">
      <c r="A212" s="140" t="s">
        <v>216</v>
      </c>
      <c r="B212" s="64" t="s">
        <v>861</v>
      </c>
      <c r="C212" s="65">
        <v>157711</v>
      </c>
      <c r="D212" s="65">
        <v>7</v>
      </c>
      <c r="E212" s="294">
        <v>16</v>
      </c>
      <c r="F212" s="294">
        <v>49477</v>
      </c>
      <c r="G212" s="294">
        <v>23</v>
      </c>
      <c r="H212" s="294">
        <v>39201</v>
      </c>
      <c r="I212" s="294">
        <v>11</v>
      </c>
      <c r="J212" s="294">
        <v>31507</v>
      </c>
      <c r="K212" s="294">
        <v>8</v>
      </c>
      <c r="L212" s="293">
        <v>29607</v>
      </c>
      <c r="M212" s="294"/>
      <c r="N212" s="294"/>
      <c r="O212" s="294"/>
      <c r="P212" s="294"/>
      <c r="Q212" s="294">
        <v>0</v>
      </c>
      <c r="R212" s="294">
        <v>0</v>
      </c>
      <c r="S212" s="294">
        <v>3</v>
      </c>
      <c r="T212" s="294">
        <v>54013</v>
      </c>
      <c r="U212" s="294">
        <v>0</v>
      </c>
      <c r="V212" s="294">
        <v>0</v>
      </c>
      <c r="W212" s="294">
        <v>0</v>
      </c>
      <c r="X212" s="294">
        <v>0</v>
      </c>
      <c r="Y212" s="294"/>
      <c r="Z212" s="294"/>
      <c r="AA212" s="294"/>
      <c r="AB212" s="294"/>
    </row>
    <row r="213" spans="1:28" ht="12.75">
      <c r="A213" s="140" t="s">
        <v>216</v>
      </c>
      <c r="B213" s="64" t="s">
        <v>862</v>
      </c>
      <c r="C213" s="65">
        <v>157739</v>
      </c>
      <c r="D213" s="65">
        <v>7</v>
      </c>
      <c r="E213" s="294">
        <v>7</v>
      </c>
      <c r="F213" s="294">
        <v>49883</v>
      </c>
      <c r="G213" s="294">
        <v>28</v>
      </c>
      <c r="H213" s="294">
        <v>38226</v>
      </c>
      <c r="I213" s="294">
        <v>9</v>
      </c>
      <c r="J213" s="294">
        <v>36374</v>
      </c>
      <c r="K213" s="294">
        <v>13</v>
      </c>
      <c r="L213" s="293">
        <v>30237</v>
      </c>
      <c r="M213" s="294"/>
      <c r="N213" s="294"/>
      <c r="O213" s="294"/>
      <c r="P213" s="294"/>
      <c r="Q213" s="294">
        <v>2</v>
      </c>
      <c r="R213" s="294">
        <v>59637</v>
      </c>
      <c r="S213" s="294">
        <v>0</v>
      </c>
      <c r="T213" s="294">
        <v>0</v>
      </c>
      <c r="U213" s="294">
        <v>0</v>
      </c>
      <c r="V213" s="294">
        <v>0</v>
      </c>
      <c r="W213" s="294">
        <v>1</v>
      </c>
      <c r="X213" s="293">
        <v>41415</v>
      </c>
      <c r="Y213" s="294"/>
      <c r="Z213" s="294"/>
      <c r="AA213" s="294"/>
      <c r="AB213" s="294"/>
    </row>
    <row r="214" spans="1:28" ht="12">
      <c r="A214" s="140"/>
      <c r="B214" s="140"/>
      <c r="C214" s="141"/>
      <c r="D214" s="141"/>
      <c r="E214" s="3"/>
      <c r="F214" s="3"/>
      <c r="G214" s="4"/>
      <c r="H214" s="3"/>
      <c r="I214" s="4"/>
      <c r="J214" s="3"/>
      <c r="K214" s="3"/>
      <c r="L214" s="3"/>
      <c r="M214" s="3"/>
      <c r="N214" s="3"/>
      <c r="O214" s="4"/>
      <c r="P214" s="5"/>
      <c r="Q214" s="4"/>
      <c r="R214" s="3"/>
      <c r="S214" s="3"/>
      <c r="T214" s="3"/>
      <c r="U214" s="3"/>
      <c r="V214" s="3"/>
      <c r="W214" s="3"/>
      <c r="X214" s="3"/>
      <c r="Y214" s="3"/>
      <c r="Z214" s="3"/>
      <c r="AA214" s="2"/>
      <c r="AB214" s="3"/>
    </row>
    <row r="215" spans="1:28" ht="12">
      <c r="A215" s="140" t="s">
        <v>225</v>
      </c>
      <c r="B215" s="140" t="s">
        <v>226</v>
      </c>
      <c r="C215" s="141">
        <v>163286</v>
      </c>
      <c r="D215" s="141">
        <v>1</v>
      </c>
      <c r="E215" s="3">
        <v>392</v>
      </c>
      <c r="F215" s="3">
        <v>81704.6887755102</v>
      </c>
      <c r="G215" s="4">
        <v>311</v>
      </c>
      <c r="H215" s="3">
        <v>58335.99356913183</v>
      </c>
      <c r="I215" s="4">
        <v>200</v>
      </c>
      <c r="J215" s="3">
        <v>53204.61</v>
      </c>
      <c r="K215" s="3">
        <v>30</v>
      </c>
      <c r="L215" s="3">
        <v>40178.4</v>
      </c>
      <c r="M215" s="3">
        <v>95</v>
      </c>
      <c r="N215" s="3">
        <v>34425.6</v>
      </c>
      <c r="O215" s="4">
        <v>0</v>
      </c>
      <c r="P215" s="5">
        <v>0</v>
      </c>
      <c r="Q215" s="4">
        <v>182</v>
      </c>
      <c r="R215" s="3">
        <v>106266.46153846153</v>
      </c>
      <c r="S215" s="3">
        <v>62</v>
      </c>
      <c r="T215" s="3">
        <v>75197.01612903226</v>
      </c>
      <c r="U215" s="3">
        <v>24</v>
      </c>
      <c r="V215" s="3">
        <v>65360</v>
      </c>
      <c r="W215" s="3">
        <v>12</v>
      </c>
      <c r="X215" s="3">
        <v>50117.75</v>
      </c>
      <c r="Y215" s="3">
        <v>12</v>
      </c>
      <c r="Z215" s="3">
        <v>45515.5</v>
      </c>
      <c r="AA215" s="2">
        <v>0</v>
      </c>
      <c r="AB215" s="3">
        <v>0</v>
      </c>
    </row>
    <row r="216" spans="1:28" ht="12">
      <c r="A216" s="140" t="s">
        <v>225</v>
      </c>
      <c r="B216" s="140" t="s">
        <v>227</v>
      </c>
      <c r="C216" s="141">
        <v>163268</v>
      </c>
      <c r="D216" s="141">
        <v>2</v>
      </c>
      <c r="E216" s="3">
        <v>84</v>
      </c>
      <c r="F216" s="3">
        <v>71644.22619047618</v>
      </c>
      <c r="G216" s="4">
        <v>113</v>
      </c>
      <c r="H216" s="3">
        <v>52049.37168141593</v>
      </c>
      <c r="I216" s="4">
        <v>88</v>
      </c>
      <c r="J216" s="3">
        <v>46318.64772727273</v>
      </c>
      <c r="K216" s="3">
        <v>20</v>
      </c>
      <c r="L216" s="3">
        <v>32319.95</v>
      </c>
      <c r="M216" s="3">
        <v>28</v>
      </c>
      <c r="N216" s="3">
        <v>35627.142857142855</v>
      </c>
      <c r="O216" s="4">
        <v>0</v>
      </c>
      <c r="P216" s="5">
        <v>0</v>
      </c>
      <c r="Q216" s="4">
        <v>34</v>
      </c>
      <c r="R216" s="3">
        <v>103435.32352941176</v>
      </c>
      <c r="S216" s="3">
        <v>21</v>
      </c>
      <c r="T216" s="3">
        <v>72327.47619047618</v>
      </c>
      <c r="U216" s="3">
        <v>6</v>
      </c>
      <c r="V216" s="3">
        <v>55963.166666666664</v>
      </c>
      <c r="W216" s="3">
        <v>4</v>
      </c>
      <c r="X216" s="3">
        <v>49654</v>
      </c>
      <c r="Y216" s="3">
        <v>3</v>
      </c>
      <c r="Z216" s="3">
        <v>44891.666666666664</v>
      </c>
      <c r="AA216" s="2">
        <v>0</v>
      </c>
      <c r="AB216" s="3">
        <v>0</v>
      </c>
    </row>
    <row r="217" spans="1:28" ht="12">
      <c r="A217" s="140" t="s">
        <v>225</v>
      </c>
      <c r="B217" s="140" t="s">
        <v>228</v>
      </c>
      <c r="C217" s="141">
        <v>164076</v>
      </c>
      <c r="D217" s="141">
        <v>3</v>
      </c>
      <c r="E217" s="3">
        <v>142</v>
      </c>
      <c r="F217" s="3">
        <v>61060.92253521127</v>
      </c>
      <c r="G217" s="4">
        <v>116</v>
      </c>
      <c r="H217" s="3">
        <v>50334.94827586207</v>
      </c>
      <c r="I217" s="4">
        <v>151</v>
      </c>
      <c r="J217" s="3">
        <v>42762.60927152318</v>
      </c>
      <c r="K217" s="3">
        <v>16</v>
      </c>
      <c r="L217" s="3">
        <v>36714.3125</v>
      </c>
      <c r="M217" s="3">
        <v>0</v>
      </c>
      <c r="N217" s="3">
        <v>0</v>
      </c>
      <c r="O217" s="4">
        <v>0</v>
      </c>
      <c r="P217" s="5">
        <v>0</v>
      </c>
      <c r="Q217" s="4">
        <v>24</v>
      </c>
      <c r="R217" s="3">
        <v>74162.5</v>
      </c>
      <c r="S217" s="3">
        <v>9</v>
      </c>
      <c r="T217" s="3">
        <v>64040.11111111111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2">
        <v>0</v>
      </c>
      <c r="AB217" s="3">
        <v>0</v>
      </c>
    </row>
    <row r="218" spans="1:28" ht="12">
      <c r="A218" s="140" t="s">
        <v>225</v>
      </c>
      <c r="B218" s="140" t="s">
        <v>229</v>
      </c>
      <c r="C218" s="141">
        <v>162007</v>
      </c>
      <c r="D218" s="141">
        <v>4</v>
      </c>
      <c r="E218" s="3">
        <v>31</v>
      </c>
      <c r="F218" s="3">
        <v>62754.032258064515</v>
      </c>
      <c r="G218" s="4">
        <v>23</v>
      </c>
      <c r="H218" s="3">
        <v>52439.391304347824</v>
      </c>
      <c r="I218" s="4">
        <v>65</v>
      </c>
      <c r="J218" s="3">
        <v>44019.846153846156</v>
      </c>
      <c r="K218" s="3">
        <v>23</v>
      </c>
      <c r="L218" s="3">
        <v>35503</v>
      </c>
      <c r="M218" s="3">
        <v>15</v>
      </c>
      <c r="N218" s="3">
        <v>34962.46666666667</v>
      </c>
      <c r="O218" s="4">
        <v>0</v>
      </c>
      <c r="P218" s="5">
        <v>0</v>
      </c>
      <c r="Q218" s="4">
        <v>0</v>
      </c>
      <c r="R218" s="3">
        <v>0</v>
      </c>
      <c r="S218" s="3">
        <v>1</v>
      </c>
      <c r="T218" s="3">
        <v>50465</v>
      </c>
      <c r="U218" s="3">
        <v>1</v>
      </c>
      <c r="V218" s="3">
        <v>44625</v>
      </c>
      <c r="W218" s="3">
        <v>0</v>
      </c>
      <c r="X218" s="3">
        <v>0</v>
      </c>
      <c r="Y218" s="3">
        <v>0</v>
      </c>
      <c r="Z218" s="3">
        <v>0</v>
      </c>
      <c r="AA218" s="2">
        <v>0</v>
      </c>
      <c r="AB218" s="3">
        <v>0</v>
      </c>
    </row>
    <row r="219" spans="1:28" ht="12">
      <c r="A219" s="140" t="s">
        <v>225</v>
      </c>
      <c r="B219" s="140" t="s">
        <v>230</v>
      </c>
      <c r="C219" s="141">
        <v>162584</v>
      </c>
      <c r="D219" s="141">
        <v>4</v>
      </c>
      <c r="E219" s="3">
        <v>74</v>
      </c>
      <c r="F219" s="3">
        <v>60767.55405405405</v>
      </c>
      <c r="G219" s="4">
        <v>70</v>
      </c>
      <c r="H219" s="3">
        <v>49985.42857142857</v>
      </c>
      <c r="I219" s="4">
        <v>64</v>
      </c>
      <c r="J219" s="3">
        <v>42518.46875</v>
      </c>
      <c r="K219" s="3">
        <v>10</v>
      </c>
      <c r="L219" s="3">
        <v>35771.1</v>
      </c>
      <c r="M219" s="3">
        <v>19</v>
      </c>
      <c r="N219" s="3">
        <v>29835.315789473683</v>
      </c>
      <c r="O219" s="4">
        <v>0</v>
      </c>
      <c r="P219" s="5">
        <v>0</v>
      </c>
      <c r="Q219" s="4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2">
        <v>0</v>
      </c>
      <c r="AB219" s="3">
        <v>0</v>
      </c>
    </row>
    <row r="220" spans="1:28" ht="12">
      <c r="A220" s="140" t="s">
        <v>225</v>
      </c>
      <c r="B220" s="140" t="s">
        <v>231</v>
      </c>
      <c r="C220" s="141">
        <v>163453</v>
      </c>
      <c r="D220" s="141">
        <v>4</v>
      </c>
      <c r="E220" s="3">
        <v>23</v>
      </c>
      <c r="F220" s="3">
        <v>72738.78260869565</v>
      </c>
      <c r="G220" s="4">
        <v>38</v>
      </c>
      <c r="H220" s="3">
        <v>57338.97368421053</v>
      </c>
      <c r="I220" s="4">
        <v>62</v>
      </c>
      <c r="J220" s="3">
        <v>47522.32258064516</v>
      </c>
      <c r="K220" s="3">
        <v>11</v>
      </c>
      <c r="L220" s="3">
        <v>39841.63636363636</v>
      </c>
      <c r="M220" s="3">
        <v>20</v>
      </c>
      <c r="N220" s="3">
        <v>39419.1</v>
      </c>
      <c r="O220" s="4">
        <v>0</v>
      </c>
      <c r="P220" s="5">
        <v>0</v>
      </c>
      <c r="Q220" s="4">
        <v>5</v>
      </c>
      <c r="R220" s="3">
        <v>96340.4</v>
      </c>
      <c r="S220" s="3">
        <v>8</v>
      </c>
      <c r="T220" s="3">
        <v>63751</v>
      </c>
      <c r="U220" s="3">
        <v>11</v>
      </c>
      <c r="V220" s="3">
        <v>55564.818181818184</v>
      </c>
      <c r="W220" s="3">
        <v>0</v>
      </c>
      <c r="X220" s="3">
        <v>0</v>
      </c>
      <c r="Y220" s="3">
        <v>17</v>
      </c>
      <c r="Z220" s="3">
        <v>40509.23529411765</v>
      </c>
      <c r="AA220" s="2">
        <v>0</v>
      </c>
      <c r="AB220" s="3">
        <v>0</v>
      </c>
    </row>
    <row r="221" spans="1:28" ht="12">
      <c r="A221" s="140" t="s">
        <v>225</v>
      </c>
      <c r="B221" s="140" t="s">
        <v>232</v>
      </c>
      <c r="C221" s="141">
        <v>163851</v>
      </c>
      <c r="D221" s="141">
        <v>4</v>
      </c>
      <c r="E221" s="3">
        <v>60</v>
      </c>
      <c r="F221" s="3">
        <v>122177.71666666666</v>
      </c>
      <c r="G221" s="4">
        <v>65</v>
      </c>
      <c r="H221" s="3">
        <v>49184.50769230769</v>
      </c>
      <c r="I221" s="4">
        <v>79</v>
      </c>
      <c r="J221" s="3">
        <v>42760.05063291139</v>
      </c>
      <c r="K221" s="3">
        <v>8</v>
      </c>
      <c r="L221" s="3">
        <v>39277</v>
      </c>
      <c r="M221" s="3">
        <v>51</v>
      </c>
      <c r="N221" s="3">
        <v>34012.80392156863</v>
      </c>
      <c r="O221" s="4">
        <v>0</v>
      </c>
      <c r="P221" s="5">
        <v>0</v>
      </c>
      <c r="Q221" s="4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2">
        <v>0</v>
      </c>
      <c r="AB221" s="3">
        <v>0</v>
      </c>
    </row>
    <row r="222" spans="1:28" ht="12">
      <c r="A222" s="140" t="s">
        <v>225</v>
      </c>
      <c r="B222" s="140" t="s">
        <v>233</v>
      </c>
      <c r="C222" s="141">
        <v>161873</v>
      </c>
      <c r="D222" s="141">
        <v>4</v>
      </c>
      <c r="E222" s="3">
        <v>50</v>
      </c>
      <c r="F222" s="3">
        <v>85895.24</v>
      </c>
      <c r="G222" s="4">
        <v>57</v>
      </c>
      <c r="H222" s="3">
        <v>65421.14035087719</v>
      </c>
      <c r="I222" s="4">
        <v>19</v>
      </c>
      <c r="J222" s="3">
        <v>51171.42105263158</v>
      </c>
      <c r="K222" s="3">
        <v>0</v>
      </c>
      <c r="L222" s="3">
        <v>0</v>
      </c>
      <c r="M222" s="3">
        <v>0</v>
      </c>
      <c r="N222" s="3">
        <v>0</v>
      </c>
      <c r="O222" s="4">
        <v>0</v>
      </c>
      <c r="P222" s="5">
        <v>0</v>
      </c>
      <c r="Q222" s="4">
        <v>7</v>
      </c>
      <c r="R222" s="3">
        <v>94301.14285714286</v>
      </c>
      <c r="S222" s="3">
        <v>0</v>
      </c>
      <c r="T222" s="3">
        <v>0</v>
      </c>
      <c r="U222" s="3">
        <v>11</v>
      </c>
      <c r="V222" s="3">
        <v>45890.90909090909</v>
      </c>
      <c r="W222" s="3">
        <v>0</v>
      </c>
      <c r="X222" s="3">
        <v>0</v>
      </c>
      <c r="Y222" s="3">
        <v>0</v>
      </c>
      <c r="Z222" s="3">
        <v>0</v>
      </c>
      <c r="AA222" s="2">
        <v>0</v>
      </c>
      <c r="AB222" s="3">
        <v>0</v>
      </c>
    </row>
    <row r="223" spans="1:28" ht="14.25" customHeight="1">
      <c r="A223" s="140" t="s">
        <v>225</v>
      </c>
      <c r="B223" s="140" t="s">
        <v>234</v>
      </c>
      <c r="C223" s="141">
        <v>163338</v>
      </c>
      <c r="D223" s="141">
        <v>4</v>
      </c>
      <c r="E223" s="3">
        <v>10</v>
      </c>
      <c r="F223" s="3">
        <v>57991.2</v>
      </c>
      <c r="G223" s="4">
        <v>23</v>
      </c>
      <c r="H223" s="3">
        <v>51352.782608695656</v>
      </c>
      <c r="I223" s="4">
        <v>29</v>
      </c>
      <c r="J223" s="3">
        <v>44117.10344827586</v>
      </c>
      <c r="K223" s="3">
        <v>10</v>
      </c>
      <c r="L223" s="3">
        <v>34649.9</v>
      </c>
      <c r="M223" s="3">
        <v>26</v>
      </c>
      <c r="N223" s="3">
        <v>34793.11538461538</v>
      </c>
      <c r="O223" s="4">
        <v>0</v>
      </c>
      <c r="P223" s="5">
        <v>0</v>
      </c>
      <c r="Q223" s="4">
        <v>4</v>
      </c>
      <c r="R223" s="3">
        <v>62771.5</v>
      </c>
      <c r="S223" s="3">
        <v>21</v>
      </c>
      <c r="T223" s="3">
        <v>65918.85714285714</v>
      </c>
      <c r="U223" s="3">
        <v>4</v>
      </c>
      <c r="V223" s="3">
        <v>59062.25</v>
      </c>
      <c r="W223" s="3">
        <v>1</v>
      </c>
      <c r="X223" s="3">
        <v>45900</v>
      </c>
      <c r="Y223" s="3">
        <v>7</v>
      </c>
      <c r="Z223" s="3">
        <v>96081.85714285714</v>
      </c>
      <c r="AA223" s="2">
        <v>0</v>
      </c>
      <c r="AB223" s="3">
        <v>0</v>
      </c>
    </row>
    <row r="224" spans="1:28" ht="12">
      <c r="A224" s="140" t="s">
        <v>225</v>
      </c>
      <c r="B224" s="140" t="s">
        <v>235</v>
      </c>
      <c r="C224" s="141">
        <v>162283</v>
      </c>
      <c r="D224" s="141">
        <v>5</v>
      </c>
      <c r="E224" s="3">
        <v>25</v>
      </c>
      <c r="F224" s="3">
        <v>63360.2</v>
      </c>
      <c r="G224" s="4">
        <v>27</v>
      </c>
      <c r="H224" s="3">
        <v>49233.148148148146</v>
      </c>
      <c r="I224" s="4">
        <v>40</v>
      </c>
      <c r="J224" s="3">
        <v>43365.9</v>
      </c>
      <c r="K224" s="3">
        <v>15</v>
      </c>
      <c r="L224" s="3">
        <v>19870.133333333335</v>
      </c>
      <c r="M224" s="3">
        <v>0</v>
      </c>
      <c r="N224" s="3">
        <v>0</v>
      </c>
      <c r="O224" s="4">
        <v>0</v>
      </c>
      <c r="P224" s="5">
        <v>0</v>
      </c>
      <c r="Q224" s="4">
        <v>1</v>
      </c>
      <c r="R224" s="3">
        <v>55900</v>
      </c>
      <c r="S224" s="3">
        <v>2</v>
      </c>
      <c r="T224" s="3">
        <v>60882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2">
        <v>0</v>
      </c>
      <c r="AB224" s="3">
        <v>0</v>
      </c>
    </row>
    <row r="225" spans="1:28" s="104" customFormat="1" ht="12.75">
      <c r="A225" s="140" t="s">
        <v>225</v>
      </c>
      <c r="B225" s="140" t="s">
        <v>236</v>
      </c>
      <c r="C225" s="141"/>
      <c r="D225" s="141">
        <v>6</v>
      </c>
      <c r="E225" s="225">
        <f>(10+0)</f>
        <v>10</v>
      </c>
      <c r="F225" s="226">
        <v>57991.2</v>
      </c>
      <c r="G225" s="225">
        <v>23</v>
      </c>
      <c r="H225" s="227">
        <v>51352.782608695656</v>
      </c>
      <c r="I225" s="225">
        <v>29</v>
      </c>
      <c r="J225" s="227">
        <v>44117.10344827586</v>
      </c>
      <c r="K225" s="225">
        <v>10</v>
      </c>
      <c r="L225" s="227">
        <v>34649.9</v>
      </c>
      <c r="M225" s="225">
        <v>26</v>
      </c>
      <c r="N225" s="227">
        <v>34793.11538461538</v>
      </c>
      <c r="O225" s="228">
        <v>0</v>
      </c>
      <c r="P225" s="229">
        <v>0</v>
      </c>
      <c r="Q225" s="225">
        <v>4</v>
      </c>
      <c r="R225" s="227">
        <v>62771.5</v>
      </c>
      <c r="S225" s="225">
        <v>21</v>
      </c>
      <c r="T225" s="227">
        <v>65918.85714285714</v>
      </c>
      <c r="U225" s="225">
        <v>4</v>
      </c>
      <c r="V225" s="227">
        <v>59062.25</v>
      </c>
      <c r="W225" s="225">
        <v>1</v>
      </c>
      <c r="X225" s="227">
        <v>45900</v>
      </c>
      <c r="Y225" s="225">
        <v>7</v>
      </c>
      <c r="Z225" s="227">
        <v>96081.85714285714</v>
      </c>
      <c r="AA225" s="230">
        <v>0</v>
      </c>
      <c r="AB225" s="227">
        <v>0</v>
      </c>
    </row>
    <row r="226" spans="1:28" ht="12">
      <c r="A226" s="140" t="s">
        <v>225</v>
      </c>
      <c r="B226" s="140" t="s">
        <v>239</v>
      </c>
      <c r="C226" s="141">
        <v>161864</v>
      </c>
      <c r="D226" s="141">
        <v>7</v>
      </c>
      <c r="E226" s="3">
        <v>28</v>
      </c>
      <c r="F226" s="3">
        <v>47503.32142857143</v>
      </c>
      <c r="G226" s="4">
        <v>20</v>
      </c>
      <c r="H226" s="3">
        <v>46282.15</v>
      </c>
      <c r="I226" s="4">
        <v>69</v>
      </c>
      <c r="J226" s="3">
        <v>38930.75362318841</v>
      </c>
      <c r="K226" s="3">
        <v>1</v>
      </c>
      <c r="L226" s="3">
        <v>30752</v>
      </c>
      <c r="M226" s="3">
        <v>0</v>
      </c>
      <c r="N226" s="3">
        <v>0</v>
      </c>
      <c r="O226" s="4">
        <v>0</v>
      </c>
      <c r="P226" s="5">
        <v>0</v>
      </c>
      <c r="Q226" s="4">
        <v>0</v>
      </c>
      <c r="R226" s="3">
        <v>0</v>
      </c>
      <c r="S226" s="3">
        <v>1</v>
      </c>
      <c r="T226" s="3">
        <v>50729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2">
        <v>0</v>
      </c>
      <c r="AB226" s="3">
        <v>0</v>
      </c>
    </row>
    <row r="227" spans="1:28" ht="12">
      <c r="A227" s="140" t="s">
        <v>225</v>
      </c>
      <c r="B227" s="140" t="s">
        <v>241</v>
      </c>
      <c r="C227" s="141">
        <v>162098</v>
      </c>
      <c r="D227" s="141">
        <v>7</v>
      </c>
      <c r="E227" s="3">
        <v>0</v>
      </c>
      <c r="F227" s="3">
        <v>0</v>
      </c>
      <c r="G227" s="4">
        <v>0</v>
      </c>
      <c r="H227" s="3">
        <v>0</v>
      </c>
      <c r="I227" s="4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4">
        <v>0</v>
      </c>
      <c r="P227" s="5">
        <v>0</v>
      </c>
      <c r="Q227" s="4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2">
        <v>0</v>
      </c>
      <c r="AB227" s="3">
        <v>0</v>
      </c>
    </row>
    <row r="228" spans="1:28" ht="12">
      <c r="A228" s="140" t="s">
        <v>225</v>
      </c>
      <c r="B228" s="140" t="s">
        <v>242</v>
      </c>
      <c r="C228" s="141">
        <v>162104</v>
      </c>
      <c r="D228" s="141">
        <v>7</v>
      </c>
      <c r="E228" s="3">
        <v>13</v>
      </c>
      <c r="F228" s="3">
        <v>54004.07692307692</v>
      </c>
      <c r="G228" s="4">
        <v>10</v>
      </c>
      <c r="H228" s="3">
        <v>47468.5</v>
      </c>
      <c r="I228" s="4">
        <v>8</v>
      </c>
      <c r="J228" s="3">
        <v>39959.875</v>
      </c>
      <c r="K228" s="3">
        <v>3</v>
      </c>
      <c r="L228" s="3">
        <v>33998</v>
      </c>
      <c r="M228" s="3">
        <v>0</v>
      </c>
      <c r="N228" s="3">
        <v>0</v>
      </c>
      <c r="O228" s="4">
        <v>0</v>
      </c>
      <c r="P228" s="5">
        <v>0</v>
      </c>
      <c r="Q228" s="4">
        <v>2</v>
      </c>
      <c r="R228" s="3">
        <v>43294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2">
        <v>0</v>
      </c>
      <c r="AB228" s="3">
        <v>0</v>
      </c>
    </row>
    <row r="229" spans="1:28" ht="12">
      <c r="A229" s="140" t="s">
        <v>225</v>
      </c>
      <c r="B229" s="140" t="s">
        <v>243</v>
      </c>
      <c r="C229" s="141">
        <v>162122</v>
      </c>
      <c r="D229" s="141">
        <v>7</v>
      </c>
      <c r="E229" s="3">
        <v>47</v>
      </c>
      <c r="F229" s="3">
        <v>56922.14893617021</v>
      </c>
      <c r="G229" s="4">
        <v>19</v>
      </c>
      <c r="H229" s="3">
        <v>46119.63157894737</v>
      </c>
      <c r="I229" s="4">
        <v>15</v>
      </c>
      <c r="J229" s="3">
        <v>42024.13333333333</v>
      </c>
      <c r="K229" s="3">
        <v>2</v>
      </c>
      <c r="L229" s="3">
        <v>29491.5</v>
      </c>
      <c r="M229" s="3">
        <v>0</v>
      </c>
      <c r="N229" s="3">
        <v>0</v>
      </c>
      <c r="O229" s="4">
        <v>0</v>
      </c>
      <c r="P229" s="5">
        <v>0</v>
      </c>
      <c r="Q229" s="4">
        <v>2</v>
      </c>
      <c r="R229" s="3">
        <v>68008.5</v>
      </c>
      <c r="S229" s="3">
        <v>0</v>
      </c>
      <c r="T229" s="3">
        <v>0</v>
      </c>
      <c r="U229" s="3">
        <v>1</v>
      </c>
      <c r="V229" s="3">
        <v>53482</v>
      </c>
      <c r="W229" s="3">
        <v>0</v>
      </c>
      <c r="X229" s="3">
        <v>0</v>
      </c>
      <c r="Y229" s="3">
        <v>0</v>
      </c>
      <c r="Z229" s="3">
        <v>0</v>
      </c>
      <c r="AA229" s="2">
        <v>0</v>
      </c>
      <c r="AB229" s="3">
        <v>0</v>
      </c>
    </row>
    <row r="230" spans="1:28" ht="12">
      <c r="A230" s="140" t="s">
        <v>225</v>
      </c>
      <c r="B230" s="140" t="s">
        <v>244</v>
      </c>
      <c r="C230" s="141">
        <v>162168</v>
      </c>
      <c r="D230" s="141">
        <v>7</v>
      </c>
      <c r="E230" s="3">
        <v>12</v>
      </c>
      <c r="F230" s="3">
        <v>52271.083333333336</v>
      </c>
      <c r="G230" s="4">
        <v>5</v>
      </c>
      <c r="H230" s="3">
        <v>46155.8</v>
      </c>
      <c r="I230" s="4">
        <v>17</v>
      </c>
      <c r="J230" s="3">
        <v>40354.529411764706</v>
      </c>
      <c r="K230" s="3">
        <v>6</v>
      </c>
      <c r="L230" s="3">
        <v>37318.5</v>
      </c>
      <c r="M230" s="3">
        <v>0</v>
      </c>
      <c r="N230" s="3">
        <v>0</v>
      </c>
      <c r="O230" s="4">
        <v>0</v>
      </c>
      <c r="P230" s="5">
        <v>0</v>
      </c>
      <c r="Q230" s="4">
        <v>1</v>
      </c>
      <c r="R230" s="3">
        <v>42770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1</v>
      </c>
      <c r="Z230" s="3">
        <v>42770</v>
      </c>
      <c r="AA230" s="2">
        <v>0</v>
      </c>
      <c r="AB230" s="3">
        <v>0</v>
      </c>
    </row>
    <row r="231" spans="1:28" ht="12">
      <c r="A231" s="140" t="s">
        <v>225</v>
      </c>
      <c r="B231" s="140" t="s">
        <v>245</v>
      </c>
      <c r="C231" s="141">
        <v>162399</v>
      </c>
      <c r="D231" s="141">
        <v>7</v>
      </c>
      <c r="E231" s="3">
        <v>0</v>
      </c>
      <c r="F231" s="3">
        <v>0</v>
      </c>
      <c r="G231" s="4">
        <v>0</v>
      </c>
      <c r="H231" s="3">
        <v>0</v>
      </c>
      <c r="I231" s="4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4">
        <v>0</v>
      </c>
      <c r="P231" s="5">
        <v>0</v>
      </c>
      <c r="Q231" s="4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2">
        <v>0</v>
      </c>
      <c r="AB231" s="3">
        <v>0</v>
      </c>
    </row>
    <row r="232" spans="1:28" ht="12">
      <c r="A232" s="140" t="s">
        <v>225</v>
      </c>
      <c r="B232" s="140" t="s">
        <v>246</v>
      </c>
      <c r="C232" s="141">
        <v>162478</v>
      </c>
      <c r="D232" s="141">
        <v>7</v>
      </c>
      <c r="E232" s="3">
        <v>0</v>
      </c>
      <c r="F232" s="3">
        <v>0</v>
      </c>
      <c r="G232" s="4">
        <v>0</v>
      </c>
      <c r="H232" s="3">
        <v>0</v>
      </c>
      <c r="I232" s="4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4">
        <v>0</v>
      </c>
      <c r="P232" s="5">
        <v>0</v>
      </c>
      <c r="Q232" s="4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2">
        <v>0</v>
      </c>
      <c r="AB232" s="3">
        <v>0</v>
      </c>
    </row>
    <row r="233" spans="1:28" ht="12">
      <c r="A233" s="140" t="s">
        <v>225</v>
      </c>
      <c r="B233" s="140" t="s">
        <v>247</v>
      </c>
      <c r="C233" s="141">
        <v>162557</v>
      </c>
      <c r="D233" s="141">
        <v>7</v>
      </c>
      <c r="E233" s="3">
        <v>15</v>
      </c>
      <c r="F233" s="3">
        <v>51695.86666666667</v>
      </c>
      <c r="G233" s="4">
        <v>28</v>
      </c>
      <c r="H233" s="3">
        <v>45732.92857142857</v>
      </c>
      <c r="I233" s="4">
        <v>24</v>
      </c>
      <c r="J233" s="3">
        <v>38656.083333333336</v>
      </c>
      <c r="K233" s="3">
        <v>1</v>
      </c>
      <c r="L233" s="3">
        <v>34725</v>
      </c>
      <c r="M233" s="3">
        <v>1</v>
      </c>
      <c r="N233" s="3">
        <v>29760</v>
      </c>
      <c r="O233" s="4">
        <v>0</v>
      </c>
      <c r="P233" s="5">
        <v>0</v>
      </c>
      <c r="Q233" s="4">
        <v>0</v>
      </c>
      <c r="R233" s="3">
        <v>0</v>
      </c>
      <c r="S233" s="3">
        <v>1</v>
      </c>
      <c r="T233" s="3">
        <v>54871</v>
      </c>
      <c r="U233" s="3">
        <v>2</v>
      </c>
      <c r="V233" s="3">
        <v>51275</v>
      </c>
      <c r="W233" s="3">
        <v>0</v>
      </c>
      <c r="X233" s="3">
        <v>0</v>
      </c>
      <c r="Y233" s="3">
        <v>0</v>
      </c>
      <c r="Z233" s="3">
        <v>0</v>
      </c>
      <c r="AA233" s="2">
        <v>0</v>
      </c>
      <c r="AB233" s="3">
        <v>0</v>
      </c>
    </row>
    <row r="234" spans="1:28" ht="12">
      <c r="A234" s="140" t="s">
        <v>225</v>
      </c>
      <c r="B234" s="140" t="s">
        <v>248</v>
      </c>
      <c r="C234" s="141">
        <v>162609</v>
      </c>
      <c r="D234" s="141">
        <v>7</v>
      </c>
      <c r="E234" s="3">
        <v>8</v>
      </c>
      <c r="F234" s="3">
        <v>45103.875</v>
      </c>
      <c r="G234" s="4">
        <v>9</v>
      </c>
      <c r="H234" s="3">
        <v>38066.555555555555</v>
      </c>
      <c r="I234" s="4">
        <v>1</v>
      </c>
      <c r="J234" s="3">
        <v>34615</v>
      </c>
      <c r="K234" s="3">
        <v>1</v>
      </c>
      <c r="L234" s="3">
        <v>30633</v>
      </c>
      <c r="M234" s="3">
        <v>0</v>
      </c>
      <c r="N234" s="3">
        <v>0</v>
      </c>
      <c r="O234" s="4">
        <v>0</v>
      </c>
      <c r="P234" s="5">
        <v>0</v>
      </c>
      <c r="Q234" s="4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2">
        <v>0</v>
      </c>
      <c r="AB234" s="3">
        <v>0</v>
      </c>
    </row>
    <row r="235" spans="1:28" ht="12">
      <c r="A235" s="140" t="s">
        <v>225</v>
      </c>
      <c r="B235" s="140" t="s">
        <v>249</v>
      </c>
      <c r="C235" s="141">
        <v>162690</v>
      </c>
      <c r="D235" s="141">
        <v>7</v>
      </c>
      <c r="E235" s="3">
        <v>26</v>
      </c>
      <c r="F235" s="3">
        <v>52041.46153846154</v>
      </c>
      <c r="G235" s="4">
        <v>13</v>
      </c>
      <c r="H235" s="3">
        <v>39912.692307692305</v>
      </c>
      <c r="I235" s="4">
        <v>9</v>
      </c>
      <c r="J235" s="3">
        <v>34593.333333333336</v>
      </c>
      <c r="K235" s="3">
        <v>4</v>
      </c>
      <c r="L235" s="3">
        <v>29797.25</v>
      </c>
      <c r="M235" s="3">
        <v>0</v>
      </c>
      <c r="N235" s="3">
        <v>0</v>
      </c>
      <c r="O235" s="4">
        <v>0</v>
      </c>
      <c r="P235" s="5">
        <v>0</v>
      </c>
      <c r="Q235" s="4">
        <v>0</v>
      </c>
      <c r="R235" s="3">
        <v>0</v>
      </c>
      <c r="S235" s="3">
        <v>0</v>
      </c>
      <c r="T235" s="3">
        <v>0</v>
      </c>
      <c r="U235" s="3">
        <v>6</v>
      </c>
      <c r="V235" s="3">
        <v>62421.666666666664</v>
      </c>
      <c r="W235" s="3">
        <v>0</v>
      </c>
      <c r="X235" s="3">
        <v>0</v>
      </c>
      <c r="Y235" s="3">
        <v>0</v>
      </c>
      <c r="Z235" s="3">
        <v>0</v>
      </c>
      <c r="AA235" s="2">
        <v>0</v>
      </c>
      <c r="AB235" s="3">
        <v>0</v>
      </c>
    </row>
    <row r="236" spans="1:28" ht="12">
      <c r="A236" s="140" t="s">
        <v>225</v>
      </c>
      <c r="B236" s="140" t="s">
        <v>250</v>
      </c>
      <c r="C236" s="141">
        <v>162706</v>
      </c>
      <c r="D236" s="141">
        <v>7</v>
      </c>
      <c r="E236" s="3">
        <v>13</v>
      </c>
      <c r="F236" s="3">
        <v>57277</v>
      </c>
      <c r="G236" s="4">
        <v>31</v>
      </c>
      <c r="H236" s="3">
        <v>52369.74193548387</v>
      </c>
      <c r="I236" s="4">
        <v>12</v>
      </c>
      <c r="J236" s="3">
        <v>43837.666666666664</v>
      </c>
      <c r="K236" s="3">
        <v>9</v>
      </c>
      <c r="L236" s="3">
        <v>36280.77777777778</v>
      </c>
      <c r="M236" s="3">
        <v>0</v>
      </c>
      <c r="N236" s="3">
        <v>0</v>
      </c>
      <c r="O236" s="4">
        <v>0</v>
      </c>
      <c r="P236" s="5">
        <v>0</v>
      </c>
      <c r="Q236" s="4">
        <v>3</v>
      </c>
      <c r="R236" s="3">
        <v>66487.33333333333</v>
      </c>
      <c r="S236" s="3">
        <v>7</v>
      </c>
      <c r="T236" s="3">
        <v>67084.42857142857</v>
      </c>
      <c r="U236" s="3">
        <v>1</v>
      </c>
      <c r="V236" s="3">
        <v>56220</v>
      </c>
      <c r="W236" s="3">
        <v>0</v>
      </c>
      <c r="X236" s="3">
        <v>0</v>
      </c>
      <c r="Y236" s="3">
        <v>1</v>
      </c>
      <c r="Z236" s="3">
        <v>45999</v>
      </c>
      <c r="AA236" s="2">
        <v>0</v>
      </c>
      <c r="AB236" s="3">
        <v>0</v>
      </c>
    </row>
    <row r="237" spans="1:28" ht="12">
      <c r="A237" s="140" t="s">
        <v>225</v>
      </c>
      <c r="B237" s="140" t="s">
        <v>251</v>
      </c>
      <c r="C237" s="141">
        <v>162799</v>
      </c>
      <c r="D237" s="141">
        <v>7</v>
      </c>
      <c r="E237" s="3">
        <v>27</v>
      </c>
      <c r="F237" s="3">
        <v>57885.96296296296</v>
      </c>
      <c r="G237" s="4">
        <v>24</v>
      </c>
      <c r="H237" s="3">
        <v>47168.958333333336</v>
      </c>
      <c r="I237" s="4">
        <v>10</v>
      </c>
      <c r="J237" s="3">
        <v>41266.6</v>
      </c>
      <c r="K237" s="3">
        <v>8</v>
      </c>
      <c r="L237" s="3">
        <v>36154.875</v>
      </c>
      <c r="M237" s="3">
        <v>3</v>
      </c>
      <c r="N237" s="3">
        <v>32169.666666666668</v>
      </c>
      <c r="O237" s="4">
        <v>0</v>
      </c>
      <c r="P237" s="5">
        <v>0</v>
      </c>
      <c r="Q237" s="4">
        <v>8</v>
      </c>
      <c r="R237" s="3">
        <v>72078.375</v>
      </c>
      <c r="S237" s="3">
        <v>3</v>
      </c>
      <c r="T237" s="3">
        <v>62178.333333333336</v>
      </c>
      <c r="U237" s="3">
        <v>0</v>
      </c>
      <c r="V237" s="3">
        <v>0</v>
      </c>
      <c r="W237" s="3">
        <v>4</v>
      </c>
      <c r="X237" s="3">
        <v>42430.25</v>
      </c>
      <c r="Y237" s="3">
        <v>0</v>
      </c>
      <c r="Z237" s="3">
        <v>0</v>
      </c>
      <c r="AA237" s="2">
        <v>0</v>
      </c>
      <c r="AB237" s="3">
        <v>0</v>
      </c>
    </row>
    <row r="238" spans="1:28" ht="12">
      <c r="A238" s="140" t="s">
        <v>225</v>
      </c>
      <c r="B238" s="140" t="s">
        <v>252</v>
      </c>
      <c r="C238" s="141">
        <v>163444</v>
      </c>
      <c r="D238" s="141">
        <v>7</v>
      </c>
      <c r="E238" s="3">
        <v>41</v>
      </c>
      <c r="F238" s="3">
        <v>58556.60975609756</v>
      </c>
      <c r="G238" s="4">
        <v>12</v>
      </c>
      <c r="H238" s="3">
        <v>49446.166666666664</v>
      </c>
      <c r="I238" s="4">
        <v>8</v>
      </c>
      <c r="J238" s="3">
        <v>45028.75</v>
      </c>
      <c r="K238" s="3">
        <v>1</v>
      </c>
      <c r="L238" s="3">
        <v>0</v>
      </c>
      <c r="M238" s="3">
        <v>0</v>
      </c>
      <c r="N238" s="3">
        <v>0</v>
      </c>
      <c r="O238" s="4">
        <v>0</v>
      </c>
      <c r="P238" s="5">
        <v>0</v>
      </c>
      <c r="Q238" s="4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2">
        <v>0</v>
      </c>
      <c r="AB238" s="3">
        <v>0</v>
      </c>
    </row>
    <row r="239" spans="1:28" ht="12">
      <c r="A239" s="140" t="s">
        <v>225</v>
      </c>
      <c r="B239" s="140" t="s">
        <v>253</v>
      </c>
      <c r="C239" s="141">
        <v>163426</v>
      </c>
      <c r="D239" s="141">
        <v>7</v>
      </c>
      <c r="E239" s="3">
        <v>150</v>
      </c>
      <c r="F239" s="3">
        <v>61007.63333333333</v>
      </c>
      <c r="G239" s="4">
        <v>56</v>
      </c>
      <c r="H239" s="3">
        <v>50703.53571428572</v>
      </c>
      <c r="I239" s="4">
        <v>30</v>
      </c>
      <c r="J239" s="3">
        <v>42704.86666666667</v>
      </c>
      <c r="K239" s="3">
        <v>9</v>
      </c>
      <c r="L239" s="3">
        <v>37132.11111111111</v>
      </c>
      <c r="M239" s="3">
        <v>0</v>
      </c>
      <c r="N239" s="3">
        <v>0</v>
      </c>
      <c r="O239" s="4">
        <v>0</v>
      </c>
      <c r="P239" s="5">
        <v>0</v>
      </c>
      <c r="Q239" s="4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2">
        <v>0</v>
      </c>
      <c r="AB239" s="3">
        <v>0</v>
      </c>
    </row>
    <row r="240" spans="1:28" ht="12">
      <c r="A240" s="140" t="s">
        <v>225</v>
      </c>
      <c r="B240" s="140" t="s">
        <v>254</v>
      </c>
      <c r="C240" s="141">
        <v>163435</v>
      </c>
      <c r="D240" s="141">
        <v>7</v>
      </c>
      <c r="E240" s="3">
        <v>60</v>
      </c>
      <c r="F240" s="3">
        <v>59258</v>
      </c>
      <c r="G240" s="4">
        <v>14</v>
      </c>
      <c r="H240" s="3">
        <v>49245.57142857143</v>
      </c>
      <c r="I240" s="4">
        <v>5</v>
      </c>
      <c r="J240" s="3">
        <v>44204.6</v>
      </c>
      <c r="K240" s="3">
        <v>1</v>
      </c>
      <c r="L240" s="3">
        <v>39582</v>
      </c>
      <c r="M240" s="3">
        <v>0</v>
      </c>
      <c r="N240" s="3">
        <v>0</v>
      </c>
      <c r="O240" s="4">
        <v>0</v>
      </c>
      <c r="P240" s="5">
        <v>0</v>
      </c>
      <c r="Q240" s="4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2">
        <v>0</v>
      </c>
      <c r="AB240" s="3">
        <v>0</v>
      </c>
    </row>
    <row r="241" spans="1:28" ht="12">
      <c r="A241" s="140" t="s">
        <v>225</v>
      </c>
      <c r="B241" s="140" t="s">
        <v>255</v>
      </c>
      <c r="C241" s="141">
        <v>163657</v>
      </c>
      <c r="D241" s="141">
        <v>7</v>
      </c>
      <c r="E241" s="3">
        <v>99</v>
      </c>
      <c r="F241" s="3">
        <v>58716.11111111111</v>
      </c>
      <c r="G241" s="4">
        <v>77</v>
      </c>
      <c r="H241" s="3">
        <v>45352.72727272727</v>
      </c>
      <c r="I241" s="4">
        <v>31</v>
      </c>
      <c r="J241" s="3">
        <v>38124.12903225807</v>
      </c>
      <c r="K241" s="3">
        <v>5</v>
      </c>
      <c r="L241" s="3">
        <v>33773.8</v>
      </c>
      <c r="M241" s="3">
        <v>0</v>
      </c>
      <c r="N241" s="3">
        <v>0</v>
      </c>
      <c r="O241" s="4">
        <v>0</v>
      </c>
      <c r="P241" s="5">
        <v>0</v>
      </c>
      <c r="Q241" s="4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2">
        <v>0</v>
      </c>
      <c r="AB241" s="3">
        <v>0</v>
      </c>
    </row>
    <row r="242" spans="1:28" ht="12">
      <c r="A242" s="140" t="s">
        <v>225</v>
      </c>
      <c r="B242" s="140" t="s">
        <v>256</v>
      </c>
      <c r="C242" s="141">
        <v>164313</v>
      </c>
      <c r="D242" s="141">
        <v>7</v>
      </c>
      <c r="E242" s="3">
        <v>5</v>
      </c>
      <c r="F242" s="3">
        <v>60172.2</v>
      </c>
      <c r="G242" s="4">
        <v>3</v>
      </c>
      <c r="H242" s="3">
        <v>47054</v>
      </c>
      <c r="I242" s="4">
        <v>16</v>
      </c>
      <c r="J242" s="3">
        <v>42709.875</v>
      </c>
      <c r="K242" s="3">
        <v>11</v>
      </c>
      <c r="L242" s="3">
        <v>35585.09090909091</v>
      </c>
      <c r="M242" s="3">
        <v>0</v>
      </c>
      <c r="N242" s="3">
        <v>0</v>
      </c>
      <c r="O242" s="4">
        <v>0</v>
      </c>
      <c r="P242" s="5">
        <v>0</v>
      </c>
      <c r="Q242" s="4">
        <v>0</v>
      </c>
      <c r="R242" s="3">
        <v>0</v>
      </c>
      <c r="S242" s="3">
        <v>2</v>
      </c>
      <c r="T242" s="3">
        <v>54384</v>
      </c>
      <c r="U242" s="3">
        <v>2</v>
      </c>
      <c r="V242" s="3">
        <v>57183.5</v>
      </c>
      <c r="W242" s="3">
        <v>0</v>
      </c>
      <c r="X242" s="3">
        <v>0</v>
      </c>
      <c r="Y242" s="3">
        <v>0</v>
      </c>
      <c r="Z242" s="3">
        <v>0</v>
      </c>
      <c r="AA242" s="2">
        <v>0</v>
      </c>
      <c r="AB242" s="3">
        <v>0</v>
      </c>
    </row>
    <row r="243" spans="1:28" ht="12">
      <c r="A243" s="140" t="s">
        <v>257</v>
      </c>
      <c r="B243" s="140" t="s">
        <v>258</v>
      </c>
      <c r="C243" s="141">
        <v>176080</v>
      </c>
      <c r="D243" s="141">
        <v>1</v>
      </c>
      <c r="E243" s="3">
        <v>147</v>
      </c>
      <c r="F243" s="3">
        <v>66878</v>
      </c>
      <c r="G243" s="4">
        <v>141</v>
      </c>
      <c r="H243" s="3">
        <v>52599</v>
      </c>
      <c r="I243" s="4">
        <v>151</v>
      </c>
      <c r="J243" s="3">
        <v>45274</v>
      </c>
      <c r="K243" s="3">
        <v>43</v>
      </c>
      <c r="L243" s="3">
        <v>28441</v>
      </c>
      <c r="M243" s="3">
        <v>68</v>
      </c>
      <c r="N243" s="3">
        <v>22277</v>
      </c>
      <c r="O243" s="4">
        <v>0</v>
      </c>
      <c r="P243" s="5">
        <v>0</v>
      </c>
      <c r="Q243" s="4">
        <v>157</v>
      </c>
      <c r="R243" s="3">
        <v>84487</v>
      </c>
      <c r="S243" s="3">
        <v>69</v>
      </c>
      <c r="T243" s="3">
        <v>65220</v>
      </c>
      <c r="U243" s="3">
        <v>55</v>
      </c>
      <c r="V243" s="3">
        <v>53067</v>
      </c>
      <c r="W243" s="3">
        <v>15</v>
      </c>
      <c r="X243" s="3">
        <v>41249</v>
      </c>
      <c r="Y243" s="3">
        <v>2</v>
      </c>
      <c r="Z243" s="3">
        <v>44500</v>
      </c>
      <c r="AA243" s="2">
        <v>0</v>
      </c>
      <c r="AB243" s="3">
        <v>0</v>
      </c>
    </row>
    <row r="244" spans="1:28" ht="12">
      <c r="A244" s="140" t="s">
        <v>257</v>
      </c>
      <c r="B244" s="140" t="s">
        <v>259</v>
      </c>
      <c r="C244" s="141">
        <v>176017</v>
      </c>
      <c r="D244" s="141">
        <v>2</v>
      </c>
      <c r="E244" s="3">
        <v>98</v>
      </c>
      <c r="F244" s="3">
        <v>67868</v>
      </c>
      <c r="G244" s="4">
        <v>127</v>
      </c>
      <c r="H244" s="3">
        <v>52654</v>
      </c>
      <c r="I244" s="4">
        <v>121</v>
      </c>
      <c r="J244" s="3">
        <v>41222</v>
      </c>
      <c r="K244" s="3">
        <v>33</v>
      </c>
      <c r="L244" s="3">
        <v>26902</v>
      </c>
      <c r="M244" s="3">
        <v>0</v>
      </c>
      <c r="N244" s="3">
        <v>0</v>
      </c>
      <c r="O244" s="4">
        <v>0</v>
      </c>
      <c r="P244" s="5">
        <v>0</v>
      </c>
      <c r="Q244" s="4">
        <v>36</v>
      </c>
      <c r="R244" s="3">
        <v>86961</v>
      </c>
      <c r="S244" s="3">
        <v>23</v>
      </c>
      <c r="T244" s="3">
        <v>63820</v>
      </c>
      <c r="U244" s="3">
        <v>26</v>
      </c>
      <c r="V244" s="3">
        <v>54565</v>
      </c>
      <c r="W244" s="3">
        <v>0</v>
      </c>
      <c r="X244" s="3">
        <v>0</v>
      </c>
      <c r="Y244" s="3">
        <v>0</v>
      </c>
      <c r="Z244" s="3">
        <v>0</v>
      </c>
      <c r="AA244" s="2">
        <v>0</v>
      </c>
      <c r="AB244" s="3">
        <v>0</v>
      </c>
    </row>
    <row r="245" spans="1:28" s="104" customFormat="1" ht="12">
      <c r="A245" s="140" t="s">
        <v>257</v>
      </c>
      <c r="B245" s="140" t="s">
        <v>260</v>
      </c>
      <c r="C245" s="141">
        <v>176372</v>
      </c>
      <c r="D245" s="141">
        <v>2</v>
      </c>
      <c r="E245" s="101">
        <v>177</v>
      </c>
      <c r="F245" s="101">
        <v>65812</v>
      </c>
      <c r="G245" s="222">
        <v>140</v>
      </c>
      <c r="H245" s="101">
        <v>50312</v>
      </c>
      <c r="I245" s="222">
        <v>160</v>
      </c>
      <c r="J245" s="101">
        <v>41659</v>
      </c>
      <c r="K245" s="101">
        <v>79</v>
      </c>
      <c r="L245" s="101">
        <v>33827</v>
      </c>
      <c r="M245" s="101">
        <v>0</v>
      </c>
      <c r="N245" s="101">
        <v>0</v>
      </c>
      <c r="O245" s="222">
        <v>0</v>
      </c>
      <c r="P245" s="223">
        <v>0</v>
      </c>
      <c r="Q245" s="222">
        <v>29</v>
      </c>
      <c r="R245" s="101">
        <v>80295</v>
      </c>
      <c r="S245" s="101">
        <v>25</v>
      </c>
      <c r="T245" s="101">
        <v>63417</v>
      </c>
      <c r="U245" s="101">
        <v>7</v>
      </c>
      <c r="V245" s="101">
        <v>50767</v>
      </c>
      <c r="W245" s="101">
        <v>8</v>
      </c>
      <c r="X245" s="101">
        <v>38094</v>
      </c>
      <c r="Y245" s="101">
        <v>0</v>
      </c>
      <c r="Z245" s="101">
        <v>0</v>
      </c>
      <c r="AA245" s="221">
        <v>0</v>
      </c>
      <c r="AB245" s="101">
        <v>0</v>
      </c>
    </row>
    <row r="246" spans="1:28" ht="12">
      <c r="A246" s="140" t="s">
        <v>257</v>
      </c>
      <c r="B246" s="140" t="s">
        <v>261</v>
      </c>
      <c r="C246" s="141">
        <v>175856</v>
      </c>
      <c r="D246" s="141">
        <v>3</v>
      </c>
      <c r="E246" s="3">
        <v>52</v>
      </c>
      <c r="F246" s="3">
        <v>52271</v>
      </c>
      <c r="G246" s="4">
        <v>64</v>
      </c>
      <c r="H246" s="3">
        <v>46797</v>
      </c>
      <c r="I246" s="4">
        <v>107</v>
      </c>
      <c r="J246" s="3">
        <v>40281</v>
      </c>
      <c r="K246" s="3">
        <v>48</v>
      </c>
      <c r="L246" s="3">
        <v>30812</v>
      </c>
      <c r="M246" s="3">
        <v>0</v>
      </c>
      <c r="N246" s="3">
        <v>0</v>
      </c>
      <c r="O246" s="4">
        <v>0</v>
      </c>
      <c r="P246" s="5">
        <v>0</v>
      </c>
      <c r="Q246" s="4">
        <v>17</v>
      </c>
      <c r="R246" s="3">
        <v>71457</v>
      </c>
      <c r="S246" s="3">
        <v>21</v>
      </c>
      <c r="T246" s="3">
        <v>65689</v>
      </c>
      <c r="U246" s="3">
        <v>7</v>
      </c>
      <c r="V246" s="3">
        <v>52326</v>
      </c>
      <c r="W246" s="3">
        <v>2</v>
      </c>
      <c r="X246" s="3">
        <v>44256</v>
      </c>
      <c r="Y246" s="3">
        <v>0</v>
      </c>
      <c r="Z246" s="3">
        <v>0</v>
      </c>
      <c r="AA246" s="2">
        <v>0</v>
      </c>
      <c r="AB246" s="3">
        <v>0</v>
      </c>
    </row>
    <row r="247" spans="1:28" ht="12">
      <c r="A247" s="140" t="s">
        <v>257</v>
      </c>
      <c r="B247" s="140" t="s">
        <v>263</v>
      </c>
      <c r="C247" s="141">
        <v>175616</v>
      </c>
      <c r="D247" s="141">
        <v>5</v>
      </c>
      <c r="E247" s="3">
        <v>54</v>
      </c>
      <c r="F247" s="3">
        <v>49171</v>
      </c>
      <c r="G247" s="4">
        <v>25</v>
      </c>
      <c r="H247" s="3">
        <v>41960</v>
      </c>
      <c r="I247" s="4">
        <v>60</v>
      </c>
      <c r="J247" s="3">
        <v>38685</v>
      </c>
      <c r="K247" s="3">
        <v>20</v>
      </c>
      <c r="L247" s="3">
        <v>32627</v>
      </c>
      <c r="M247" s="3">
        <v>0</v>
      </c>
      <c r="N247" s="3">
        <v>0</v>
      </c>
      <c r="O247" s="4">
        <v>0</v>
      </c>
      <c r="P247" s="5">
        <v>0</v>
      </c>
      <c r="Q247" s="4">
        <v>17</v>
      </c>
      <c r="R247" s="3">
        <v>61498</v>
      </c>
      <c r="S247" s="3">
        <v>3</v>
      </c>
      <c r="T247" s="3">
        <v>55833</v>
      </c>
      <c r="U247" s="3">
        <v>2</v>
      </c>
      <c r="V247" s="3">
        <v>46540</v>
      </c>
      <c r="W247" s="3">
        <v>3</v>
      </c>
      <c r="X247" s="3">
        <v>44572</v>
      </c>
      <c r="Y247" s="3">
        <v>0</v>
      </c>
      <c r="Z247" s="3">
        <v>0</v>
      </c>
      <c r="AA247" s="2">
        <v>0</v>
      </c>
      <c r="AB247" s="3">
        <v>0</v>
      </c>
    </row>
    <row r="248" spans="1:28" ht="12">
      <c r="A248" s="140" t="s">
        <v>257</v>
      </c>
      <c r="B248" s="140" t="s">
        <v>264</v>
      </c>
      <c r="C248" s="141">
        <v>176035</v>
      </c>
      <c r="D248" s="141">
        <v>5</v>
      </c>
      <c r="E248" s="3">
        <v>20</v>
      </c>
      <c r="F248" s="3">
        <v>49655</v>
      </c>
      <c r="G248" s="4">
        <v>13</v>
      </c>
      <c r="H248" s="3">
        <v>41087</v>
      </c>
      <c r="I248" s="4">
        <v>51</v>
      </c>
      <c r="J248" s="3">
        <v>37452</v>
      </c>
      <c r="K248" s="3">
        <v>19</v>
      </c>
      <c r="L248" s="3">
        <v>33000</v>
      </c>
      <c r="M248" s="3">
        <v>0</v>
      </c>
      <c r="N248" s="3">
        <v>0</v>
      </c>
      <c r="O248" s="4">
        <v>0</v>
      </c>
      <c r="P248" s="5">
        <v>0</v>
      </c>
      <c r="Q248" s="4">
        <v>6</v>
      </c>
      <c r="R248" s="3">
        <v>62093</v>
      </c>
      <c r="S248" s="3">
        <v>8</v>
      </c>
      <c r="T248" s="3">
        <v>56693</v>
      </c>
      <c r="U248" s="3">
        <v>7</v>
      </c>
      <c r="V248" s="3">
        <v>48035</v>
      </c>
      <c r="W248" s="3">
        <v>5</v>
      </c>
      <c r="X248" s="3">
        <v>49873</v>
      </c>
      <c r="Y248" s="3">
        <v>0</v>
      </c>
      <c r="Z248" s="3">
        <v>0</v>
      </c>
      <c r="AA248" s="2">
        <v>0</v>
      </c>
      <c r="AB248" s="3">
        <v>0</v>
      </c>
    </row>
    <row r="249" spans="1:28" ht="12.75">
      <c r="A249" s="140" t="s">
        <v>257</v>
      </c>
      <c r="B249" s="142" t="s">
        <v>712</v>
      </c>
      <c r="C249" s="143">
        <v>175519</v>
      </c>
      <c r="D249" s="143">
        <v>7</v>
      </c>
      <c r="E249" s="3">
        <v>0</v>
      </c>
      <c r="F249" s="3">
        <v>0</v>
      </c>
      <c r="G249" s="4">
        <v>0</v>
      </c>
      <c r="H249" s="3">
        <v>0</v>
      </c>
      <c r="I249" s="4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>
        <v>20</v>
      </c>
      <c r="P249" s="86">
        <v>33327</v>
      </c>
      <c r="Q249" s="4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>
        <v>28</v>
      </c>
      <c r="AB249" s="86">
        <v>33201</v>
      </c>
    </row>
    <row r="250" spans="1:28" ht="12.75">
      <c r="A250" s="140" t="s">
        <v>257</v>
      </c>
      <c r="B250" s="142" t="s">
        <v>713</v>
      </c>
      <c r="C250" s="143">
        <v>175573</v>
      </c>
      <c r="D250" s="143">
        <v>7</v>
      </c>
      <c r="E250" s="3">
        <v>0</v>
      </c>
      <c r="F250" s="3">
        <v>0</v>
      </c>
      <c r="G250" s="4">
        <v>0</v>
      </c>
      <c r="H250" s="3">
        <v>0</v>
      </c>
      <c r="I250" s="4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>
        <v>96.2</v>
      </c>
      <c r="P250" s="86">
        <v>38140</v>
      </c>
      <c r="Q250" s="4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>
        <v>0</v>
      </c>
      <c r="AB250" s="86">
        <v>0</v>
      </c>
    </row>
    <row r="251" spans="1:28" ht="12.75">
      <c r="A251" s="140" t="s">
        <v>257</v>
      </c>
      <c r="B251" s="142" t="s">
        <v>714</v>
      </c>
      <c r="C251" s="143">
        <v>175643</v>
      </c>
      <c r="D251" s="143">
        <v>7</v>
      </c>
      <c r="E251" s="3">
        <v>0</v>
      </c>
      <c r="F251" s="3">
        <v>0</v>
      </c>
      <c r="G251" s="4">
        <v>0</v>
      </c>
      <c r="H251" s="3">
        <v>0</v>
      </c>
      <c r="I251" s="4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>
        <v>62</v>
      </c>
      <c r="P251" s="86">
        <v>42011</v>
      </c>
      <c r="Q251" s="4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>
        <v>6</v>
      </c>
      <c r="AB251" s="86">
        <v>45102</v>
      </c>
    </row>
    <row r="252" spans="1:28" ht="12.75">
      <c r="A252" s="140" t="s">
        <v>257</v>
      </c>
      <c r="B252" s="142" t="s">
        <v>715</v>
      </c>
      <c r="C252" s="143">
        <v>175652</v>
      </c>
      <c r="D252" s="143">
        <v>7</v>
      </c>
      <c r="E252" s="3">
        <v>0</v>
      </c>
      <c r="F252" s="3">
        <v>0</v>
      </c>
      <c r="G252" s="4">
        <v>0</v>
      </c>
      <c r="H252" s="3">
        <v>0</v>
      </c>
      <c r="I252" s="4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>
        <v>56</v>
      </c>
      <c r="P252" s="86">
        <v>35571</v>
      </c>
      <c r="Q252" s="4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>
        <v>15</v>
      </c>
      <c r="AB252" s="86">
        <v>40265</v>
      </c>
    </row>
    <row r="253" spans="1:28" ht="12.75">
      <c r="A253" s="140" t="s">
        <v>257</v>
      </c>
      <c r="B253" s="144" t="s">
        <v>716</v>
      </c>
      <c r="C253" s="145">
        <v>175786</v>
      </c>
      <c r="D253" s="146">
        <v>7</v>
      </c>
      <c r="E253" s="3">
        <v>0</v>
      </c>
      <c r="F253" s="3">
        <v>0</v>
      </c>
      <c r="G253" s="4">
        <v>0</v>
      </c>
      <c r="H253" s="3">
        <v>0</v>
      </c>
      <c r="I253" s="4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>
        <v>303.8</v>
      </c>
      <c r="P253" s="86">
        <v>39176</v>
      </c>
      <c r="Q253" s="4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>
        <v>76</v>
      </c>
      <c r="AB253" s="86">
        <v>38829</v>
      </c>
    </row>
    <row r="254" spans="1:28" ht="12.75">
      <c r="A254" s="140" t="s">
        <v>257</v>
      </c>
      <c r="B254" s="144" t="s">
        <v>717</v>
      </c>
      <c r="C254" s="145">
        <v>175810</v>
      </c>
      <c r="D254" s="146">
        <v>7</v>
      </c>
      <c r="E254" s="3">
        <v>0</v>
      </c>
      <c r="F254" s="3">
        <v>0</v>
      </c>
      <c r="G254" s="4">
        <v>0</v>
      </c>
      <c r="H254" s="3">
        <v>0</v>
      </c>
      <c r="I254" s="4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>
        <v>78</v>
      </c>
      <c r="P254" s="86">
        <v>34810</v>
      </c>
      <c r="Q254" s="4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>
        <v>51</v>
      </c>
      <c r="AB254" s="86">
        <v>40516</v>
      </c>
    </row>
    <row r="255" spans="1:28" ht="12.75">
      <c r="A255" s="140" t="s">
        <v>257</v>
      </c>
      <c r="B255" s="142" t="s">
        <v>718</v>
      </c>
      <c r="C255" s="143">
        <v>175829</v>
      </c>
      <c r="D255" s="143">
        <v>7</v>
      </c>
      <c r="E255" s="3">
        <v>0</v>
      </c>
      <c r="F255" s="3">
        <v>0</v>
      </c>
      <c r="G255" s="4">
        <v>0</v>
      </c>
      <c r="H255" s="3">
        <v>0</v>
      </c>
      <c r="I255" s="4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>
        <v>85</v>
      </c>
      <c r="P255" s="86">
        <v>39082</v>
      </c>
      <c r="Q255" s="4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>
        <v>44</v>
      </c>
      <c r="AB255" s="86">
        <v>48389</v>
      </c>
    </row>
    <row r="256" spans="1:28" ht="12.75">
      <c r="A256" s="140" t="s">
        <v>257</v>
      </c>
      <c r="B256" s="142" t="s">
        <v>719</v>
      </c>
      <c r="C256" s="143">
        <v>175883</v>
      </c>
      <c r="D256" s="143">
        <v>7</v>
      </c>
      <c r="E256" s="3">
        <v>0</v>
      </c>
      <c r="F256" s="3">
        <v>0</v>
      </c>
      <c r="G256" s="4">
        <v>0</v>
      </c>
      <c r="H256" s="3">
        <v>0</v>
      </c>
      <c r="I256" s="4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>
        <v>152</v>
      </c>
      <c r="P256" s="86">
        <v>42425</v>
      </c>
      <c r="Q256" s="4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>
        <v>21</v>
      </c>
      <c r="AB256" s="86">
        <v>48354</v>
      </c>
    </row>
    <row r="257" spans="1:28" ht="12.75">
      <c r="A257" s="140" t="s">
        <v>257</v>
      </c>
      <c r="B257" s="142" t="s">
        <v>720</v>
      </c>
      <c r="C257" s="143">
        <v>175935</v>
      </c>
      <c r="D257" s="143">
        <v>7</v>
      </c>
      <c r="E257" s="3">
        <v>0</v>
      </c>
      <c r="F257" s="3">
        <v>0</v>
      </c>
      <c r="G257" s="4">
        <v>0</v>
      </c>
      <c r="H257" s="3">
        <v>0</v>
      </c>
      <c r="I257" s="4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>
        <v>66.5</v>
      </c>
      <c r="P257" s="86">
        <v>35530</v>
      </c>
      <c r="Q257" s="4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>
        <v>57.5</v>
      </c>
      <c r="AB257" s="86">
        <v>38641</v>
      </c>
    </row>
    <row r="258" spans="1:28" ht="12.75">
      <c r="A258" s="140" t="s">
        <v>257</v>
      </c>
      <c r="B258" s="142" t="s">
        <v>721</v>
      </c>
      <c r="C258" s="143">
        <v>176008</v>
      </c>
      <c r="D258" s="143">
        <v>7</v>
      </c>
      <c r="E258" s="3">
        <v>0</v>
      </c>
      <c r="F258" s="3">
        <v>0</v>
      </c>
      <c r="G258" s="4">
        <v>0</v>
      </c>
      <c r="H258" s="3">
        <v>0</v>
      </c>
      <c r="I258" s="4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>
        <v>96</v>
      </c>
      <c r="P258" s="86">
        <v>41256</v>
      </c>
      <c r="Q258" s="4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>
        <v>10</v>
      </c>
      <c r="AB258" s="86">
        <v>48452</v>
      </c>
    </row>
    <row r="259" spans="1:28" ht="12.75">
      <c r="A259" s="140" t="s">
        <v>257</v>
      </c>
      <c r="B259" s="142" t="s">
        <v>722</v>
      </c>
      <c r="C259" s="143">
        <v>176071</v>
      </c>
      <c r="D259" s="143">
        <v>7</v>
      </c>
      <c r="E259" s="3">
        <v>0</v>
      </c>
      <c r="F259" s="3">
        <v>0</v>
      </c>
      <c r="G259" s="4">
        <v>0</v>
      </c>
      <c r="H259" s="3">
        <v>0</v>
      </c>
      <c r="I259" s="4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>
        <v>225</v>
      </c>
      <c r="P259" s="86">
        <v>39900</v>
      </c>
      <c r="Q259" s="4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>
        <v>184</v>
      </c>
      <c r="AB259" s="86">
        <v>37238</v>
      </c>
    </row>
    <row r="260" spans="1:28" ht="12.75">
      <c r="A260" s="140" t="s">
        <v>257</v>
      </c>
      <c r="B260" s="142" t="s">
        <v>723</v>
      </c>
      <c r="C260" s="143">
        <v>176169</v>
      </c>
      <c r="D260" s="143">
        <v>7</v>
      </c>
      <c r="E260" s="3">
        <v>0</v>
      </c>
      <c r="F260" s="3">
        <v>0</v>
      </c>
      <c r="G260" s="4">
        <v>0</v>
      </c>
      <c r="H260" s="3">
        <v>0</v>
      </c>
      <c r="I260" s="4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>
        <v>99.5</v>
      </c>
      <c r="P260" s="86">
        <v>42809</v>
      </c>
      <c r="Q260" s="4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>
        <v>26</v>
      </c>
      <c r="AB260" s="86">
        <v>45771</v>
      </c>
    </row>
    <row r="261" spans="1:28" ht="12.75">
      <c r="A261" s="140" t="s">
        <v>257</v>
      </c>
      <c r="B261" s="144" t="s">
        <v>724</v>
      </c>
      <c r="C261" s="145">
        <v>176178</v>
      </c>
      <c r="D261" s="146">
        <v>7</v>
      </c>
      <c r="E261" s="3"/>
      <c r="F261" s="3"/>
      <c r="G261" s="4"/>
      <c r="H261" s="3"/>
      <c r="I261" s="4"/>
      <c r="J261" s="3"/>
      <c r="K261" s="3"/>
      <c r="L261" s="3"/>
      <c r="M261" s="3"/>
      <c r="N261" s="3"/>
      <c r="O261">
        <v>142</v>
      </c>
      <c r="P261" s="86">
        <v>42137</v>
      </c>
      <c r="Q261" s="4"/>
      <c r="R261" s="3"/>
      <c r="S261" s="3"/>
      <c r="T261" s="3"/>
      <c r="U261" s="3"/>
      <c r="V261" s="3"/>
      <c r="W261" s="3"/>
      <c r="X261" s="3"/>
      <c r="Y261" s="3"/>
      <c r="Z261" s="3"/>
      <c r="AA261">
        <v>23</v>
      </c>
      <c r="AB261" s="86">
        <v>44059</v>
      </c>
    </row>
    <row r="262" spans="1:28" ht="12.75">
      <c r="A262" s="140" t="s">
        <v>257</v>
      </c>
      <c r="B262" s="144" t="s">
        <v>725</v>
      </c>
      <c r="C262" s="145">
        <v>176239</v>
      </c>
      <c r="D262" s="146">
        <v>7</v>
      </c>
      <c r="E262" s="3"/>
      <c r="F262" s="3"/>
      <c r="G262" s="4"/>
      <c r="H262" s="3"/>
      <c r="I262" s="4"/>
      <c r="J262" s="3"/>
      <c r="K262" s="3"/>
      <c r="L262" s="3"/>
      <c r="M262" s="3"/>
      <c r="N262" s="3"/>
      <c r="O262">
        <v>126.8</v>
      </c>
      <c r="P262" s="86">
        <v>35531</v>
      </c>
      <c r="Q262" s="4"/>
      <c r="R262" s="3"/>
      <c r="S262" s="3"/>
      <c r="T262" s="3"/>
      <c r="U262" s="3"/>
      <c r="V262" s="3"/>
      <c r="W262" s="3"/>
      <c r="X262" s="3"/>
      <c r="Y262" s="3"/>
      <c r="Z262" s="3"/>
      <c r="AA262">
        <v>25.6</v>
      </c>
      <c r="AB262" s="86">
        <v>40107</v>
      </c>
    </row>
    <row r="263" spans="1:28" ht="12.75">
      <c r="A263" s="140" t="s">
        <v>257</v>
      </c>
      <c r="B263" s="142" t="s">
        <v>726</v>
      </c>
      <c r="C263" s="143">
        <v>176354</v>
      </c>
      <c r="D263" s="143">
        <v>7</v>
      </c>
      <c r="E263" s="3"/>
      <c r="F263" s="3"/>
      <c r="G263" s="4"/>
      <c r="H263" s="3"/>
      <c r="I263" s="4"/>
      <c r="J263" s="3"/>
      <c r="K263" s="3"/>
      <c r="L263" s="3"/>
      <c r="M263" s="3"/>
      <c r="N263" s="3"/>
      <c r="O263">
        <v>55</v>
      </c>
      <c r="P263" s="86">
        <v>45142</v>
      </c>
      <c r="Q263" s="4"/>
      <c r="R263" s="3"/>
      <c r="S263" s="3"/>
      <c r="T263" s="3"/>
      <c r="U263" s="3"/>
      <c r="V263" s="3"/>
      <c r="W263" s="3"/>
      <c r="X263" s="3"/>
      <c r="Y263" s="3"/>
      <c r="Z263" s="3"/>
      <c r="AA263">
        <v>9</v>
      </c>
      <c r="AB263" s="86">
        <v>43416</v>
      </c>
    </row>
    <row r="264" spans="1:28" ht="12">
      <c r="A264" s="140" t="s">
        <v>266</v>
      </c>
      <c r="B264" s="140" t="s">
        <v>267</v>
      </c>
      <c r="C264" s="141">
        <v>199193</v>
      </c>
      <c r="D264" s="141">
        <v>1</v>
      </c>
      <c r="E264" s="3">
        <v>286</v>
      </c>
      <c r="F264" s="3">
        <v>84310</v>
      </c>
      <c r="G264" s="4">
        <v>271</v>
      </c>
      <c r="H264" s="3">
        <v>58980</v>
      </c>
      <c r="I264" s="4">
        <v>150</v>
      </c>
      <c r="J264" s="3">
        <v>52641</v>
      </c>
      <c r="K264" s="3">
        <v>4</v>
      </c>
      <c r="L264" s="3">
        <v>38815</v>
      </c>
      <c r="M264" s="3">
        <v>163</v>
      </c>
      <c r="N264" s="3">
        <v>34303</v>
      </c>
      <c r="O264" s="4">
        <v>0</v>
      </c>
      <c r="P264" s="5">
        <v>0</v>
      </c>
      <c r="Q264" s="4">
        <v>160</v>
      </c>
      <c r="R264" s="3">
        <v>97239</v>
      </c>
      <c r="S264" s="3">
        <v>66</v>
      </c>
      <c r="T264" s="3">
        <v>73977</v>
      </c>
      <c r="U264" s="3">
        <v>48</v>
      </c>
      <c r="V264" s="3">
        <v>62306</v>
      </c>
      <c r="W264" s="3">
        <v>1</v>
      </c>
      <c r="X264" s="3">
        <v>45344</v>
      </c>
      <c r="Y264" s="3">
        <v>22</v>
      </c>
      <c r="Z264" s="3">
        <v>54709</v>
      </c>
      <c r="AA264" s="2">
        <v>0</v>
      </c>
      <c r="AB264" s="3">
        <v>0</v>
      </c>
    </row>
    <row r="265" spans="1:28" ht="12">
      <c r="A265" s="140" t="s">
        <v>266</v>
      </c>
      <c r="B265" s="140" t="s">
        <v>268</v>
      </c>
      <c r="C265" s="141">
        <v>199120</v>
      </c>
      <c r="D265" s="141">
        <v>1</v>
      </c>
      <c r="E265" s="3">
        <v>461</v>
      </c>
      <c r="F265" s="3">
        <v>85513</v>
      </c>
      <c r="G265" s="4">
        <v>200</v>
      </c>
      <c r="H265" s="3">
        <v>63077</v>
      </c>
      <c r="I265" s="4">
        <v>161</v>
      </c>
      <c r="J265" s="3">
        <v>50976</v>
      </c>
      <c r="K265" s="3">
        <v>3</v>
      </c>
      <c r="L265" s="3">
        <v>61333</v>
      </c>
      <c r="M265" s="3">
        <v>59</v>
      </c>
      <c r="N265" s="3">
        <v>52399</v>
      </c>
      <c r="O265" s="4">
        <v>0</v>
      </c>
      <c r="P265" s="5">
        <v>0</v>
      </c>
      <c r="Q265" s="4">
        <v>115</v>
      </c>
      <c r="R265" s="3">
        <v>124055</v>
      </c>
      <c r="S265" s="3">
        <v>88</v>
      </c>
      <c r="T265" s="3">
        <v>85472</v>
      </c>
      <c r="U265" s="3">
        <v>94</v>
      </c>
      <c r="V265" s="3">
        <v>63008</v>
      </c>
      <c r="W265" s="3">
        <v>5</v>
      </c>
      <c r="X265" s="3">
        <v>44166</v>
      </c>
      <c r="Y265" s="3">
        <v>54</v>
      </c>
      <c r="Z265" s="3">
        <v>67587</v>
      </c>
      <c r="AA265" s="2">
        <v>0</v>
      </c>
      <c r="AB265" s="3">
        <v>0</v>
      </c>
    </row>
    <row r="266" spans="1:28" ht="12">
      <c r="A266" s="140" t="s">
        <v>266</v>
      </c>
      <c r="B266" s="140" t="s">
        <v>269</v>
      </c>
      <c r="C266" s="141">
        <v>199148</v>
      </c>
      <c r="D266" s="141">
        <v>2</v>
      </c>
      <c r="E266" s="3">
        <v>131</v>
      </c>
      <c r="F266" s="3">
        <v>73537</v>
      </c>
      <c r="G266" s="4">
        <v>167</v>
      </c>
      <c r="H266" s="3">
        <v>52909</v>
      </c>
      <c r="I266" s="4">
        <v>126</v>
      </c>
      <c r="J266" s="3">
        <v>43032</v>
      </c>
      <c r="K266" s="3">
        <v>5</v>
      </c>
      <c r="L266" s="3">
        <v>35289</v>
      </c>
      <c r="M266" s="3">
        <v>131</v>
      </c>
      <c r="N266" s="3">
        <v>33560</v>
      </c>
      <c r="O266" s="4">
        <v>0</v>
      </c>
      <c r="P266" s="5">
        <v>0</v>
      </c>
      <c r="Q266" s="4">
        <v>6</v>
      </c>
      <c r="R266" s="3">
        <v>97685</v>
      </c>
      <c r="S266" s="3">
        <v>4</v>
      </c>
      <c r="T266" s="3">
        <v>58861</v>
      </c>
      <c r="U266" s="3">
        <v>2</v>
      </c>
      <c r="V266" s="3">
        <v>48326</v>
      </c>
      <c r="W266" s="3">
        <v>0</v>
      </c>
      <c r="X266" s="3">
        <v>0</v>
      </c>
      <c r="Y266" s="3">
        <v>15</v>
      </c>
      <c r="Z266" s="3">
        <v>40448</v>
      </c>
      <c r="AA266" s="2">
        <v>0</v>
      </c>
      <c r="AB266" s="3">
        <v>0</v>
      </c>
    </row>
    <row r="267" spans="1:28" ht="12">
      <c r="A267" s="140" t="s">
        <v>266</v>
      </c>
      <c r="B267" s="140" t="s">
        <v>270</v>
      </c>
      <c r="C267" s="141">
        <v>197869</v>
      </c>
      <c r="D267" s="141">
        <v>3</v>
      </c>
      <c r="E267" s="3">
        <v>232</v>
      </c>
      <c r="F267" s="3">
        <v>60875</v>
      </c>
      <c r="G267" s="4">
        <v>122</v>
      </c>
      <c r="H267" s="3">
        <v>50438</v>
      </c>
      <c r="I267" s="4">
        <v>132</v>
      </c>
      <c r="J267" s="3">
        <v>41506</v>
      </c>
      <c r="K267" s="3">
        <v>6</v>
      </c>
      <c r="L267" s="3">
        <v>34296</v>
      </c>
      <c r="M267" s="3">
        <v>61</v>
      </c>
      <c r="N267" s="3">
        <v>32679</v>
      </c>
      <c r="O267" s="4">
        <v>0</v>
      </c>
      <c r="P267" s="5">
        <v>0</v>
      </c>
      <c r="Q267" s="4">
        <v>18</v>
      </c>
      <c r="R267" s="3">
        <v>71758</v>
      </c>
      <c r="S267" s="3">
        <v>3</v>
      </c>
      <c r="T267" s="3">
        <v>62074</v>
      </c>
      <c r="U267" s="3">
        <v>2</v>
      </c>
      <c r="V267" s="3">
        <v>46229</v>
      </c>
      <c r="W267" s="3">
        <v>0</v>
      </c>
      <c r="X267" s="3">
        <v>0</v>
      </c>
      <c r="Y267" s="3">
        <v>5</v>
      </c>
      <c r="Z267" s="3">
        <v>45655</v>
      </c>
      <c r="AA267" s="2">
        <v>0</v>
      </c>
      <c r="AB267" s="3">
        <v>0</v>
      </c>
    </row>
    <row r="268" spans="1:28" ht="12">
      <c r="A268" s="140" t="s">
        <v>266</v>
      </c>
      <c r="B268" s="140" t="s">
        <v>271</v>
      </c>
      <c r="C268" s="141">
        <v>198464</v>
      </c>
      <c r="D268" s="141">
        <v>3</v>
      </c>
      <c r="E268" s="3">
        <v>148</v>
      </c>
      <c r="F268" s="3">
        <v>66749</v>
      </c>
      <c r="G268" s="4">
        <v>225</v>
      </c>
      <c r="H268" s="3">
        <v>50809</v>
      </c>
      <c r="I268" s="4">
        <v>171</v>
      </c>
      <c r="J268" s="3">
        <v>44093</v>
      </c>
      <c r="K268" s="3">
        <v>10</v>
      </c>
      <c r="L268" s="3">
        <v>37778</v>
      </c>
      <c r="M268" s="3">
        <v>129</v>
      </c>
      <c r="N268" s="3">
        <v>34613</v>
      </c>
      <c r="O268" s="4">
        <v>0</v>
      </c>
      <c r="P268" s="5">
        <v>0</v>
      </c>
      <c r="Q268" s="4">
        <v>22</v>
      </c>
      <c r="R268" s="3">
        <v>70313</v>
      </c>
      <c r="S268" s="3">
        <v>28</v>
      </c>
      <c r="T268" s="3">
        <v>62517</v>
      </c>
      <c r="U268" s="3">
        <v>30</v>
      </c>
      <c r="V268" s="3">
        <v>54679</v>
      </c>
      <c r="W268" s="3">
        <v>2</v>
      </c>
      <c r="X268" s="3">
        <v>48424</v>
      </c>
      <c r="Y268" s="3">
        <v>43</v>
      </c>
      <c r="Z268" s="3">
        <v>47786</v>
      </c>
      <c r="AA268" s="2">
        <v>0</v>
      </c>
      <c r="AB268" s="3">
        <v>0</v>
      </c>
    </row>
    <row r="269" spans="1:28" ht="12">
      <c r="A269" s="140" t="s">
        <v>266</v>
      </c>
      <c r="B269" s="140" t="s">
        <v>272</v>
      </c>
      <c r="C269" s="141">
        <v>199102</v>
      </c>
      <c r="D269" s="141">
        <v>3</v>
      </c>
      <c r="E269" s="3">
        <v>57</v>
      </c>
      <c r="F269" s="3">
        <v>61350</v>
      </c>
      <c r="G269" s="4">
        <v>109</v>
      </c>
      <c r="H269" s="3">
        <v>54226</v>
      </c>
      <c r="I269" s="4">
        <v>116</v>
      </c>
      <c r="J269" s="3">
        <v>47877</v>
      </c>
      <c r="K269" s="3">
        <v>22</v>
      </c>
      <c r="L269" s="3">
        <v>35467</v>
      </c>
      <c r="M269" s="3">
        <v>30</v>
      </c>
      <c r="N269" s="3">
        <v>43071</v>
      </c>
      <c r="O269" s="4">
        <v>0</v>
      </c>
      <c r="P269" s="5">
        <v>0</v>
      </c>
      <c r="Q269" s="4">
        <v>27</v>
      </c>
      <c r="R269" s="3">
        <v>83836</v>
      </c>
      <c r="S269" s="3">
        <v>21</v>
      </c>
      <c r="T269" s="3">
        <v>69283</v>
      </c>
      <c r="U269" s="3">
        <v>8</v>
      </c>
      <c r="V269" s="3">
        <v>62928</v>
      </c>
      <c r="W269" s="3">
        <v>1</v>
      </c>
      <c r="X269" s="3">
        <v>63800</v>
      </c>
      <c r="Y269" s="3">
        <v>21</v>
      </c>
      <c r="Z269" s="3">
        <v>51988</v>
      </c>
      <c r="AA269" s="2">
        <v>0</v>
      </c>
      <c r="AB269" s="3">
        <v>0</v>
      </c>
    </row>
    <row r="270" spans="1:28" ht="12">
      <c r="A270" s="140" t="s">
        <v>266</v>
      </c>
      <c r="B270" s="140" t="s">
        <v>273</v>
      </c>
      <c r="C270" s="141">
        <v>199157</v>
      </c>
      <c r="D270" s="141">
        <v>3</v>
      </c>
      <c r="E270" s="3">
        <v>47</v>
      </c>
      <c r="F270" s="3">
        <v>70801</v>
      </c>
      <c r="G270" s="4">
        <v>65</v>
      </c>
      <c r="H270" s="3">
        <v>53030</v>
      </c>
      <c r="I270" s="4">
        <v>70</v>
      </c>
      <c r="J270" s="3">
        <v>45651</v>
      </c>
      <c r="K270" s="3">
        <v>2</v>
      </c>
      <c r="L270" s="3">
        <v>42728</v>
      </c>
      <c r="M270" s="3">
        <v>45</v>
      </c>
      <c r="N270" s="3">
        <v>39521</v>
      </c>
      <c r="O270" s="4">
        <v>0</v>
      </c>
      <c r="P270" s="5">
        <v>0</v>
      </c>
      <c r="Q270" s="4">
        <v>11</v>
      </c>
      <c r="R270" s="3">
        <v>71989</v>
      </c>
      <c r="S270" s="3">
        <v>16</v>
      </c>
      <c r="T270" s="3">
        <v>68492</v>
      </c>
      <c r="U270" s="3">
        <v>4</v>
      </c>
      <c r="V270" s="3">
        <v>61817</v>
      </c>
      <c r="W270" s="3">
        <v>1</v>
      </c>
      <c r="X270" s="3">
        <v>47837</v>
      </c>
      <c r="Y270" s="3">
        <v>3</v>
      </c>
      <c r="Z270" s="3">
        <v>41892</v>
      </c>
      <c r="AA270" s="2">
        <v>0</v>
      </c>
      <c r="AB270" s="3">
        <v>0</v>
      </c>
    </row>
    <row r="271" spans="1:28" ht="12">
      <c r="A271" s="140" t="s">
        <v>266</v>
      </c>
      <c r="B271" s="140" t="s">
        <v>274</v>
      </c>
      <c r="C271" s="141">
        <v>199139</v>
      </c>
      <c r="D271" s="141">
        <v>3</v>
      </c>
      <c r="E271" s="3">
        <v>164</v>
      </c>
      <c r="F271" s="3">
        <v>68863</v>
      </c>
      <c r="G271" s="4">
        <v>208</v>
      </c>
      <c r="H271" s="3">
        <v>51942</v>
      </c>
      <c r="I271" s="4">
        <v>126</v>
      </c>
      <c r="J271" s="3">
        <v>44090</v>
      </c>
      <c r="K271" s="3">
        <v>0</v>
      </c>
      <c r="L271" s="3">
        <v>0</v>
      </c>
      <c r="M271" s="3">
        <v>73</v>
      </c>
      <c r="N271" s="3">
        <v>34796</v>
      </c>
      <c r="O271" s="4">
        <v>0</v>
      </c>
      <c r="P271" s="5">
        <v>0</v>
      </c>
      <c r="Q271" s="4">
        <v>25</v>
      </c>
      <c r="R271" s="3">
        <v>91470</v>
      </c>
      <c r="S271" s="3">
        <v>17</v>
      </c>
      <c r="T271" s="3">
        <v>72235</v>
      </c>
      <c r="U271" s="3">
        <v>3</v>
      </c>
      <c r="V271" s="3">
        <v>47469</v>
      </c>
      <c r="W271" s="3">
        <v>0</v>
      </c>
      <c r="X271" s="3">
        <v>0</v>
      </c>
      <c r="Y271" s="3">
        <v>28</v>
      </c>
      <c r="Z271" s="3">
        <v>39525</v>
      </c>
      <c r="AA271" s="2">
        <v>0</v>
      </c>
      <c r="AB271" s="3">
        <v>0</v>
      </c>
    </row>
    <row r="272" spans="1:28" ht="12">
      <c r="A272" s="140" t="s">
        <v>266</v>
      </c>
      <c r="B272" s="140" t="s">
        <v>275</v>
      </c>
      <c r="C272" s="141">
        <v>200004</v>
      </c>
      <c r="D272" s="141">
        <v>3</v>
      </c>
      <c r="E272" s="3">
        <v>67</v>
      </c>
      <c r="F272" s="3">
        <v>62055</v>
      </c>
      <c r="G272" s="4">
        <v>108</v>
      </c>
      <c r="H272" s="3">
        <v>51562</v>
      </c>
      <c r="I272" s="4">
        <v>97</v>
      </c>
      <c r="J272" s="3">
        <v>42600</v>
      </c>
      <c r="K272" s="3">
        <v>0</v>
      </c>
      <c r="L272" s="3">
        <v>0</v>
      </c>
      <c r="M272" s="3">
        <v>29</v>
      </c>
      <c r="N272" s="3">
        <v>36925</v>
      </c>
      <c r="O272" s="4">
        <v>0</v>
      </c>
      <c r="P272" s="5">
        <v>0</v>
      </c>
      <c r="Q272" s="4">
        <v>3</v>
      </c>
      <c r="R272" s="3">
        <v>76599</v>
      </c>
      <c r="S272" s="3">
        <v>3</v>
      </c>
      <c r="T272" s="3">
        <v>64394</v>
      </c>
      <c r="U272" s="3">
        <v>1</v>
      </c>
      <c r="V272" s="3">
        <v>60722</v>
      </c>
      <c r="W272" s="3">
        <v>0</v>
      </c>
      <c r="X272" s="3">
        <v>0</v>
      </c>
      <c r="Y272" s="3">
        <v>8</v>
      </c>
      <c r="Z272" s="3">
        <v>49722</v>
      </c>
      <c r="AA272" s="2">
        <v>0</v>
      </c>
      <c r="AB272" s="3">
        <v>0</v>
      </c>
    </row>
    <row r="273" spans="1:28" ht="12">
      <c r="A273" s="140" t="s">
        <v>266</v>
      </c>
      <c r="B273" s="140" t="s">
        <v>276</v>
      </c>
      <c r="C273" s="141">
        <v>198543</v>
      </c>
      <c r="D273" s="141">
        <v>4</v>
      </c>
      <c r="E273" s="3">
        <v>27</v>
      </c>
      <c r="F273" s="3">
        <v>60591</v>
      </c>
      <c r="G273" s="4">
        <v>54</v>
      </c>
      <c r="H273" s="3">
        <v>50469</v>
      </c>
      <c r="I273" s="4">
        <v>46</v>
      </c>
      <c r="J273" s="3">
        <v>46804</v>
      </c>
      <c r="K273" s="3">
        <v>0</v>
      </c>
      <c r="L273" s="3">
        <v>0</v>
      </c>
      <c r="M273" s="3">
        <v>36</v>
      </c>
      <c r="N273" s="3">
        <v>36659</v>
      </c>
      <c r="O273" s="4">
        <v>0</v>
      </c>
      <c r="P273" s="5">
        <v>0</v>
      </c>
      <c r="Q273" s="4">
        <v>11</v>
      </c>
      <c r="R273" s="3">
        <v>84046</v>
      </c>
      <c r="S273" s="3">
        <v>13</v>
      </c>
      <c r="T273" s="3">
        <v>68832</v>
      </c>
      <c r="U273" s="3">
        <v>5</v>
      </c>
      <c r="V273" s="3">
        <v>57740</v>
      </c>
      <c r="W273" s="3">
        <v>2</v>
      </c>
      <c r="X273" s="3">
        <v>30179</v>
      </c>
      <c r="Y273" s="3">
        <v>10</v>
      </c>
      <c r="Z273" s="3">
        <v>50866</v>
      </c>
      <c r="AA273" s="2">
        <v>0</v>
      </c>
      <c r="AB273" s="3">
        <v>0</v>
      </c>
    </row>
    <row r="274" spans="1:28" ht="12">
      <c r="A274" s="140" t="s">
        <v>266</v>
      </c>
      <c r="B274" s="140" t="s">
        <v>277</v>
      </c>
      <c r="C274" s="141">
        <v>199218</v>
      </c>
      <c r="D274" s="141">
        <v>4</v>
      </c>
      <c r="E274" s="3">
        <v>102</v>
      </c>
      <c r="F274" s="3">
        <v>62660</v>
      </c>
      <c r="G274" s="4">
        <v>128</v>
      </c>
      <c r="H274" s="3">
        <v>49970</v>
      </c>
      <c r="I274" s="4">
        <v>92</v>
      </c>
      <c r="J274" s="3">
        <v>43298</v>
      </c>
      <c r="K274" s="3">
        <v>0</v>
      </c>
      <c r="L274" s="3">
        <v>0</v>
      </c>
      <c r="M274" s="3">
        <v>39</v>
      </c>
      <c r="N274" s="3">
        <v>33008</v>
      </c>
      <c r="O274" s="4">
        <v>0</v>
      </c>
      <c r="P274" s="5">
        <v>0</v>
      </c>
      <c r="Q274" s="4">
        <v>20</v>
      </c>
      <c r="R274" s="3">
        <v>78096</v>
      </c>
      <c r="S274" s="3">
        <v>5</v>
      </c>
      <c r="T274" s="3">
        <v>66498</v>
      </c>
      <c r="U274" s="3">
        <v>0</v>
      </c>
      <c r="V274" s="3">
        <v>0</v>
      </c>
      <c r="W274" s="3">
        <v>0</v>
      </c>
      <c r="X274" s="3">
        <v>0</v>
      </c>
      <c r="Y274" s="3">
        <v>2</v>
      </c>
      <c r="Z274" s="3">
        <v>36215</v>
      </c>
      <c r="AA274" s="2">
        <v>0</v>
      </c>
      <c r="AB274" s="3">
        <v>0</v>
      </c>
    </row>
    <row r="275" spans="1:28" ht="12">
      <c r="A275" s="140" t="s">
        <v>266</v>
      </c>
      <c r="B275" s="140" t="s">
        <v>278</v>
      </c>
      <c r="C275" s="141">
        <v>199281</v>
      </c>
      <c r="D275" s="141">
        <v>5</v>
      </c>
      <c r="E275" s="3">
        <v>42</v>
      </c>
      <c r="F275" s="3">
        <v>68262</v>
      </c>
      <c r="G275" s="4">
        <v>31</v>
      </c>
      <c r="H275" s="3">
        <v>52011</v>
      </c>
      <c r="I275" s="4">
        <v>41</v>
      </c>
      <c r="J275" s="3">
        <v>41555</v>
      </c>
      <c r="K275" s="3">
        <v>2</v>
      </c>
      <c r="L275" s="3">
        <v>33500</v>
      </c>
      <c r="M275" s="3">
        <v>25</v>
      </c>
      <c r="N275" s="3">
        <v>37727</v>
      </c>
      <c r="O275" s="4">
        <v>0</v>
      </c>
      <c r="P275" s="5">
        <v>0</v>
      </c>
      <c r="Q275" s="4">
        <v>0</v>
      </c>
      <c r="R275" s="3">
        <v>0</v>
      </c>
      <c r="S275" s="3">
        <v>1</v>
      </c>
      <c r="T275" s="3">
        <v>62200</v>
      </c>
      <c r="U275" s="3">
        <v>1</v>
      </c>
      <c r="V275" s="3">
        <v>67736</v>
      </c>
      <c r="W275" s="3">
        <v>0</v>
      </c>
      <c r="X275" s="3">
        <v>0</v>
      </c>
      <c r="Y275" s="3">
        <v>2</v>
      </c>
      <c r="Z275" s="3">
        <v>53320</v>
      </c>
      <c r="AA275" s="2">
        <v>0</v>
      </c>
      <c r="AB275" s="3">
        <v>0</v>
      </c>
    </row>
    <row r="276" spans="1:28" ht="12">
      <c r="A276" s="140" t="s">
        <v>266</v>
      </c>
      <c r="B276" s="140" t="s">
        <v>279</v>
      </c>
      <c r="C276" s="141">
        <v>198507</v>
      </c>
      <c r="D276" s="141">
        <v>6</v>
      </c>
      <c r="E276" s="3">
        <v>40</v>
      </c>
      <c r="F276" s="3">
        <v>55159</v>
      </c>
      <c r="G276" s="4">
        <v>20</v>
      </c>
      <c r="H276" s="3">
        <v>44115</v>
      </c>
      <c r="I276" s="4">
        <v>8</v>
      </c>
      <c r="J276" s="3">
        <v>40473</v>
      </c>
      <c r="K276" s="3">
        <v>2</v>
      </c>
      <c r="L276" s="3">
        <v>38765</v>
      </c>
      <c r="M276" s="3">
        <v>20</v>
      </c>
      <c r="N276" s="3">
        <v>40664</v>
      </c>
      <c r="O276" s="4">
        <v>0</v>
      </c>
      <c r="P276" s="5">
        <v>0</v>
      </c>
      <c r="Q276" s="4">
        <v>3</v>
      </c>
      <c r="R276" s="3">
        <v>64231</v>
      </c>
      <c r="S276" s="3">
        <v>1</v>
      </c>
      <c r="T276" s="3">
        <v>78176</v>
      </c>
      <c r="U276" s="3">
        <v>0</v>
      </c>
      <c r="V276" s="3">
        <v>0</v>
      </c>
      <c r="W276" s="3">
        <v>0</v>
      </c>
      <c r="X276" s="3">
        <v>0</v>
      </c>
      <c r="Y276" s="3">
        <v>4</v>
      </c>
      <c r="Z276" s="3">
        <v>41188</v>
      </c>
      <c r="AA276" s="2">
        <v>0</v>
      </c>
      <c r="AB276" s="3">
        <v>0</v>
      </c>
    </row>
    <row r="277" spans="1:28" ht="12">
      <c r="A277" s="140" t="s">
        <v>266</v>
      </c>
      <c r="B277" s="140" t="s">
        <v>280</v>
      </c>
      <c r="C277" s="141">
        <v>199111</v>
      </c>
      <c r="D277" s="141">
        <v>6</v>
      </c>
      <c r="E277" s="3">
        <v>45</v>
      </c>
      <c r="F277" s="3">
        <v>64229</v>
      </c>
      <c r="G277" s="4">
        <v>50</v>
      </c>
      <c r="H277" s="3">
        <v>49389</v>
      </c>
      <c r="I277" s="4">
        <v>46</v>
      </c>
      <c r="J277" s="3">
        <v>37197</v>
      </c>
      <c r="K277" s="3">
        <v>1</v>
      </c>
      <c r="L277" s="3">
        <v>32640</v>
      </c>
      <c r="M277" s="3">
        <v>19</v>
      </c>
      <c r="N277" s="3">
        <v>40316</v>
      </c>
      <c r="O277" s="4">
        <v>0</v>
      </c>
      <c r="P277" s="5">
        <v>0</v>
      </c>
      <c r="Q277" s="4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2">
        <v>0</v>
      </c>
      <c r="AB277" s="3">
        <v>0</v>
      </c>
    </row>
    <row r="278" spans="1:28" ht="12">
      <c r="A278" s="140" t="s">
        <v>266</v>
      </c>
      <c r="B278" s="140" t="s">
        <v>281</v>
      </c>
      <c r="C278" s="141">
        <v>199999</v>
      </c>
      <c r="D278" s="141">
        <v>6</v>
      </c>
      <c r="E278" s="3">
        <v>32</v>
      </c>
      <c r="F278" s="3">
        <v>57423</v>
      </c>
      <c r="G278" s="4">
        <v>36</v>
      </c>
      <c r="H278" s="3">
        <v>51870</v>
      </c>
      <c r="I278" s="4">
        <v>36</v>
      </c>
      <c r="J278" s="3">
        <v>42130</v>
      </c>
      <c r="K278" s="3">
        <v>5</v>
      </c>
      <c r="L278" s="3">
        <v>36310</v>
      </c>
      <c r="M278" s="3">
        <v>13</v>
      </c>
      <c r="N278" s="3">
        <v>37178</v>
      </c>
      <c r="O278" s="4">
        <v>0</v>
      </c>
      <c r="P278" s="5">
        <v>0</v>
      </c>
      <c r="Q278" s="4">
        <v>11</v>
      </c>
      <c r="R278" s="3">
        <v>83158</v>
      </c>
      <c r="S278" s="3">
        <v>6</v>
      </c>
      <c r="T278" s="3">
        <v>66715</v>
      </c>
      <c r="U278" s="3">
        <v>14</v>
      </c>
      <c r="V278" s="3">
        <v>53391</v>
      </c>
      <c r="W278" s="3">
        <v>0</v>
      </c>
      <c r="X278" s="3">
        <v>0</v>
      </c>
      <c r="Y278" s="3">
        <v>10</v>
      </c>
      <c r="Z278" s="3">
        <v>52106</v>
      </c>
      <c r="AA278" s="2">
        <v>0</v>
      </c>
      <c r="AB278" s="3">
        <v>0</v>
      </c>
    </row>
    <row r="279" spans="1:26" ht="12">
      <c r="A279" s="140" t="s">
        <v>266</v>
      </c>
      <c r="B279" s="140" t="s">
        <v>282</v>
      </c>
      <c r="C279" s="141">
        <v>199786</v>
      </c>
      <c r="D279" s="141">
        <v>7</v>
      </c>
      <c r="E279" s="3">
        <v>0</v>
      </c>
      <c r="F279" s="3">
        <v>0</v>
      </c>
      <c r="G279" s="4">
        <v>0</v>
      </c>
      <c r="H279" s="3">
        <v>0</v>
      </c>
      <c r="I279" s="4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2">
        <v>76</v>
      </c>
      <c r="P279" s="3">
        <v>30962</v>
      </c>
      <c r="Q279" s="4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1:26" ht="12">
      <c r="A280" s="140" t="s">
        <v>266</v>
      </c>
      <c r="B280" s="140" t="s">
        <v>283</v>
      </c>
      <c r="C280" s="141">
        <v>197850</v>
      </c>
      <c r="D280" s="141">
        <v>7</v>
      </c>
      <c r="E280" s="3">
        <v>0</v>
      </c>
      <c r="F280" s="3">
        <v>0</v>
      </c>
      <c r="G280" s="4">
        <v>0</v>
      </c>
      <c r="H280" s="3">
        <v>0</v>
      </c>
      <c r="I280" s="4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2">
        <v>37</v>
      </c>
      <c r="P280" s="3">
        <v>32836</v>
      </c>
      <c r="Q280" s="4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1:26" ht="12">
      <c r="A281" s="140" t="s">
        <v>266</v>
      </c>
      <c r="B281" s="140" t="s">
        <v>284</v>
      </c>
      <c r="C281" s="141">
        <v>197887</v>
      </c>
      <c r="D281" s="141">
        <v>7</v>
      </c>
      <c r="E281" s="3">
        <v>0</v>
      </c>
      <c r="F281" s="3">
        <v>0</v>
      </c>
      <c r="G281" s="4">
        <v>0</v>
      </c>
      <c r="H281" s="3">
        <v>0</v>
      </c>
      <c r="I281" s="4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2">
        <v>95</v>
      </c>
      <c r="P281" s="3">
        <v>33826</v>
      </c>
      <c r="Q281" s="4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1:26" ht="12">
      <c r="A282" s="140" t="s">
        <v>266</v>
      </c>
      <c r="B282" s="140" t="s">
        <v>285</v>
      </c>
      <c r="C282" s="141">
        <v>197996</v>
      </c>
      <c r="D282" s="141">
        <v>7</v>
      </c>
      <c r="E282" s="3">
        <v>0</v>
      </c>
      <c r="F282" s="3">
        <v>0</v>
      </c>
      <c r="G282" s="4">
        <v>0</v>
      </c>
      <c r="H282" s="3">
        <v>0</v>
      </c>
      <c r="I282" s="4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2">
        <v>55</v>
      </c>
      <c r="P282" s="3">
        <v>31865</v>
      </c>
      <c r="Q282" s="4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1:26" ht="12">
      <c r="A283" s="140" t="s">
        <v>266</v>
      </c>
      <c r="B283" s="140" t="s">
        <v>286</v>
      </c>
      <c r="C283" s="141">
        <v>198011</v>
      </c>
      <c r="D283" s="141">
        <v>7</v>
      </c>
      <c r="E283" s="3">
        <v>0</v>
      </c>
      <c r="F283" s="3">
        <v>0</v>
      </c>
      <c r="G283" s="4">
        <v>0</v>
      </c>
      <c r="H283" s="3">
        <v>0</v>
      </c>
      <c r="I283" s="4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2">
        <v>27</v>
      </c>
      <c r="P283" s="3">
        <v>31775</v>
      </c>
      <c r="Q283" s="4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1:26" ht="12">
      <c r="A284" s="140" t="s">
        <v>266</v>
      </c>
      <c r="B284" s="140" t="s">
        <v>287</v>
      </c>
      <c r="C284" s="141">
        <v>198039</v>
      </c>
      <c r="D284" s="141">
        <v>7</v>
      </c>
      <c r="E284" s="3">
        <v>0</v>
      </c>
      <c r="F284" s="3">
        <v>0</v>
      </c>
      <c r="G284" s="4">
        <v>0</v>
      </c>
      <c r="H284" s="3">
        <v>0</v>
      </c>
      <c r="I284" s="4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2">
        <v>50</v>
      </c>
      <c r="P284" s="3">
        <v>32608</v>
      </c>
      <c r="Q284" s="4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1:26" ht="12">
      <c r="A285" s="140" t="s">
        <v>266</v>
      </c>
      <c r="B285" s="140" t="s">
        <v>288</v>
      </c>
      <c r="C285" s="141">
        <v>198084</v>
      </c>
      <c r="D285" s="141">
        <v>7</v>
      </c>
      <c r="E285" s="3">
        <v>0</v>
      </c>
      <c r="F285" s="3">
        <v>0</v>
      </c>
      <c r="G285" s="4">
        <v>0</v>
      </c>
      <c r="H285" s="3">
        <v>0</v>
      </c>
      <c r="I285" s="4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2">
        <v>25</v>
      </c>
      <c r="P285" s="3">
        <v>31049</v>
      </c>
      <c r="Q285" s="4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1:26" ht="12">
      <c r="A286" s="140" t="s">
        <v>266</v>
      </c>
      <c r="B286" s="140" t="s">
        <v>289</v>
      </c>
      <c r="C286" s="141">
        <v>198118</v>
      </c>
      <c r="D286" s="141">
        <v>7</v>
      </c>
      <c r="E286" s="3">
        <v>0</v>
      </c>
      <c r="F286" s="3">
        <v>0</v>
      </c>
      <c r="G286" s="4">
        <v>0</v>
      </c>
      <c r="H286" s="3">
        <v>0</v>
      </c>
      <c r="I286" s="4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2">
        <v>81</v>
      </c>
      <c r="P286" s="3">
        <v>32411</v>
      </c>
      <c r="Q286" s="4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1:26" ht="12">
      <c r="A287" s="140" t="s">
        <v>266</v>
      </c>
      <c r="B287" s="140" t="s">
        <v>290</v>
      </c>
      <c r="C287" s="141">
        <v>198154</v>
      </c>
      <c r="D287" s="141">
        <v>7</v>
      </c>
      <c r="E287" s="3">
        <v>0</v>
      </c>
      <c r="F287" s="3">
        <v>0</v>
      </c>
      <c r="G287" s="4">
        <v>0</v>
      </c>
      <c r="H287" s="3">
        <v>0</v>
      </c>
      <c r="I287" s="4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2">
        <v>112</v>
      </c>
      <c r="P287" s="3">
        <v>33219</v>
      </c>
      <c r="Q287" s="4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1:26" ht="12">
      <c r="A288" s="140" t="s">
        <v>266</v>
      </c>
      <c r="B288" s="140" t="s">
        <v>291</v>
      </c>
      <c r="C288" s="141">
        <v>198206</v>
      </c>
      <c r="D288" s="141">
        <v>7</v>
      </c>
      <c r="E288" s="3">
        <v>0</v>
      </c>
      <c r="F288" s="3">
        <v>0</v>
      </c>
      <c r="G288" s="4">
        <v>0</v>
      </c>
      <c r="H288" s="3">
        <v>0</v>
      </c>
      <c r="I288" s="4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2">
        <v>42</v>
      </c>
      <c r="P288" s="3">
        <v>33767</v>
      </c>
      <c r="Q288" s="4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1:26" ht="12">
      <c r="A289" s="140" t="s">
        <v>266</v>
      </c>
      <c r="B289" s="140" t="s">
        <v>292</v>
      </c>
      <c r="C289" s="141">
        <v>198233</v>
      </c>
      <c r="D289" s="141">
        <v>7</v>
      </c>
      <c r="E289" s="3">
        <v>0</v>
      </c>
      <c r="F289" s="3">
        <v>0</v>
      </c>
      <c r="G289" s="4">
        <v>0</v>
      </c>
      <c r="H289" s="3">
        <v>0</v>
      </c>
      <c r="I289" s="4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2">
        <v>94</v>
      </c>
      <c r="P289" s="3">
        <v>33160</v>
      </c>
      <c r="Q289" s="4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1:26" ht="12">
      <c r="A290" s="140" t="s">
        <v>266</v>
      </c>
      <c r="B290" s="140" t="s">
        <v>293</v>
      </c>
      <c r="C290" s="141">
        <v>198251</v>
      </c>
      <c r="D290" s="141">
        <v>7</v>
      </c>
      <c r="E290" s="3">
        <v>0</v>
      </c>
      <c r="F290" s="3">
        <v>0</v>
      </c>
      <c r="G290" s="4">
        <v>0</v>
      </c>
      <c r="H290" s="3">
        <v>0</v>
      </c>
      <c r="I290" s="4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2">
        <v>106</v>
      </c>
      <c r="P290" s="3">
        <v>31124</v>
      </c>
      <c r="Q290" s="4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1:26" ht="12">
      <c r="A291" s="140" t="s">
        <v>266</v>
      </c>
      <c r="B291" s="140" t="s">
        <v>294</v>
      </c>
      <c r="C291" s="141">
        <v>198260</v>
      </c>
      <c r="D291" s="141">
        <v>7</v>
      </c>
      <c r="E291" s="3">
        <v>0</v>
      </c>
      <c r="F291" s="3">
        <v>0</v>
      </c>
      <c r="G291" s="4">
        <v>0</v>
      </c>
      <c r="H291" s="3">
        <v>0</v>
      </c>
      <c r="I291" s="4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2">
        <v>234</v>
      </c>
      <c r="P291" s="3">
        <v>34621</v>
      </c>
      <c r="Q291" s="4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1:26" ht="12">
      <c r="A292" s="140" t="s">
        <v>266</v>
      </c>
      <c r="B292" s="140" t="s">
        <v>295</v>
      </c>
      <c r="C292" s="141">
        <v>198321</v>
      </c>
      <c r="D292" s="141">
        <v>7</v>
      </c>
      <c r="E292" s="3">
        <v>0</v>
      </c>
      <c r="F292" s="3">
        <v>0</v>
      </c>
      <c r="G292" s="4">
        <v>0</v>
      </c>
      <c r="H292" s="3">
        <v>0</v>
      </c>
      <c r="I292" s="4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2">
        <v>48</v>
      </c>
      <c r="P292" s="3">
        <v>34144</v>
      </c>
      <c r="Q292" s="4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1:26" ht="12">
      <c r="A293" s="140" t="s">
        <v>266</v>
      </c>
      <c r="B293" s="140" t="s">
        <v>296</v>
      </c>
      <c r="C293" s="141">
        <v>198330</v>
      </c>
      <c r="D293" s="141">
        <v>7</v>
      </c>
      <c r="E293" s="3">
        <v>0</v>
      </c>
      <c r="F293" s="3">
        <v>0</v>
      </c>
      <c r="G293" s="4">
        <v>0</v>
      </c>
      <c r="H293" s="3">
        <v>0</v>
      </c>
      <c r="I293" s="4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2">
        <v>99</v>
      </c>
      <c r="P293" s="3">
        <v>33488</v>
      </c>
      <c r="Q293" s="4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1:26" ht="12">
      <c r="A294" s="140" t="s">
        <v>266</v>
      </c>
      <c r="B294" s="140" t="s">
        <v>297</v>
      </c>
      <c r="C294" s="141">
        <v>197814</v>
      </c>
      <c r="D294" s="141">
        <v>7</v>
      </c>
      <c r="E294" s="3">
        <v>0</v>
      </c>
      <c r="F294" s="3">
        <v>0</v>
      </c>
      <c r="G294" s="4">
        <v>0</v>
      </c>
      <c r="H294" s="3">
        <v>0</v>
      </c>
      <c r="I294" s="4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2">
        <v>60</v>
      </c>
      <c r="P294" s="3">
        <v>31215</v>
      </c>
      <c r="Q294" s="4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1:26" ht="12">
      <c r="A295" s="140" t="s">
        <v>266</v>
      </c>
      <c r="B295" s="140" t="s">
        <v>298</v>
      </c>
      <c r="C295" s="141">
        <v>198367</v>
      </c>
      <c r="D295" s="141">
        <v>7</v>
      </c>
      <c r="E295" s="3">
        <v>0</v>
      </c>
      <c r="F295" s="3">
        <v>0</v>
      </c>
      <c r="G295" s="4">
        <v>0</v>
      </c>
      <c r="H295" s="3">
        <v>0</v>
      </c>
      <c r="I295" s="4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2">
        <v>57</v>
      </c>
      <c r="P295" s="3">
        <v>33557</v>
      </c>
      <c r="Q295" s="4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1:26" ht="12">
      <c r="A296" s="140" t="s">
        <v>266</v>
      </c>
      <c r="B296" s="140" t="s">
        <v>299</v>
      </c>
      <c r="C296" s="141">
        <v>198376</v>
      </c>
      <c r="D296" s="141">
        <v>7</v>
      </c>
      <c r="E296" s="3">
        <v>0</v>
      </c>
      <c r="F296" s="3">
        <v>0</v>
      </c>
      <c r="G296" s="4">
        <v>0</v>
      </c>
      <c r="H296" s="3">
        <v>0</v>
      </c>
      <c r="I296" s="4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2">
        <v>63</v>
      </c>
      <c r="P296" s="3">
        <v>36725</v>
      </c>
      <c r="Q296" s="4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1:26" ht="12">
      <c r="A297" s="140" t="s">
        <v>266</v>
      </c>
      <c r="B297" s="140" t="s">
        <v>300</v>
      </c>
      <c r="C297" s="141">
        <v>198455</v>
      </c>
      <c r="D297" s="141">
        <v>7</v>
      </c>
      <c r="E297" s="3">
        <v>0</v>
      </c>
      <c r="F297" s="3">
        <v>0</v>
      </c>
      <c r="G297" s="4">
        <v>0</v>
      </c>
      <c r="H297" s="3">
        <v>0</v>
      </c>
      <c r="I297" s="4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2">
        <v>111</v>
      </c>
      <c r="P297" s="3">
        <v>34314</v>
      </c>
      <c r="Q297" s="4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1:26" ht="12">
      <c r="A298" s="140" t="s">
        <v>266</v>
      </c>
      <c r="B298" s="140" t="s">
        <v>301</v>
      </c>
      <c r="C298" s="141">
        <v>198491</v>
      </c>
      <c r="D298" s="141">
        <v>7</v>
      </c>
      <c r="E298" s="3">
        <v>0</v>
      </c>
      <c r="F298" s="3">
        <v>0</v>
      </c>
      <c r="G298" s="4">
        <v>0</v>
      </c>
      <c r="H298" s="3">
        <v>0</v>
      </c>
      <c r="I298" s="4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2">
        <v>74</v>
      </c>
      <c r="P298" s="3">
        <v>30690</v>
      </c>
      <c r="Q298" s="4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1:26" ht="12">
      <c r="A299" s="140" t="s">
        <v>266</v>
      </c>
      <c r="B299" s="140" t="s">
        <v>302</v>
      </c>
      <c r="C299" s="141">
        <v>198534</v>
      </c>
      <c r="D299" s="141">
        <v>7</v>
      </c>
      <c r="E299" s="3">
        <v>0</v>
      </c>
      <c r="F299" s="3">
        <v>0</v>
      </c>
      <c r="G299" s="4">
        <v>0</v>
      </c>
      <c r="H299" s="3">
        <v>0</v>
      </c>
      <c r="I299" s="4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2">
        <v>195</v>
      </c>
      <c r="P299" s="3">
        <v>35085</v>
      </c>
      <c r="Q299" s="4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1:26" ht="12">
      <c r="A300" s="140" t="s">
        <v>266</v>
      </c>
      <c r="B300" s="140" t="s">
        <v>303</v>
      </c>
      <c r="C300" s="141">
        <v>198552</v>
      </c>
      <c r="D300" s="141">
        <v>7</v>
      </c>
      <c r="E300" s="3">
        <v>0</v>
      </c>
      <c r="F300" s="3">
        <v>0</v>
      </c>
      <c r="G300" s="4">
        <v>0</v>
      </c>
      <c r="H300" s="3">
        <v>0</v>
      </c>
      <c r="I300" s="4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2">
        <v>139</v>
      </c>
      <c r="P300" s="3">
        <v>33117</v>
      </c>
      <c r="Q300" s="4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1:26" ht="12">
      <c r="A301" s="140" t="s">
        <v>266</v>
      </c>
      <c r="B301" s="140" t="s">
        <v>304</v>
      </c>
      <c r="C301" s="141">
        <v>198570</v>
      </c>
      <c r="D301" s="141">
        <v>7</v>
      </c>
      <c r="E301" s="3">
        <v>0</v>
      </c>
      <c r="F301" s="3">
        <v>0</v>
      </c>
      <c r="G301" s="4">
        <v>0</v>
      </c>
      <c r="H301" s="3">
        <v>0</v>
      </c>
      <c r="I301" s="4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2">
        <v>104</v>
      </c>
      <c r="P301" s="3">
        <v>34832</v>
      </c>
      <c r="Q301" s="4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1:26" ht="12">
      <c r="A302" s="140" t="s">
        <v>266</v>
      </c>
      <c r="B302" s="140" t="s">
        <v>305</v>
      </c>
      <c r="C302" s="141">
        <v>198622</v>
      </c>
      <c r="D302" s="141">
        <v>7</v>
      </c>
      <c r="E302" s="3">
        <v>0</v>
      </c>
      <c r="F302" s="3">
        <v>0</v>
      </c>
      <c r="G302" s="4">
        <v>0</v>
      </c>
      <c r="H302" s="3">
        <v>0</v>
      </c>
      <c r="I302" s="4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2">
        <v>187</v>
      </c>
      <c r="P302" s="3">
        <v>35238</v>
      </c>
      <c r="Q302" s="4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1:26" ht="12">
      <c r="A303" s="140" t="s">
        <v>266</v>
      </c>
      <c r="B303" s="140" t="s">
        <v>306</v>
      </c>
      <c r="C303" s="141">
        <v>198640</v>
      </c>
      <c r="D303" s="141">
        <v>7</v>
      </c>
      <c r="E303" s="3">
        <v>0</v>
      </c>
      <c r="F303" s="3">
        <v>0</v>
      </c>
      <c r="G303" s="4">
        <v>0</v>
      </c>
      <c r="H303" s="3">
        <v>0</v>
      </c>
      <c r="I303" s="4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2">
        <v>53</v>
      </c>
      <c r="P303" s="3">
        <v>33166</v>
      </c>
      <c r="Q303" s="4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1:26" ht="12">
      <c r="A304" s="140" t="s">
        <v>266</v>
      </c>
      <c r="B304" s="140" t="s">
        <v>307</v>
      </c>
      <c r="C304" s="141">
        <v>198668</v>
      </c>
      <c r="D304" s="141">
        <v>7</v>
      </c>
      <c r="E304" s="3">
        <v>0</v>
      </c>
      <c r="F304" s="3">
        <v>0</v>
      </c>
      <c r="G304" s="4">
        <v>0</v>
      </c>
      <c r="H304" s="3">
        <v>0</v>
      </c>
      <c r="I304" s="4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2">
        <v>61</v>
      </c>
      <c r="P304" s="3">
        <v>32012</v>
      </c>
      <c r="Q304" s="4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1:26" ht="12">
      <c r="A305" s="140" t="s">
        <v>266</v>
      </c>
      <c r="B305" s="140" t="s">
        <v>308</v>
      </c>
      <c r="C305" s="141">
        <v>198729</v>
      </c>
      <c r="D305" s="141">
        <v>7</v>
      </c>
      <c r="E305" s="3">
        <v>0</v>
      </c>
      <c r="F305" s="3">
        <v>0</v>
      </c>
      <c r="G305" s="4">
        <v>0</v>
      </c>
      <c r="H305" s="3">
        <v>0</v>
      </c>
      <c r="I305" s="4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2">
        <v>52</v>
      </c>
      <c r="P305" s="3">
        <v>30833</v>
      </c>
      <c r="Q305" s="4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1:26" ht="12">
      <c r="A306" s="140" t="s">
        <v>266</v>
      </c>
      <c r="B306" s="140" t="s">
        <v>309</v>
      </c>
      <c r="C306" s="141">
        <v>198710</v>
      </c>
      <c r="D306" s="141">
        <v>7</v>
      </c>
      <c r="E306" s="3">
        <v>0</v>
      </c>
      <c r="F306" s="3">
        <v>0</v>
      </c>
      <c r="G306" s="4">
        <v>0</v>
      </c>
      <c r="H306" s="3">
        <v>0</v>
      </c>
      <c r="I306" s="4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2">
        <v>45</v>
      </c>
      <c r="P306" s="3">
        <v>28089</v>
      </c>
      <c r="Q306" s="4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1:26" ht="12">
      <c r="A307" s="140" t="s">
        <v>266</v>
      </c>
      <c r="B307" s="140" t="s">
        <v>310</v>
      </c>
      <c r="C307" s="141">
        <v>198774</v>
      </c>
      <c r="D307" s="141">
        <v>7</v>
      </c>
      <c r="E307" s="3">
        <v>0</v>
      </c>
      <c r="F307" s="3">
        <v>0</v>
      </c>
      <c r="G307" s="4">
        <v>0</v>
      </c>
      <c r="H307" s="3">
        <v>0</v>
      </c>
      <c r="I307" s="4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2">
        <v>110</v>
      </c>
      <c r="P307" s="3">
        <v>30466</v>
      </c>
      <c r="Q307" s="4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1:26" ht="12">
      <c r="A308" s="140" t="s">
        <v>266</v>
      </c>
      <c r="B308" s="140" t="s">
        <v>311</v>
      </c>
      <c r="C308" s="141">
        <v>198817</v>
      </c>
      <c r="D308" s="141">
        <v>7</v>
      </c>
      <c r="E308" s="3">
        <v>0</v>
      </c>
      <c r="F308" s="3">
        <v>0</v>
      </c>
      <c r="G308" s="4">
        <v>0</v>
      </c>
      <c r="H308" s="3">
        <v>0</v>
      </c>
      <c r="I308" s="4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2">
        <v>75</v>
      </c>
      <c r="P308" s="3">
        <v>30680</v>
      </c>
      <c r="Q308" s="4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1:26" ht="12">
      <c r="A309" s="140" t="s">
        <v>266</v>
      </c>
      <c r="B309" s="140" t="s">
        <v>312</v>
      </c>
      <c r="C309" s="141">
        <v>198905</v>
      </c>
      <c r="D309" s="141">
        <v>7</v>
      </c>
      <c r="E309" s="3">
        <v>0</v>
      </c>
      <c r="F309" s="3">
        <v>0</v>
      </c>
      <c r="G309" s="4">
        <v>0</v>
      </c>
      <c r="H309" s="3">
        <v>0</v>
      </c>
      <c r="I309" s="4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2">
        <v>27</v>
      </c>
      <c r="P309" s="3">
        <v>31986</v>
      </c>
      <c r="Q309" s="4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1:26" ht="12">
      <c r="A310" s="140" t="s">
        <v>266</v>
      </c>
      <c r="B310" s="140" t="s">
        <v>313</v>
      </c>
      <c r="C310" s="141">
        <v>198914</v>
      </c>
      <c r="D310" s="141">
        <v>7</v>
      </c>
      <c r="E310" s="3">
        <v>0</v>
      </c>
      <c r="F310" s="3">
        <v>0</v>
      </c>
      <c r="G310" s="4">
        <v>0</v>
      </c>
      <c r="H310" s="3">
        <v>0</v>
      </c>
      <c r="I310" s="4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2">
        <v>27</v>
      </c>
      <c r="P310" s="3">
        <v>28308</v>
      </c>
      <c r="Q310" s="4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1:26" ht="12">
      <c r="A311" s="140" t="s">
        <v>266</v>
      </c>
      <c r="B311" s="140" t="s">
        <v>314</v>
      </c>
      <c r="C311" s="141">
        <v>198923</v>
      </c>
      <c r="D311" s="141">
        <v>7</v>
      </c>
      <c r="E311" s="3">
        <v>0</v>
      </c>
      <c r="F311" s="3">
        <v>0</v>
      </c>
      <c r="G311" s="4">
        <v>0</v>
      </c>
      <c r="H311" s="3">
        <v>0</v>
      </c>
      <c r="I311" s="4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2">
        <v>37</v>
      </c>
      <c r="P311" s="3">
        <v>27444</v>
      </c>
      <c r="Q311" s="4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1:26" ht="12">
      <c r="A312" s="140" t="s">
        <v>266</v>
      </c>
      <c r="B312" s="140" t="s">
        <v>315</v>
      </c>
      <c r="C312" s="141">
        <v>198987</v>
      </c>
      <c r="D312" s="141">
        <v>7</v>
      </c>
      <c r="E312" s="3">
        <v>0</v>
      </c>
      <c r="F312" s="3">
        <v>0</v>
      </c>
      <c r="G312" s="4">
        <v>0</v>
      </c>
      <c r="H312" s="3">
        <v>0</v>
      </c>
      <c r="I312" s="4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2">
        <v>48</v>
      </c>
      <c r="P312" s="3">
        <v>32236</v>
      </c>
      <c r="Q312" s="4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1:26" ht="12">
      <c r="A313" s="140" t="s">
        <v>266</v>
      </c>
      <c r="B313" s="140" t="s">
        <v>316</v>
      </c>
      <c r="C313" s="141">
        <v>199023</v>
      </c>
      <c r="D313" s="141">
        <v>7</v>
      </c>
      <c r="E313" s="3">
        <v>0</v>
      </c>
      <c r="F313" s="3">
        <v>0</v>
      </c>
      <c r="G313" s="4">
        <v>0</v>
      </c>
      <c r="H313" s="3">
        <v>0</v>
      </c>
      <c r="I313" s="4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2">
        <v>26</v>
      </c>
      <c r="P313" s="3">
        <v>30668</v>
      </c>
      <c r="Q313" s="4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1:26" ht="12">
      <c r="A314" s="140" t="s">
        <v>266</v>
      </c>
      <c r="B314" s="140" t="s">
        <v>317</v>
      </c>
      <c r="C314" s="141">
        <v>199087</v>
      </c>
      <c r="D314" s="141">
        <v>7</v>
      </c>
      <c r="E314" s="3">
        <v>0</v>
      </c>
      <c r="F314" s="3">
        <v>0</v>
      </c>
      <c r="G314" s="4">
        <v>0</v>
      </c>
      <c r="H314" s="3">
        <v>0</v>
      </c>
      <c r="I314" s="4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2">
        <v>56</v>
      </c>
      <c r="P314" s="3">
        <v>32513</v>
      </c>
      <c r="Q314" s="4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1:26" ht="12">
      <c r="A315" s="140" t="s">
        <v>266</v>
      </c>
      <c r="B315" s="140" t="s">
        <v>318</v>
      </c>
      <c r="C315" s="141">
        <v>199263</v>
      </c>
      <c r="D315" s="141">
        <v>7</v>
      </c>
      <c r="E315" s="3">
        <v>0</v>
      </c>
      <c r="F315" s="3">
        <v>0</v>
      </c>
      <c r="G315" s="4">
        <v>0</v>
      </c>
      <c r="H315" s="3">
        <v>0</v>
      </c>
      <c r="I315" s="4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2">
        <v>14</v>
      </c>
      <c r="P315" s="3">
        <v>31546</v>
      </c>
      <c r="Q315" s="4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1:26" ht="12">
      <c r="A316" s="140" t="s">
        <v>266</v>
      </c>
      <c r="B316" s="140" t="s">
        <v>319</v>
      </c>
      <c r="C316" s="141">
        <v>199324</v>
      </c>
      <c r="D316" s="141">
        <v>7</v>
      </c>
      <c r="E316" s="3">
        <v>0</v>
      </c>
      <c r="F316" s="3">
        <v>0</v>
      </c>
      <c r="G316" s="4">
        <v>0</v>
      </c>
      <c r="H316" s="3">
        <v>0</v>
      </c>
      <c r="I316" s="4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2">
        <v>48</v>
      </c>
      <c r="P316" s="3">
        <v>29986</v>
      </c>
      <c r="Q316" s="4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1:26" ht="12">
      <c r="A317" s="140" t="s">
        <v>266</v>
      </c>
      <c r="B317" s="140" t="s">
        <v>320</v>
      </c>
      <c r="C317" s="141">
        <v>199333</v>
      </c>
      <c r="D317" s="141">
        <v>7</v>
      </c>
      <c r="E317" s="3">
        <v>0</v>
      </c>
      <c r="F317" s="3">
        <v>0</v>
      </c>
      <c r="G317" s="4">
        <v>0</v>
      </c>
      <c r="H317" s="3">
        <v>0</v>
      </c>
      <c r="I317" s="4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2">
        <v>115</v>
      </c>
      <c r="P317" s="3">
        <v>32988</v>
      </c>
      <c r="Q317" s="4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1:26" ht="12">
      <c r="A318" s="140" t="s">
        <v>266</v>
      </c>
      <c r="B318" s="140" t="s">
        <v>321</v>
      </c>
      <c r="C318" s="141">
        <v>199421</v>
      </c>
      <c r="D318" s="141">
        <v>7</v>
      </c>
      <c r="E318" s="3">
        <v>0</v>
      </c>
      <c r="F318" s="3">
        <v>0</v>
      </c>
      <c r="G318" s="4">
        <v>0</v>
      </c>
      <c r="H318" s="3">
        <v>0</v>
      </c>
      <c r="I318" s="4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2">
        <v>45</v>
      </c>
      <c r="P318" s="3">
        <v>32270</v>
      </c>
      <c r="Q318" s="4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1:26" ht="12">
      <c r="A319" s="140" t="s">
        <v>266</v>
      </c>
      <c r="B319" s="140" t="s">
        <v>322</v>
      </c>
      <c r="C319" s="141">
        <v>199449</v>
      </c>
      <c r="D319" s="141">
        <v>7</v>
      </c>
      <c r="E319" s="3">
        <v>0</v>
      </c>
      <c r="F319" s="3">
        <v>0</v>
      </c>
      <c r="G319" s="4">
        <v>0</v>
      </c>
      <c r="H319" s="3">
        <v>0</v>
      </c>
      <c r="I319" s="4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2">
        <v>39</v>
      </c>
      <c r="P319" s="3">
        <v>37655</v>
      </c>
      <c r="Q319" s="4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1:26" ht="12">
      <c r="A320" s="140" t="s">
        <v>266</v>
      </c>
      <c r="B320" s="140" t="s">
        <v>323</v>
      </c>
      <c r="C320" s="141">
        <v>199467</v>
      </c>
      <c r="D320" s="141">
        <v>7</v>
      </c>
      <c r="E320" s="3">
        <v>0</v>
      </c>
      <c r="F320" s="3">
        <v>0</v>
      </c>
      <c r="G320" s="4">
        <v>0</v>
      </c>
      <c r="H320" s="3">
        <v>0</v>
      </c>
      <c r="I320" s="4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2">
        <v>32</v>
      </c>
      <c r="P320" s="3">
        <v>30369</v>
      </c>
      <c r="Q320" s="4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</row>
    <row r="321" spans="1:26" ht="12">
      <c r="A321" s="140" t="s">
        <v>266</v>
      </c>
      <c r="B321" s="140" t="s">
        <v>324</v>
      </c>
      <c r="C321" s="141">
        <v>199476</v>
      </c>
      <c r="D321" s="141">
        <v>7</v>
      </c>
      <c r="E321" s="3">
        <v>0</v>
      </c>
      <c r="F321" s="3">
        <v>0</v>
      </c>
      <c r="G321" s="4">
        <v>0</v>
      </c>
      <c r="H321" s="3">
        <v>0</v>
      </c>
      <c r="I321" s="4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2">
        <v>46</v>
      </c>
      <c r="P321" s="3">
        <v>33154</v>
      </c>
      <c r="Q321" s="4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</row>
    <row r="322" spans="1:26" ht="12">
      <c r="A322" s="140" t="s">
        <v>266</v>
      </c>
      <c r="B322" s="140" t="s">
        <v>325</v>
      </c>
      <c r="C322" s="141">
        <v>199485</v>
      </c>
      <c r="D322" s="141">
        <v>7</v>
      </c>
      <c r="E322" s="3">
        <v>0</v>
      </c>
      <c r="F322" s="3">
        <v>0</v>
      </c>
      <c r="G322" s="4">
        <v>0</v>
      </c>
      <c r="H322" s="3">
        <v>0</v>
      </c>
      <c r="I322" s="4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2">
        <v>59</v>
      </c>
      <c r="P322" s="3">
        <v>34472</v>
      </c>
      <c r="Q322" s="4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</row>
    <row r="323" spans="1:26" ht="12">
      <c r="A323" s="140" t="s">
        <v>266</v>
      </c>
      <c r="B323" s="140" t="s">
        <v>326</v>
      </c>
      <c r="C323" s="141">
        <v>199494</v>
      </c>
      <c r="D323" s="141">
        <v>7</v>
      </c>
      <c r="E323" s="3">
        <v>0</v>
      </c>
      <c r="F323" s="3">
        <v>0</v>
      </c>
      <c r="G323" s="4">
        <v>0</v>
      </c>
      <c r="H323" s="3">
        <v>0</v>
      </c>
      <c r="I323" s="4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2">
        <v>77</v>
      </c>
      <c r="P323" s="3">
        <v>35445</v>
      </c>
      <c r="Q323" s="4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</row>
    <row r="324" spans="1:26" ht="12">
      <c r="A324" s="140" t="s">
        <v>266</v>
      </c>
      <c r="B324" s="140" t="s">
        <v>327</v>
      </c>
      <c r="C324" s="141">
        <v>199625</v>
      </c>
      <c r="D324" s="141">
        <v>7</v>
      </c>
      <c r="E324" s="3">
        <v>0</v>
      </c>
      <c r="F324" s="3">
        <v>0</v>
      </c>
      <c r="G324" s="4">
        <v>0</v>
      </c>
      <c r="H324" s="3">
        <v>0</v>
      </c>
      <c r="I324" s="4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2">
        <v>41</v>
      </c>
      <c r="P324" s="3">
        <v>32608</v>
      </c>
      <c r="Q324" s="4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</row>
    <row r="325" spans="1:26" ht="12">
      <c r="A325" s="140" t="s">
        <v>266</v>
      </c>
      <c r="B325" s="140" t="s">
        <v>328</v>
      </c>
      <c r="C325" s="141">
        <v>199634</v>
      </c>
      <c r="D325" s="141">
        <v>7</v>
      </c>
      <c r="E325" s="3">
        <v>0</v>
      </c>
      <c r="F325" s="3">
        <v>0</v>
      </c>
      <c r="G325" s="4">
        <v>0</v>
      </c>
      <c r="H325" s="3">
        <v>0</v>
      </c>
      <c r="I325" s="4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2">
        <v>96</v>
      </c>
      <c r="P325" s="3">
        <v>37536</v>
      </c>
      <c r="Q325" s="4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</row>
    <row r="326" spans="1:26" ht="12">
      <c r="A326" s="140" t="s">
        <v>266</v>
      </c>
      <c r="B326" s="140" t="s">
        <v>329</v>
      </c>
      <c r="C326" s="141">
        <v>199722</v>
      </c>
      <c r="D326" s="141">
        <v>7</v>
      </c>
      <c r="E326" s="3">
        <v>0</v>
      </c>
      <c r="F326" s="3">
        <v>0</v>
      </c>
      <c r="G326" s="4">
        <v>0</v>
      </c>
      <c r="H326" s="3">
        <v>0</v>
      </c>
      <c r="I326" s="4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2">
        <v>56</v>
      </c>
      <c r="P326" s="3">
        <v>31948</v>
      </c>
      <c r="Q326" s="4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</row>
    <row r="327" spans="1:26" ht="12">
      <c r="A327" s="140" t="s">
        <v>266</v>
      </c>
      <c r="B327" s="140" t="s">
        <v>330</v>
      </c>
      <c r="C327" s="141">
        <v>199731</v>
      </c>
      <c r="D327" s="141">
        <v>7</v>
      </c>
      <c r="E327" s="3">
        <v>0</v>
      </c>
      <c r="F327" s="3">
        <v>0</v>
      </c>
      <c r="G327" s="4">
        <v>0</v>
      </c>
      <c r="H327" s="3">
        <v>0</v>
      </c>
      <c r="I327" s="4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2">
        <v>50</v>
      </c>
      <c r="P327" s="3">
        <v>35520</v>
      </c>
      <c r="Q327" s="4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</row>
    <row r="328" spans="1:26" ht="12">
      <c r="A328" s="140" t="s">
        <v>266</v>
      </c>
      <c r="B328" s="140" t="s">
        <v>331</v>
      </c>
      <c r="C328" s="141">
        <v>199740</v>
      </c>
      <c r="D328" s="141">
        <v>7</v>
      </c>
      <c r="E328" s="3">
        <v>0</v>
      </c>
      <c r="F328" s="3">
        <v>0</v>
      </c>
      <c r="G328" s="4">
        <v>0</v>
      </c>
      <c r="H328" s="3">
        <v>0</v>
      </c>
      <c r="I328" s="4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2">
        <v>45</v>
      </c>
      <c r="P328" s="3">
        <v>30407</v>
      </c>
      <c r="Q328" s="4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</row>
    <row r="329" spans="1:26" ht="12">
      <c r="A329" s="140" t="s">
        <v>266</v>
      </c>
      <c r="B329" s="140" t="s">
        <v>332</v>
      </c>
      <c r="C329" s="141">
        <v>199768</v>
      </c>
      <c r="D329" s="141">
        <v>7</v>
      </c>
      <c r="E329" s="3">
        <v>0</v>
      </c>
      <c r="F329" s="3">
        <v>0</v>
      </c>
      <c r="G329" s="4">
        <v>0</v>
      </c>
      <c r="H329" s="3">
        <v>0</v>
      </c>
      <c r="I329" s="4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2">
        <v>76</v>
      </c>
      <c r="P329" s="3">
        <v>33742</v>
      </c>
      <c r="Q329" s="4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</row>
    <row r="330" spans="1:26" ht="12">
      <c r="A330" s="140" t="s">
        <v>266</v>
      </c>
      <c r="B330" s="140" t="s">
        <v>333</v>
      </c>
      <c r="C330" s="141">
        <v>199795</v>
      </c>
      <c r="D330" s="141">
        <v>7</v>
      </c>
      <c r="E330" s="3">
        <v>0</v>
      </c>
      <c r="F330" s="3">
        <v>0</v>
      </c>
      <c r="G330" s="4">
        <v>0</v>
      </c>
      <c r="H330" s="3">
        <v>0</v>
      </c>
      <c r="I330" s="4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2">
        <v>24</v>
      </c>
      <c r="P330" s="3">
        <v>28050</v>
      </c>
      <c r="Q330" s="4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</row>
    <row r="331" spans="1:26" ht="12">
      <c r="A331" s="140" t="s">
        <v>266</v>
      </c>
      <c r="B331" s="140" t="s">
        <v>334</v>
      </c>
      <c r="C331" s="141">
        <v>199838</v>
      </c>
      <c r="D331" s="141">
        <v>7</v>
      </c>
      <c r="E331" s="3">
        <v>0</v>
      </c>
      <c r="F331" s="3">
        <v>0</v>
      </c>
      <c r="G331" s="4">
        <v>0</v>
      </c>
      <c r="H331" s="3">
        <v>0</v>
      </c>
      <c r="I331" s="4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2">
        <v>79</v>
      </c>
      <c r="P331" s="3">
        <v>32953</v>
      </c>
      <c r="Q331" s="4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</row>
    <row r="332" spans="1:26" ht="12">
      <c r="A332" s="140" t="s">
        <v>266</v>
      </c>
      <c r="B332" s="140" t="s">
        <v>335</v>
      </c>
      <c r="C332" s="141">
        <v>199856</v>
      </c>
      <c r="D332" s="141">
        <v>7</v>
      </c>
      <c r="E332" s="3">
        <v>0</v>
      </c>
      <c r="F332" s="3">
        <v>0</v>
      </c>
      <c r="G332" s="4">
        <v>0</v>
      </c>
      <c r="H332" s="3">
        <v>0</v>
      </c>
      <c r="I332" s="4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2">
        <v>211</v>
      </c>
      <c r="P332" s="3">
        <v>31946</v>
      </c>
      <c r="Q332" s="4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</row>
    <row r="333" spans="1:26" ht="12">
      <c r="A333" s="140" t="s">
        <v>266</v>
      </c>
      <c r="B333" s="140" t="s">
        <v>336</v>
      </c>
      <c r="C333" s="141">
        <v>199892</v>
      </c>
      <c r="D333" s="141">
        <v>7</v>
      </c>
      <c r="E333" s="3">
        <v>0</v>
      </c>
      <c r="F333" s="3">
        <v>0</v>
      </c>
      <c r="G333" s="4">
        <v>0</v>
      </c>
      <c r="H333" s="3">
        <v>0</v>
      </c>
      <c r="I333" s="4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2">
        <v>91</v>
      </c>
      <c r="P333" s="3">
        <v>34776</v>
      </c>
      <c r="Q333" s="4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</row>
    <row r="334" spans="1:26" ht="12">
      <c r="A334" s="140" t="s">
        <v>266</v>
      </c>
      <c r="B334" s="140" t="s">
        <v>337</v>
      </c>
      <c r="C334" s="141">
        <v>199908</v>
      </c>
      <c r="D334" s="141">
        <v>7</v>
      </c>
      <c r="E334" s="3">
        <v>0</v>
      </c>
      <c r="F334" s="3">
        <v>0</v>
      </c>
      <c r="G334" s="4">
        <v>0</v>
      </c>
      <c r="H334" s="3">
        <v>0</v>
      </c>
      <c r="I334" s="4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2">
        <v>64</v>
      </c>
      <c r="P334" s="3">
        <v>30947</v>
      </c>
      <c r="Q334" s="4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</row>
    <row r="335" spans="1:26" ht="12">
      <c r="A335" s="140" t="s">
        <v>266</v>
      </c>
      <c r="B335" s="140" t="s">
        <v>338</v>
      </c>
      <c r="C335" s="141">
        <v>199926</v>
      </c>
      <c r="D335" s="141">
        <v>7</v>
      </c>
      <c r="E335" s="3">
        <v>0</v>
      </c>
      <c r="F335" s="3">
        <v>0</v>
      </c>
      <c r="G335" s="4">
        <v>0</v>
      </c>
      <c r="H335" s="3">
        <v>0</v>
      </c>
      <c r="I335" s="4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2">
        <v>56</v>
      </c>
      <c r="P335" s="3">
        <v>32914</v>
      </c>
      <c r="Q335" s="4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</row>
    <row r="336" spans="1:26" ht="12">
      <c r="A336" s="140" t="s">
        <v>266</v>
      </c>
      <c r="B336" s="140" t="s">
        <v>339</v>
      </c>
      <c r="C336" s="141">
        <v>199953</v>
      </c>
      <c r="D336" s="141">
        <v>7</v>
      </c>
      <c r="E336" s="3">
        <v>0</v>
      </c>
      <c r="F336" s="3">
        <v>0</v>
      </c>
      <c r="G336" s="4">
        <v>0</v>
      </c>
      <c r="H336" s="3">
        <v>0</v>
      </c>
      <c r="I336" s="4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2">
        <v>49</v>
      </c>
      <c r="P336" s="3">
        <v>31366</v>
      </c>
      <c r="Q336" s="4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</row>
    <row r="337" spans="1:28" ht="12">
      <c r="A337" s="140" t="s">
        <v>340</v>
      </c>
      <c r="B337" s="140" t="s">
        <v>341</v>
      </c>
      <c r="C337" s="141">
        <v>207388</v>
      </c>
      <c r="D337" s="141">
        <v>1</v>
      </c>
      <c r="E337" s="3">
        <v>217</v>
      </c>
      <c r="F337" s="3">
        <v>67798</v>
      </c>
      <c r="G337" s="4">
        <v>218</v>
      </c>
      <c r="H337" s="3">
        <v>50876</v>
      </c>
      <c r="I337" s="4">
        <v>150</v>
      </c>
      <c r="J337" s="3">
        <v>44424</v>
      </c>
      <c r="K337" s="3">
        <v>15</v>
      </c>
      <c r="L337" s="3">
        <v>27820</v>
      </c>
      <c r="M337" s="3">
        <v>0</v>
      </c>
      <c r="N337" s="3">
        <v>0</v>
      </c>
      <c r="O337" s="4">
        <v>0</v>
      </c>
      <c r="P337" s="5">
        <v>0</v>
      </c>
      <c r="Q337" s="4">
        <v>60</v>
      </c>
      <c r="R337" s="3">
        <v>93974</v>
      </c>
      <c r="S337" s="3">
        <v>20</v>
      </c>
      <c r="T337" s="3">
        <v>70171</v>
      </c>
      <c r="U337" s="3">
        <v>2</v>
      </c>
      <c r="V337" s="3">
        <v>54032</v>
      </c>
      <c r="W337" s="3">
        <v>15</v>
      </c>
      <c r="X337" s="3">
        <v>28152</v>
      </c>
      <c r="Y337" s="3">
        <v>0</v>
      </c>
      <c r="Z337" s="3">
        <v>0</v>
      </c>
      <c r="AA337" s="2">
        <v>0</v>
      </c>
      <c r="AB337" s="3">
        <v>0</v>
      </c>
    </row>
    <row r="338" spans="1:28" ht="12">
      <c r="A338" s="140" t="s">
        <v>340</v>
      </c>
      <c r="B338" s="140" t="s">
        <v>342</v>
      </c>
      <c r="C338" s="141">
        <v>207500</v>
      </c>
      <c r="D338" s="141">
        <v>1</v>
      </c>
      <c r="E338" s="3">
        <v>238</v>
      </c>
      <c r="F338" s="3">
        <v>71611</v>
      </c>
      <c r="G338" s="4">
        <v>217</v>
      </c>
      <c r="H338" s="3">
        <v>49762</v>
      </c>
      <c r="I338" s="4">
        <v>219</v>
      </c>
      <c r="J338" s="3">
        <v>40962</v>
      </c>
      <c r="K338" s="3">
        <v>53</v>
      </c>
      <c r="L338" s="3">
        <v>22916</v>
      </c>
      <c r="M338" s="3">
        <v>0</v>
      </c>
      <c r="N338" s="3">
        <v>0</v>
      </c>
      <c r="O338" s="4">
        <v>0</v>
      </c>
      <c r="P338" s="5">
        <v>0</v>
      </c>
      <c r="Q338" s="4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2">
        <v>0</v>
      </c>
      <c r="AB338" s="3">
        <v>0</v>
      </c>
    </row>
    <row r="339" spans="1:28" ht="12">
      <c r="A339" s="140" t="s">
        <v>340</v>
      </c>
      <c r="B339" s="140" t="s">
        <v>343</v>
      </c>
      <c r="C339" s="141">
        <v>206941</v>
      </c>
      <c r="D339" s="141">
        <v>3</v>
      </c>
      <c r="E339" s="3">
        <v>118</v>
      </c>
      <c r="F339" s="3">
        <v>55841</v>
      </c>
      <c r="G339" s="4">
        <v>100</v>
      </c>
      <c r="H339" s="3">
        <v>49017</v>
      </c>
      <c r="I339" s="4">
        <v>119</v>
      </c>
      <c r="J339" s="3">
        <v>43524</v>
      </c>
      <c r="K339" s="3">
        <v>48</v>
      </c>
      <c r="L339" s="3">
        <v>36218</v>
      </c>
      <c r="M339" s="3">
        <v>0</v>
      </c>
      <c r="N339" s="3">
        <v>0</v>
      </c>
      <c r="O339" s="4">
        <v>0</v>
      </c>
      <c r="P339" s="5">
        <v>0</v>
      </c>
      <c r="Q339" s="4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2">
        <v>0</v>
      </c>
      <c r="AB339" s="3">
        <v>0</v>
      </c>
    </row>
    <row r="340" spans="1:28" ht="12">
      <c r="A340" s="140" t="s">
        <v>340</v>
      </c>
      <c r="B340" s="140" t="s">
        <v>344</v>
      </c>
      <c r="C340" s="141">
        <v>207263</v>
      </c>
      <c r="D340" s="141">
        <v>4</v>
      </c>
      <c r="E340" s="3">
        <v>68</v>
      </c>
      <c r="F340" s="3">
        <v>52180</v>
      </c>
      <c r="G340" s="4">
        <v>40</v>
      </c>
      <c r="H340" s="3">
        <v>44050</v>
      </c>
      <c r="I340" s="4">
        <v>89</v>
      </c>
      <c r="J340" s="3">
        <v>41286</v>
      </c>
      <c r="K340" s="3">
        <v>48</v>
      </c>
      <c r="L340" s="3">
        <v>35035</v>
      </c>
      <c r="M340" s="3">
        <v>0</v>
      </c>
      <c r="N340" s="3">
        <v>0</v>
      </c>
      <c r="O340" s="4">
        <v>0</v>
      </c>
      <c r="P340" s="5">
        <v>0</v>
      </c>
      <c r="Q340" s="4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2">
        <v>0</v>
      </c>
      <c r="AB340" s="3">
        <v>0</v>
      </c>
    </row>
    <row r="341" spans="1:28" ht="12">
      <c r="A341" s="140" t="s">
        <v>340</v>
      </c>
      <c r="B341" s="140" t="s">
        <v>345</v>
      </c>
      <c r="C341" s="141">
        <v>207865</v>
      </c>
      <c r="D341" s="141">
        <v>4</v>
      </c>
      <c r="E341" s="3">
        <v>50</v>
      </c>
      <c r="F341" s="3">
        <v>55443</v>
      </c>
      <c r="G341" s="4">
        <v>33</v>
      </c>
      <c r="H341" s="3">
        <v>48152</v>
      </c>
      <c r="I341" s="4">
        <v>60</v>
      </c>
      <c r="J341" s="3">
        <v>39475</v>
      </c>
      <c r="K341" s="3">
        <v>55</v>
      </c>
      <c r="L341" s="3">
        <v>32235</v>
      </c>
      <c r="M341" s="3">
        <v>0</v>
      </c>
      <c r="N341" s="3">
        <v>0</v>
      </c>
      <c r="O341" s="4">
        <v>0</v>
      </c>
      <c r="P341" s="5">
        <v>0</v>
      </c>
      <c r="Q341" s="4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2">
        <v>0</v>
      </c>
      <c r="AB341" s="3">
        <v>0</v>
      </c>
    </row>
    <row r="342" spans="1:28" ht="12">
      <c r="A342" s="140" t="s">
        <v>340</v>
      </c>
      <c r="B342" s="140" t="s">
        <v>346</v>
      </c>
      <c r="C342" s="141">
        <v>206914</v>
      </c>
      <c r="D342" s="141">
        <v>5</v>
      </c>
      <c r="E342" s="3">
        <v>44</v>
      </c>
      <c r="F342" s="3">
        <v>51847</v>
      </c>
      <c r="G342" s="4">
        <v>41</v>
      </c>
      <c r="H342" s="3">
        <v>44263</v>
      </c>
      <c r="I342" s="4">
        <v>56</v>
      </c>
      <c r="J342" s="3">
        <v>38890</v>
      </c>
      <c r="K342" s="3">
        <v>22</v>
      </c>
      <c r="L342" s="3">
        <v>27437</v>
      </c>
      <c r="M342" s="3">
        <v>0</v>
      </c>
      <c r="N342" s="3">
        <v>0</v>
      </c>
      <c r="O342" s="4">
        <v>0</v>
      </c>
      <c r="P342" s="5">
        <v>0</v>
      </c>
      <c r="Q342" s="4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2">
        <v>0</v>
      </c>
      <c r="AB342" s="3">
        <v>0</v>
      </c>
    </row>
    <row r="343" spans="1:28" ht="12">
      <c r="A343" s="140" t="s">
        <v>340</v>
      </c>
      <c r="B343" s="140" t="s">
        <v>347</v>
      </c>
      <c r="C343" s="141">
        <v>207041</v>
      </c>
      <c r="D343" s="141">
        <v>5</v>
      </c>
      <c r="E343" s="3">
        <v>37</v>
      </c>
      <c r="F343" s="3">
        <v>49212</v>
      </c>
      <c r="G343" s="4">
        <v>31</v>
      </c>
      <c r="H343" s="3">
        <v>43704</v>
      </c>
      <c r="I343" s="4">
        <v>63</v>
      </c>
      <c r="J343" s="3">
        <v>37485</v>
      </c>
      <c r="K343" s="3">
        <v>22</v>
      </c>
      <c r="L343" s="3">
        <v>33578</v>
      </c>
      <c r="M343" s="3">
        <v>0</v>
      </c>
      <c r="N343" s="3">
        <v>0</v>
      </c>
      <c r="O343" s="4">
        <v>0</v>
      </c>
      <c r="P343" s="5">
        <v>0</v>
      </c>
      <c r="Q343" s="4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2">
        <v>0</v>
      </c>
      <c r="AB343" s="3">
        <v>0</v>
      </c>
    </row>
    <row r="344" spans="1:28" ht="12">
      <c r="A344" s="140" t="s">
        <v>340</v>
      </c>
      <c r="B344" s="140" t="s">
        <v>348</v>
      </c>
      <c r="C344" s="141">
        <v>207306</v>
      </c>
      <c r="D344" s="141">
        <v>5</v>
      </c>
      <c r="E344" s="3">
        <v>11</v>
      </c>
      <c r="F344" s="3">
        <v>49623</v>
      </c>
      <c r="G344" s="4">
        <v>15</v>
      </c>
      <c r="H344" s="3">
        <v>41800</v>
      </c>
      <c r="I344" s="4">
        <v>23</v>
      </c>
      <c r="J344" s="3">
        <v>37604</v>
      </c>
      <c r="K344" s="3">
        <v>21</v>
      </c>
      <c r="L344" s="3">
        <v>30139</v>
      </c>
      <c r="M344" s="3">
        <v>0</v>
      </c>
      <c r="N344" s="3">
        <v>0</v>
      </c>
      <c r="O344" s="4">
        <v>0</v>
      </c>
      <c r="P344" s="5">
        <v>0</v>
      </c>
      <c r="Q344" s="4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2">
        <v>0</v>
      </c>
      <c r="AB344" s="3">
        <v>0</v>
      </c>
    </row>
    <row r="345" spans="1:28" ht="12">
      <c r="A345" s="140" t="s">
        <v>340</v>
      </c>
      <c r="B345" s="140" t="s">
        <v>349</v>
      </c>
      <c r="C345" s="141">
        <v>207847</v>
      </c>
      <c r="D345" s="141">
        <v>5</v>
      </c>
      <c r="E345" s="3">
        <v>28</v>
      </c>
      <c r="F345" s="3">
        <v>53650</v>
      </c>
      <c r="G345" s="4">
        <v>24</v>
      </c>
      <c r="H345" s="3">
        <v>46462</v>
      </c>
      <c r="I345" s="4">
        <v>60</v>
      </c>
      <c r="J345" s="3">
        <v>39915</v>
      </c>
      <c r="K345" s="3">
        <v>36</v>
      </c>
      <c r="L345" s="3">
        <v>32364</v>
      </c>
      <c r="M345" s="3">
        <v>0</v>
      </c>
      <c r="N345" s="3">
        <v>0</v>
      </c>
      <c r="O345" s="4">
        <v>0</v>
      </c>
      <c r="P345" s="5">
        <v>0</v>
      </c>
      <c r="Q345" s="4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2">
        <v>0</v>
      </c>
      <c r="AB345" s="3">
        <v>0</v>
      </c>
    </row>
    <row r="346" spans="1:28" ht="12">
      <c r="A346" s="140" t="s">
        <v>340</v>
      </c>
      <c r="B346" s="140" t="s">
        <v>351</v>
      </c>
      <c r="C346" s="141">
        <v>207351</v>
      </c>
      <c r="D346" s="141">
        <v>6</v>
      </c>
      <c r="E346" s="3">
        <v>4</v>
      </c>
      <c r="F346" s="3">
        <v>43394</v>
      </c>
      <c r="G346" s="4">
        <v>15</v>
      </c>
      <c r="H346" s="3">
        <v>39214</v>
      </c>
      <c r="I346" s="4">
        <v>10</v>
      </c>
      <c r="J346" s="3">
        <v>36305</v>
      </c>
      <c r="K346" s="3">
        <v>16</v>
      </c>
      <c r="L346" s="3">
        <v>29750</v>
      </c>
      <c r="M346" s="3">
        <v>0</v>
      </c>
      <c r="N346" s="3">
        <v>0</v>
      </c>
      <c r="O346" s="4">
        <v>0</v>
      </c>
      <c r="P346" s="5">
        <v>0</v>
      </c>
      <c r="Q346" s="4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2">
        <v>0</v>
      </c>
      <c r="AB346" s="3">
        <v>0</v>
      </c>
    </row>
    <row r="347" spans="1:28" ht="12">
      <c r="A347" s="140" t="s">
        <v>340</v>
      </c>
      <c r="B347" s="140" t="s">
        <v>352</v>
      </c>
      <c r="C347" s="141">
        <v>207722</v>
      </c>
      <c r="D347" s="141">
        <v>6</v>
      </c>
      <c r="E347" s="3">
        <v>12</v>
      </c>
      <c r="F347" s="3">
        <v>49294</v>
      </c>
      <c r="G347" s="4">
        <v>11</v>
      </c>
      <c r="H347" s="3">
        <v>42555</v>
      </c>
      <c r="I347" s="4">
        <v>13</v>
      </c>
      <c r="J347" s="3">
        <v>38077</v>
      </c>
      <c r="K347" s="3">
        <v>11</v>
      </c>
      <c r="L347" s="3">
        <v>33147</v>
      </c>
      <c r="M347" s="3">
        <v>0</v>
      </c>
      <c r="N347" s="3">
        <v>0</v>
      </c>
      <c r="O347" s="4">
        <v>0</v>
      </c>
      <c r="P347" s="5">
        <v>0</v>
      </c>
      <c r="Q347" s="4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2">
        <v>0</v>
      </c>
      <c r="AB347" s="3">
        <v>0</v>
      </c>
    </row>
    <row r="348" spans="1:28" ht="12">
      <c r="A348" s="140" t="s">
        <v>340</v>
      </c>
      <c r="B348" s="140" t="s">
        <v>353</v>
      </c>
      <c r="C348" s="141">
        <v>206923</v>
      </c>
      <c r="D348" s="141">
        <v>7</v>
      </c>
      <c r="E348" s="3">
        <v>0</v>
      </c>
      <c r="F348" s="3">
        <v>0</v>
      </c>
      <c r="G348" s="4">
        <v>0</v>
      </c>
      <c r="H348" s="3">
        <v>0</v>
      </c>
      <c r="I348" s="4">
        <v>0</v>
      </c>
      <c r="J348" s="3">
        <v>0</v>
      </c>
      <c r="K348" s="3"/>
      <c r="L348" s="3"/>
      <c r="M348" s="3">
        <v>0</v>
      </c>
      <c r="N348" s="3">
        <v>0</v>
      </c>
      <c r="O348" s="3">
        <v>24</v>
      </c>
      <c r="P348" s="3">
        <v>34614</v>
      </c>
      <c r="Q348" s="4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2">
        <v>0</v>
      </c>
      <c r="AB348" s="3">
        <v>0</v>
      </c>
    </row>
    <row r="349" spans="1:28" ht="12">
      <c r="A349" s="140" t="s">
        <v>340</v>
      </c>
      <c r="B349" s="140" t="s">
        <v>355</v>
      </c>
      <c r="C349" s="141">
        <v>207050</v>
      </c>
      <c r="D349" s="141">
        <v>7</v>
      </c>
      <c r="E349" s="3">
        <v>0</v>
      </c>
      <c r="F349" s="3">
        <v>0</v>
      </c>
      <c r="G349" s="4">
        <v>0</v>
      </c>
      <c r="H349" s="3">
        <v>0</v>
      </c>
      <c r="I349" s="4">
        <v>0</v>
      </c>
      <c r="J349" s="3">
        <v>0</v>
      </c>
      <c r="K349" s="3"/>
      <c r="L349" s="3"/>
      <c r="M349" s="3">
        <v>0</v>
      </c>
      <c r="N349" s="3">
        <v>0</v>
      </c>
      <c r="O349" s="3">
        <v>50</v>
      </c>
      <c r="P349" s="3">
        <v>36557</v>
      </c>
      <c r="Q349" s="4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2">
        <v>0</v>
      </c>
      <c r="AB349" s="3">
        <v>0</v>
      </c>
    </row>
    <row r="350" spans="1:28" ht="12">
      <c r="A350" s="140" t="s">
        <v>340</v>
      </c>
      <c r="B350" s="140" t="s">
        <v>356</v>
      </c>
      <c r="C350" s="141">
        <v>207236</v>
      </c>
      <c r="D350" s="141">
        <v>7</v>
      </c>
      <c r="E350" s="3">
        <v>0</v>
      </c>
      <c r="F350" s="3">
        <v>0</v>
      </c>
      <c r="G350" s="4">
        <v>0</v>
      </c>
      <c r="H350" s="3">
        <v>0</v>
      </c>
      <c r="I350" s="4">
        <v>0</v>
      </c>
      <c r="J350" s="3">
        <v>0</v>
      </c>
      <c r="K350" s="3"/>
      <c r="L350" s="3"/>
      <c r="M350" s="3">
        <v>0</v>
      </c>
      <c r="N350" s="3">
        <v>0</v>
      </c>
      <c r="O350" s="3">
        <v>37</v>
      </c>
      <c r="P350" s="3">
        <v>35022</v>
      </c>
      <c r="Q350" s="4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2">
        <v>0</v>
      </c>
      <c r="AB350" s="3">
        <v>0</v>
      </c>
    </row>
    <row r="351" spans="1:28" ht="12">
      <c r="A351" s="140" t="s">
        <v>340</v>
      </c>
      <c r="B351" s="140" t="s">
        <v>357</v>
      </c>
      <c r="C351" s="141">
        <v>207290</v>
      </c>
      <c r="D351" s="141">
        <v>7</v>
      </c>
      <c r="E351" s="3">
        <v>0</v>
      </c>
      <c r="F351" s="3">
        <v>0</v>
      </c>
      <c r="G351" s="4">
        <v>0</v>
      </c>
      <c r="H351" s="3">
        <v>0</v>
      </c>
      <c r="I351" s="4">
        <v>0</v>
      </c>
      <c r="J351" s="3">
        <v>0</v>
      </c>
      <c r="K351" s="3"/>
      <c r="L351" s="3"/>
      <c r="M351" s="3">
        <v>0</v>
      </c>
      <c r="N351" s="3">
        <v>0</v>
      </c>
      <c r="O351" s="3">
        <v>80</v>
      </c>
      <c r="P351" s="3">
        <v>33497</v>
      </c>
      <c r="Q351" s="4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2">
        <v>0</v>
      </c>
      <c r="AB351" s="3">
        <v>0</v>
      </c>
    </row>
    <row r="352" spans="1:28" ht="12">
      <c r="A352" s="140" t="s">
        <v>340</v>
      </c>
      <c r="B352" s="140" t="s">
        <v>358</v>
      </c>
      <c r="C352" s="141">
        <v>207281</v>
      </c>
      <c r="D352" s="141">
        <v>7</v>
      </c>
      <c r="E352" s="3">
        <v>0</v>
      </c>
      <c r="F352" s="3">
        <v>0</v>
      </c>
      <c r="G352" s="4">
        <v>0</v>
      </c>
      <c r="H352" s="3">
        <v>0</v>
      </c>
      <c r="I352" s="4">
        <v>0</v>
      </c>
      <c r="J352" s="3">
        <v>0</v>
      </c>
      <c r="K352" s="3"/>
      <c r="L352" s="3"/>
      <c r="M352" s="3">
        <v>0</v>
      </c>
      <c r="N352" s="3">
        <v>0</v>
      </c>
      <c r="O352" s="3">
        <v>54</v>
      </c>
      <c r="P352" s="3">
        <v>35842</v>
      </c>
      <c r="Q352" s="4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2">
        <v>0</v>
      </c>
      <c r="AB352" s="3">
        <v>0</v>
      </c>
    </row>
    <row r="353" spans="1:28" ht="12">
      <c r="A353" s="140" t="s">
        <v>340</v>
      </c>
      <c r="B353" s="140" t="s">
        <v>359</v>
      </c>
      <c r="C353" s="141">
        <v>207449</v>
      </c>
      <c r="D353" s="141">
        <v>7</v>
      </c>
      <c r="E353" s="3">
        <v>0</v>
      </c>
      <c r="F353" s="3">
        <v>0</v>
      </c>
      <c r="G353" s="4">
        <v>0</v>
      </c>
      <c r="H353" s="3">
        <v>0</v>
      </c>
      <c r="I353" s="4">
        <v>0</v>
      </c>
      <c r="J353" s="3">
        <v>0</v>
      </c>
      <c r="K353" s="3"/>
      <c r="L353" s="3"/>
      <c r="M353" s="3">
        <v>0</v>
      </c>
      <c r="N353" s="3">
        <v>0</v>
      </c>
      <c r="O353" s="3">
        <v>104</v>
      </c>
      <c r="P353" s="3">
        <v>40438</v>
      </c>
      <c r="Q353" s="4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2">
        <v>0</v>
      </c>
      <c r="AB353" s="3">
        <v>0</v>
      </c>
    </row>
    <row r="354" spans="1:28" ht="12">
      <c r="A354" s="140" t="s">
        <v>340</v>
      </c>
      <c r="B354" s="140" t="s">
        <v>360</v>
      </c>
      <c r="C354" s="141">
        <v>207397</v>
      </c>
      <c r="D354" s="141">
        <v>7</v>
      </c>
      <c r="E354" s="3">
        <v>3</v>
      </c>
      <c r="F354" s="3">
        <v>39018</v>
      </c>
      <c r="G354" s="4">
        <v>8</v>
      </c>
      <c r="H354" s="3">
        <v>38159</v>
      </c>
      <c r="I354" s="4">
        <v>18</v>
      </c>
      <c r="J354" s="3">
        <v>33445</v>
      </c>
      <c r="K354" s="3">
        <v>12</v>
      </c>
      <c r="L354" s="3">
        <v>31477</v>
      </c>
      <c r="M354" s="3">
        <v>0</v>
      </c>
      <c r="N354" s="3">
        <v>0</v>
      </c>
      <c r="O354" s="4">
        <v>0</v>
      </c>
      <c r="P354" s="5">
        <v>0</v>
      </c>
      <c r="Q354" s="4">
        <v>5</v>
      </c>
      <c r="R354" s="3">
        <v>56275</v>
      </c>
      <c r="S354" s="3">
        <v>5</v>
      </c>
      <c r="T354" s="3">
        <v>48780</v>
      </c>
      <c r="U354" s="3">
        <v>5</v>
      </c>
      <c r="V354" s="3">
        <v>42622</v>
      </c>
      <c r="W354" s="3">
        <v>4</v>
      </c>
      <c r="X354" s="3">
        <v>37328</v>
      </c>
      <c r="Y354" s="3">
        <v>0</v>
      </c>
      <c r="Z354" s="3">
        <v>0</v>
      </c>
      <c r="AA354" s="2">
        <v>0</v>
      </c>
      <c r="AB354" s="3">
        <v>0</v>
      </c>
    </row>
    <row r="355" spans="1:28" ht="12">
      <c r="A355" s="140" t="s">
        <v>340</v>
      </c>
      <c r="B355" s="140" t="s">
        <v>361</v>
      </c>
      <c r="C355" s="141">
        <v>207564</v>
      </c>
      <c r="D355" s="141">
        <v>7</v>
      </c>
      <c r="E355" s="3">
        <v>0</v>
      </c>
      <c r="F355" s="3">
        <v>0</v>
      </c>
      <c r="G355" s="4">
        <v>0</v>
      </c>
      <c r="H355" s="3">
        <v>0</v>
      </c>
      <c r="I355" s="4">
        <v>0</v>
      </c>
      <c r="J355" s="3">
        <v>0</v>
      </c>
      <c r="K355" s="3"/>
      <c r="L355" s="3"/>
      <c r="M355" s="3">
        <v>0</v>
      </c>
      <c r="N355" s="3">
        <v>0</v>
      </c>
      <c r="O355" s="3">
        <v>75</v>
      </c>
      <c r="P355" s="3">
        <v>28799</v>
      </c>
      <c r="Q355" s="4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2">
        <v>0</v>
      </c>
      <c r="AB355" s="3">
        <v>0</v>
      </c>
    </row>
    <row r="356" spans="1:28" ht="12">
      <c r="A356" s="140" t="s">
        <v>340</v>
      </c>
      <c r="B356" s="140" t="s">
        <v>362</v>
      </c>
      <c r="C356" s="141">
        <v>207069</v>
      </c>
      <c r="D356" s="141">
        <v>7</v>
      </c>
      <c r="E356" s="3">
        <v>0</v>
      </c>
      <c r="F356" s="3">
        <v>0</v>
      </c>
      <c r="G356" s="4">
        <v>0</v>
      </c>
      <c r="H356" s="3">
        <v>0</v>
      </c>
      <c r="I356" s="4">
        <v>0</v>
      </c>
      <c r="J356" s="3">
        <v>0</v>
      </c>
      <c r="K356" s="3"/>
      <c r="L356" s="3"/>
      <c r="M356" s="3">
        <v>0</v>
      </c>
      <c r="N356" s="3">
        <v>0</v>
      </c>
      <c r="O356" s="3">
        <v>25</v>
      </c>
      <c r="P356" s="3">
        <v>33922</v>
      </c>
      <c r="Q356" s="4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2">
        <v>0</v>
      </c>
      <c r="AB356" s="3">
        <v>0</v>
      </c>
    </row>
    <row r="357" spans="1:28" ht="12">
      <c r="A357" s="140" t="s">
        <v>340</v>
      </c>
      <c r="B357" s="140" t="s">
        <v>363</v>
      </c>
      <c r="C357" s="141">
        <v>207661</v>
      </c>
      <c r="D357" s="141">
        <v>7</v>
      </c>
      <c r="E357" s="3"/>
      <c r="F357" s="3"/>
      <c r="G357" s="4">
        <v>0</v>
      </c>
      <c r="H357" s="3">
        <v>0</v>
      </c>
      <c r="I357" s="4">
        <v>0</v>
      </c>
      <c r="J357" s="3">
        <v>0</v>
      </c>
      <c r="K357" s="3"/>
      <c r="L357" s="3"/>
      <c r="M357" s="3">
        <v>0</v>
      </c>
      <c r="N357" s="3">
        <v>0</v>
      </c>
      <c r="O357" s="4">
        <f>17+29</f>
        <v>46</v>
      </c>
      <c r="P357" s="91">
        <f>((17*37008)+(29*37460))/(17+29)</f>
        <v>37292.95652173913</v>
      </c>
      <c r="Q357" s="4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2">
        <v>0</v>
      </c>
      <c r="AB357" s="3">
        <v>0</v>
      </c>
    </row>
    <row r="358" spans="1:28" ht="12">
      <c r="A358" s="140" t="s">
        <v>340</v>
      </c>
      <c r="B358" s="140" t="s">
        <v>364</v>
      </c>
      <c r="C358" s="141">
        <v>207670</v>
      </c>
      <c r="D358" s="141">
        <v>7</v>
      </c>
      <c r="E358" s="3">
        <v>0</v>
      </c>
      <c r="F358" s="3">
        <v>0</v>
      </c>
      <c r="G358" s="4">
        <v>0</v>
      </c>
      <c r="H358" s="3">
        <v>0</v>
      </c>
      <c r="I358" s="4">
        <v>0</v>
      </c>
      <c r="J358" s="3">
        <v>0</v>
      </c>
      <c r="K358" s="3"/>
      <c r="L358" s="3"/>
      <c r="M358" s="3">
        <v>0</v>
      </c>
      <c r="N358" s="3">
        <v>0</v>
      </c>
      <c r="O358" s="3">
        <v>126</v>
      </c>
      <c r="P358" s="3">
        <v>39293</v>
      </c>
      <c r="Q358" s="4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2">
        <v>0</v>
      </c>
      <c r="AB358" s="3">
        <v>0</v>
      </c>
    </row>
    <row r="359" spans="1:28" ht="12">
      <c r="A359" s="140" t="s">
        <v>340</v>
      </c>
      <c r="B359" s="140" t="s">
        <v>365</v>
      </c>
      <c r="C359" s="141">
        <v>207740</v>
      </c>
      <c r="D359" s="141">
        <v>7</v>
      </c>
      <c r="E359" s="3">
        <v>0</v>
      </c>
      <c r="F359" s="3">
        <v>0</v>
      </c>
      <c r="G359" s="4">
        <v>0</v>
      </c>
      <c r="H359" s="3">
        <v>0</v>
      </c>
      <c r="I359" s="4">
        <v>0</v>
      </c>
      <c r="J359" s="3">
        <v>0</v>
      </c>
      <c r="K359" s="3"/>
      <c r="L359" s="3"/>
      <c r="M359" s="3">
        <v>0</v>
      </c>
      <c r="N359" s="3">
        <v>0</v>
      </c>
      <c r="O359" s="3">
        <v>38</v>
      </c>
      <c r="P359" s="3">
        <v>33977</v>
      </c>
      <c r="Q359" s="4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2">
        <v>0</v>
      </c>
      <c r="AB359" s="3">
        <v>0</v>
      </c>
    </row>
    <row r="360" spans="1:28" ht="12">
      <c r="A360" s="140" t="s">
        <v>340</v>
      </c>
      <c r="B360" s="140" t="s">
        <v>366</v>
      </c>
      <c r="C360" s="141">
        <v>207935</v>
      </c>
      <c r="D360" s="141">
        <v>7</v>
      </c>
      <c r="E360" s="3">
        <v>0</v>
      </c>
      <c r="F360" s="3">
        <v>0</v>
      </c>
      <c r="G360" s="4">
        <v>0</v>
      </c>
      <c r="H360" s="3">
        <v>0</v>
      </c>
      <c r="I360" s="4">
        <v>0</v>
      </c>
      <c r="J360" s="3">
        <v>0</v>
      </c>
      <c r="K360" s="3"/>
      <c r="L360" s="3"/>
      <c r="M360" s="3">
        <v>0</v>
      </c>
      <c r="N360" s="3">
        <v>0</v>
      </c>
      <c r="O360" s="3">
        <v>223</v>
      </c>
      <c r="P360" s="3">
        <v>43592</v>
      </c>
      <c r="Q360" s="4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2">
        <v>0</v>
      </c>
      <c r="AB360" s="3">
        <v>0</v>
      </c>
    </row>
    <row r="361" spans="1:28" ht="12">
      <c r="A361" s="140" t="s">
        <v>340</v>
      </c>
      <c r="B361" s="140" t="s">
        <v>367</v>
      </c>
      <c r="C361" s="141">
        <v>207035</v>
      </c>
      <c r="D361" s="141">
        <v>7</v>
      </c>
      <c r="E361" s="3">
        <v>0</v>
      </c>
      <c r="F361" s="3">
        <v>0</v>
      </c>
      <c r="G361" s="4">
        <v>0</v>
      </c>
      <c r="H361" s="3">
        <v>0</v>
      </c>
      <c r="I361" s="4">
        <v>0</v>
      </c>
      <c r="J361" s="3">
        <v>0</v>
      </c>
      <c r="K361" s="3"/>
      <c r="L361" s="3"/>
      <c r="M361" s="3">
        <v>0</v>
      </c>
      <c r="N361" s="3">
        <v>0</v>
      </c>
      <c r="O361" s="3">
        <v>30</v>
      </c>
      <c r="P361" s="3">
        <v>36003</v>
      </c>
      <c r="Q361" s="4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2">
        <v>0</v>
      </c>
      <c r="AB361" s="3">
        <v>0</v>
      </c>
    </row>
    <row r="362" spans="1:28" ht="12">
      <c r="A362" s="140" t="s">
        <v>368</v>
      </c>
      <c r="B362" s="140" t="s">
        <v>369</v>
      </c>
      <c r="C362" s="141">
        <v>218663</v>
      </c>
      <c r="D362" s="141">
        <v>1</v>
      </c>
      <c r="E362" s="3">
        <v>341</v>
      </c>
      <c r="F362" s="3">
        <v>74863</v>
      </c>
      <c r="G362" s="4">
        <v>309</v>
      </c>
      <c r="H362" s="3">
        <v>55100</v>
      </c>
      <c r="I362" s="4">
        <v>189</v>
      </c>
      <c r="J362" s="3">
        <v>45661</v>
      </c>
      <c r="K362" s="3">
        <v>54</v>
      </c>
      <c r="L362" s="3">
        <v>34008</v>
      </c>
      <c r="M362" s="3">
        <v>14</v>
      </c>
      <c r="N362" s="3">
        <v>42367</v>
      </c>
      <c r="O362" s="4">
        <v>0</v>
      </c>
      <c r="P362" s="5">
        <v>0</v>
      </c>
      <c r="Q362" s="4">
        <v>49</v>
      </c>
      <c r="R362" s="3">
        <v>90553</v>
      </c>
      <c r="S362" s="3">
        <v>28</v>
      </c>
      <c r="T362" s="3">
        <v>71666</v>
      </c>
      <c r="U362" s="3">
        <v>5</v>
      </c>
      <c r="V362" s="3">
        <v>51540</v>
      </c>
      <c r="W362" s="3">
        <v>16</v>
      </c>
      <c r="X362" s="3">
        <v>42958</v>
      </c>
      <c r="Y362" s="3">
        <v>19</v>
      </c>
      <c r="Z362" s="3">
        <v>60653</v>
      </c>
      <c r="AA362" s="2">
        <v>0</v>
      </c>
      <c r="AB362" s="3">
        <v>0</v>
      </c>
    </row>
    <row r="363" spans="1:28" ht="12">
      <c r="A363" s="140" t="s">
        <v>368</v>
      </c>
      <c r="B363" s="140" t="s">
        <v>370</v>
      </c>
      <c r="C363" s="141">
        <v>217882</v>
      </c>
      <c r="D363" s="141">
        <v>2</v>
      </c>
      <c r="E363" s="3">
        <v>324</v>
      </c>
      <c r="F363" s="3">
        <v>72238</v>
      </c>
      <c r="G363" s="4">
        <v>228</v>
      </c>
      <c r="H363" s="3">
        <v>54310</v>
      </c>
      <c r="I363" s="4">
        <v>143</v>
      </c>
      <c r="J363" s="3">
        <v>43978</v>
      </c>
      <c r="K363" s="3">
        <v>46</v>
      </c>
      <c r="L363" s="3">
        <v>24757</v>
      </c>
      <c r="M363" s="3">
        <v>56</v>
      </c>
      <c r="N363" s="3">
        <v>35862</v>
      </c>
      <c r="O363" s="4">
        <v>0</v>
      </c>
      <c r="P363" s="5">
        <v>0</v>
      </c>
      <c r="Q363" s="4">
        <v>67</v>
      </c>
      <c r="R363" s="3">
        <v>75397</v>
      </c>
      <c r="S363" s="3">
        <v>29</v>
      </c>
      <c r="T363" s="3">
        <v>56889</v>
      </c>
      <c r="U363" s="3">
        <v>19</v>
      </c>
      <c r="V363" s="3">
        <v>46033</v>
      </c>
      <c r="W363" s="3">
        <v>0</v>
      </c>
      <c r="X363" s="3">
        <v>0</v>
      </c>
      <c r="Y363" s="3">
        <v>11</v>
      </c>
      <c r="Z363" s="3">
        <v>49003</v>
      </c>
      <c r="AA363" s="2">
        <v>0</v>
      </c>
      <c r="AB363" s="3">
        <v>0</v>
      </c>
    </row>
    <row r="364" spans="1:28" ht="12">
      <c r="A364" s="140" t="s">
        <v>368</v>
      </c>
      <c r="B364" s="140" t="s">
        <v>371</v>
      </c>
      <c r="C364" s="141">
        <v>218964</v>
      </c>
      <c r="D364" s="141">
        <v>3</v>
      </c>
      <c r="E364" s="3">
        <v>69</v>
      </c>
      <c r="F364" s="3">
        <v>52941</v>
      </c>
      <c r="G364" s="4">
        <v>86</v>
      </c>
      <c r="H364" s="3">
        <v>44055</v>
      </c>
      <c r="I364" s="4">
        <v>67</v>
      </c>
      <c r="J364" s="3">
        <v>39018</v>
      </c>
      <c r="K364" s="3">
        <v>15</v>
      </c>
      <c r="L364" s="3">
        <v>29288</v>
      </c>
      <c r="M364" s="3">
        <v>0</v>
      </c>
      <c r="N364" s="3">
        <v>0</v>
      </c>
      <c r="O364" s="4">
        <v>0</v>
      </c>
      <c r="P364" s="5">
        <v>0</v>
      </c>
      <c r="Q364" s="4">
        <v>0</v>
      </c>
      <c r="R364" s="3">
        <v>0</v>
      </c>
      <c r="S364" s="3">
        <v>3</v>
      </c>
      <c r="T364" s="3">
        <v>50092</v>
      </c>
      <c r="U364" s="3">
        <v>2</v>
      </c>
      <c r="V364" s="3">
        <v>55244</v>
      </c>
      <c r="W364" s="3">
        <v>0</v>
      </c>
      <c r="X364" s="3">
        <v>0</v>
      </c>
      <c r="Y364" s="3">
        <v>0</v>
      </c>
      <c r="Z364" s="3">
        <v>0</v>
      </c>
      <c r="AA364" s="2">
        <v>0</v>
      </c>
      <c r="AB364" s="3">
        <v>0</v>
      </c>
    </row>
    <row r="365" spans="1:28" ht="12">
      <c r="A365" s="140" t="s">
        <v>368</v>
      </c>
      <c r="B365" s="140" t="s">
        <v>372</v>
      </c>
      <c r="C365" s="141">
        <v>217819</v>
      </c>
      <c r="D365" s="141">
        <v>4</v>
      </c>
      <c r="E365" s="3">
        <v>82</v>
      </c>
      <c r="F365" s="3">
        <v>56952</v>
      </c>
      <c r="G365" s="4">
        <v>102</v>
      </c>
      <c r="H365" s="3">
        <v>46659</v>
      </c>
      <c r="I365" s="4">
        <v>136</v>
      </c>
      <c r="J365" s="3">
        <v>38154</v>
      </c>
      <c r="K365" s="3">
        <v>48</v>
      </c>
      <c r="L365" s="3">
        <v>31497</v>
      </c>
      <c r="M365" s="3">
        <v>0</v>
      </c>
      <c r="N365" s="3">
        <v>0</v>
      </c>
      <c r="O365" s="4">
        <v>0</v>
      </c>
      <c r="P365" s="5">
        <v>0</v>
      </c>
      <c r="Q365" s="4">
        <v>16</v>
      </c>
      <c r="R365" s="3">
        <v>72782</v>
      </c>
      <c r="S365" s="3">
        <v>8</v>
      </c>
      <c r="T365" s="3">
        <v>60689</v>
      </c>
      <c r="U365" s="3">
        <v>2</v>
      </c>
      <c r="V365" s="3">
        <v>42439</v>
      </c>
      <c r="W365" s="3">
        <v>0</v>
      </c>
      <c r="X365" s="3">
        <v>0</v>
      </c>
      <c r="Y365" s="3">
        <v>0</v>
      </c>
      <c r="Z365" s="3">
        <v>0</v>
      </c>
      <c r="AA365" s="2">
        <v>0</v>
      </c>
      <c r="AB365" s="3">
        <v>0</v>
      </c>
    </row>
    <row r="366" spans="1:28" ht="12">
      <c r="A366" s="140" t="s">
        <v>368</v>
      </c>
      <c r="B366" s="140" t="s">
        <v>373</v>
      </c>
      <c r="C366" s="141">
        <v>217864</v>
      </c>
      <c r="D366" s="141">
        <v>4</v>
      </c>
      <c r="E366" s="3">
        <v>54</v>
      </c>
      <c r="F366" s="3">
        <v>57469</v>
      </c>
      <c r="G366" s="4">
        <v>58</v>
      </c>
      <c r="H366" s="3">
        <v>47493</v>
      </c>
      <c r="I366" s="4">
        <v>33</v>
      </c>
      <c r="J366" s="3">
        <v>37233</v>
      </c>
      <c r="K366" s="3">
        <v>2</v>
      </c>
      <c r="L366" s="3">
        <v>23519</v>
      </c>
      <c r="M366" s="3">
        <v>0</v>
      </c>
      <c r="N366" s="3">
        <v>0</v>
      </c>
      <c r="O366" s="4">
        <v>0</v>
      </c>
      <c r="P366" s="5">
        <v>0</v>
      </c>
      <c r="Q366" s="4">
        <v>0</v>
      </c>
      <c r="R366" s="3">
        <v>0</v>
      </c>
      <c r="S366" s="3">
        <v>1</v>
      </c>
      <c r="T366" s="3">
        <v>79891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2">
        <v>0</v>
      </c>
      <c r="AB366" s="3">
        <v>0</v>
      </c>
    </row>
    <row r="367" spans="1:28" ht="12">
      <c r="A367" s="140" t="s">
        <v>368</v>
      </c>
      <c r="B367" s="140" t="s">
        <v>374</v>
      </c>
      <c r="C367" s="141">
        <v>218061</v>
      </c>
      <c r="D367" s="141">
        <v>5</v>
      </c>
      <c r="E367" s="3">
        <v>55</v>
      </c>
      <c r="F367" s="3">
        <v>54591</v>
      </c>
      <c r="G367" s="4">
        <v>44</v>
      </c>
      <c r="H367" s="3">
        <v>46534</v>
      </c>
      <c r="I367" s="4">
        <v>44</v>
      </c>
      <c r="J367" s="3">
        <v>37845</v>
      </c>
      <c r="K367" s="3">
        <v>13</v>
      </c>
      <c r="L367" s="3">
        <v>27828</v>
      </c>
      <c r="M367" s="3">
        <v>0</v>
      </c>
      <c r="N367" s="3">
        <v>0</v>
      </c>
      <c r="O367" s="4">
        <v>0</v>
      </c>
      <c r="P367" s="5">
        <v>0</v>
      </c>
      <c r="Q367" s="4">
        <v>4</v>
      </c>
      <c r="R367" s="3">
        <v>69606</v>
      </c>
      <c r="S367" s="3">
        <v>1</v>
      </c>
      <c r="T367" s="3">
        <v>65761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2">
        <v>0</v>
      </c>
      <c r="AB367" s="3">
        <v>0</v>
      </c>
    </row>
    <row r="368" spans="1:28" ht="12">
      <c r="A368" s="140" t="s">
        <v>368</v>
      </c>
      <c r="B368" s="140" t="s">
        <v>375</v>
      </c>
      <c r="C368" s="141">
        <v>218733</v>
      </c>
      <c r="D368" s="141">
        <v>5</v>
      </c>
      <c r="E368" s="3">
        <v>40</v>
      </c>
      <c r="F368" s="3">
        <v>52044</v>
      </c>
      <c r="G368" s="4">
        <v>45</v>
      </c>
      <c r="H368" s="3">
        <v>46123</v>
      </c>
      <c r="I368" s="4">
        <v>75</v>
      </c>
      <c r="J368" s="3">
        <v>39625</v>
      </c>
      <c r="K368" s="3">
        <v>26</v>
      </c>
      <c r="L368" s="3">
        <v>30969</v>
      </c>
      <c r="M368" s="3">
        <v>0</v>
      </c>
      <c r="N368" s="3">
        <v>0</v>
      </c>
      <c r="O368" s="4">
        <v>0</v>
      </c>
      <c r="P368" s="5">
        <v>0</v>
      </c>
      <c r="Q368" s="4">
        <v>15</v>
      </c>
      <c r="R368" s="3">
        <v>69019</v>
      </c>
      <c r="S368" s="3">
        <v>7</v>
      </c>
      <c r="T368" s="3">
        <v>62510</v>
      </c>
      <c r="U368" s="3">
        <v>5</v>
      </c>
      <c r="V368" s="3">
        <v>52398</v>
      </c>
      <c r="W368" s="3">
        <v>4</v>
      </c>
      <c r="X368" s="3">
        <v>39938</v>
      </c>
      <c r="Y368" s="3">
        <v>0</v>
      </c>
      <c r="Z368" s="3">
        <v>0</v>
      </c>
      <c r="AA368" s="2">
        <v>0</v>
      </c>
      <c r="AB368" s="3">
        <v>0</v>
      </c>
    </row>
    <row r="369" spans="1:28" ht="12">
      <c r="A369" s="140" t="s">
        <v>368</v>
      </c>
      <c r="B369" s="140" t="s">
        <v>376</v>
      </c>
      <c r="C369" s="141">
        <v>218229</v>
      </c>
      <c r="D369" s="141">
        <v>6</v>
      </c>
      <c r="E369" s="3">
        <v>30</v>
      </c>
      <c r="F369" s="3">
        <v>56221</v>
      </c>
      <c r="G369" s="4">
        <v>47</v>
      </c>
      <c r="H369" s="3">
        <v>45301</v>
      </c>
      <c r="I369" s="4">
        <v>63</v>
      </c>
      <c r="J369" s="3">
        <v>38381</v>
      </c>
      <c r="K369" s="3">
        <v>20</v>
      </c>
      <c r="L369" s="3">
        <v>28744</v>
      </c>
      <c r="M369" s="3">
        <v>6</v>
      </c>
      <c r="N369" s="3">
        <v>25817</v>
      </c>
      <c r="O369" s="4">
        <v>0</v>
      </c>
      <c r="P369" s="5">
        <v>0</v>
      </c>
      <c r="Q369" s="4">
        <v>8</v>
      </c>
      <c r="R369" s="3">
        <v>73584</v>
      </c>
      <c r="S369" s="3">
        <v>3</v>
      </c>
      <c r="T369" s="3">
        <v>61882</v>
      </c>
      <c r="U369" s="3">
        <v>0</v>
      </c>
      <c r="V369" s="3">
        <v>0</v>
      </c>
      <c r="W369" s="3">
        <v>1</v>
      </c>
      <c r="X369" s="3">
        <v>44500</v>
      </c>
      <c r="Y369" s="3">
        <v>2</v>
      </c>
      <c r="Z369" s="3">
        <v>42749</v>
      </c>
      <c r="AA369" s="2">
        <v>0</v>
      </c>
      <c r="AB369" s="3">
        <v>0</v>
      </c>
    </row>
    <row r="370" spans="1:28" ht="12">
      <c r="A370" s="140" t="s">
        <v>368</v>
      </c>
      <c r="B370" s="140" t="s">
        <v>377</v>
      </c>
      <c r="C370" s="141">
        <v>218645</v>
      </c>
      <c r="D370" s="141">
        <v>6</v>
      </c>
      <c r="E370" s="3">
        <v>37</v>
      </c>
      <c r="F370" s="3">
        <v>52754</v>
      </c>
      <c r="G370" s="4">
        <v>42</v>
      </c>
      <c r="H370" s="3">
        <v>44222</v>
      </c>
      <c r="I370" s="4">
        <v>28</v>
      </c>
      <c r="J370" s="3">
        <v>37000</v>
      </c>
      <c r="K370" s="3">
        <v>10</v>
      </c>
      <c r="L370" s="3">
        <v>29472</v>
      </c>
      <c r="M370" s="3">
        <v>0</v>
      </c>
      <c r="N370" s="3">
        <v>0</v>
      </c>
      <c r="O370" s="4">
        <v>0</v>
      </c>
      <c r="P370" s="5">
        <v>0</v>
      </c>
      <c r="Q370" s="4">
        <v>3</v>
      </c>
      <c r="R370" s="3">
        <v>77443</v>
      </c>
      <c r="S370" s="3">
        <v>1</v>
      </c>
      <c r="T370" s="3">
        <v>65139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2">
        <v>0</v>
      </c>
      <c r="AB370" s="3">
        <v>0</v>
      </c>
    </row>
    <row r="371" spans="1:28" ht="12">
      <c r="A371" s="140" t="s">
        <v>368</v>
      </c>
      <c r="B371" s="140" t="s">
        <v>378</v>
      </c>
      <c r="C371" s="141">
        <v>218724</v>
      </c>
      <c r="D371" s="141">
        <v>6</v>
      </c>
      <c r="E371" s="3">
        <v>30</v>
      </c>
      <c r="F371" s="3">
        <v>56097</v>
      </c>
      <c r="G371" s="4">
        <v>31</v>
      </c>
      <c r="H371" s="3">
        <v>44692</v>
      </c>
      <c r="I371" s="4">
        <v>24</v>
      </c>
      <c r="J371" s="3">
        <v>40456</v>
      </c>
      <c r="K371" s="3">
        <v>15</v>
      </c>
      <c r="L371" s="3">
        <v>34578</v>
      </c>
      <c r="M371" s="3">
        <v>0</v>
      </c>
      <c r="N371" s="3">
        <v>0</v>
      </c>
      <c r="O371" s="4">
        <v>0</v>
      </c>
      <c r="P371" s="5">
        <v>0</v>
      </c>
      <c r="Q371" s="4">
        <v>5</v>
      </c>
      <c r="R371" s="3">
        <v>66867</v>
      </c>
      <c r="S371" s="3">
        <v>8</v>
      </c>
      <c r="T371" s="3">
        <v>59464</v>
      </c>
      <c r="U371" s="3">
        <v>3</v>
      </c>
      <c r="V371" s="3">
        <v>54926</v>
      </c>
      <c r="W371" s="3">
        <v>4</v>
      </c>
      <c r="X371" s="3">
        <v>41322</v>
      </c>
      <c r="Y371" s="3">
        <v>0</v>
      </c>
      <c r="Z371" s="3">
        <v>0</v>
      </c>
      <c r="AA371" s="2">
        <v>0</v>
      </c>
      <c r="AB371" s="3">
        <v>0</v>
      </c>
    </row>
    <row r="372" spans="1:28" ht="12">
      <c r="A372" s="140" t="s">
        <v>368</v>
      </c>
      <c r="B372" s="140" t="s">
        <v>379</v>
      </c>
      <c r="C372" s="141">
        <v>218742</v>
      </c>
      <c r="D372" s="141">
        <v>6</v>
      </c>
      <c r="E372" s="3">
        <v>45</v>
      </c>
      <c r="F372" s="3">
        <v>53973</v>
      </c>
      <c r="G372" s="4">
        <v>35</v>
      </c>
      <c r="H372" s="3">
        <v>44417</v>
      </c>
      <c r="I372" s="4">
        <v>21</v>
      </c>
      <c r="J372" s="3">
        <v>38798</v>
      </c>
      <c r="K372" s="3">
        <v>25</v>
      </c>
      <c r="L372" s="3">
        <v>31582</v>
      </c>
      <c r="M372" s="3">
        <v>1</v>
      </c>
      <c r="N372" s="3">
        <v>21251</v>
      </c>
      <c r="O372" s="4">
        <v>0</v>
      </c>
      <c r="P372" s="5">
        <v>0</v>
      </c>
      <c r="Q372" s="4">
        <v>8</v>
      </c>
      <c r="R372" s="3">
        <v>75751</v>
      </c>
      <c r="S372" s="3">
        <v>2</v>
      </c>
      <c r="T372" s="3">
        <v>60446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2">
        <v>0</v>
      </c>
      <c r="AB372" s="3">
        <v>0</v>
      </c>
    </row>
    <row r="373" spans="1:28" ht="12">
      <c r="A373" s="140" t="s">
        <v>368</v>
      </c>
      <c r="B373" s="140" t="s">
        <v>380</v>
      </c>
      <c r="C373" s="141">
        <v>217615</v>
      </c>
      <c r="D373" s="141">
        <v>7</v>
      </c>
      <c r="E373" s="3">
        <v>0</v>
      </c>
      <c r="F373" s="3">
        <v>0</v>
      </c>
      <c r="G373" s="4">
        <v>0</v>
      </c>
      <c r="H373" s="3">
        <v>0</v>
      </c>
      <c r="I373" s="4">
        <v>0</v>
      </c>
      <c r="J373" s="3">
        <v>0</v>
      </c>
      <c r="K373" s="3">
        <v>0</v>
      </c>
      <c r="L373" s="3">
        <v>0</v>
      </c>
      <c r="M373" s="3">
        <v>53</v>
      </c>
      <c r="N373" s="3">
        <v>36508</v>
      </c>
      <c r="O373" s="4">
        <v>0</v>
      </c>
      <c r="P373" s="5">
        <v>0</v>
      </c>
      <c r="Q373" s="4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2">
        <v>0</v>
      </c>
      <c r="AB373" s="3">
        <v>0</v>
      </c>
    </row>
    <row r="374" spans="1:28" ht="12">
      <c r="A374" s="140" t="s">
        <v>368</v>
      </c>
      <c r="B374" s="140" t="s">
        <v>381</v>
      </c>
      <c r="C374" s="141">
        <v>218858</v>
      </c>
      <c r="D374" s="141">
        <v>7</v>
      </c>
      <c r="E374" s="3">
        <v>0</v>
      </c>
      <c r="F374" s="3">
        <v>0</v>
      </c>
      <c r="G374" s="4">
        <v>0</v>
      </c>
      <c r="H374" s="3">
        <v>0</v>
      </c>
      <c r="I374" s="4">
        <v>0</v>
      </c>
      <c r="J374" s="3">
        <v>0</v>
      </c>
      <c r="K374" s="3">
        <v>0</v>
      </c>
      <c r="L374" s="3">
        <v>0</v>
      </c>
      <c r="M374" s="3">
        <v>80</v>
      </c>
      <c r="N374" s="3">
        <v>33792</v>
      </c>
      <c r="O374" s="4">
        <v>0</v>
      </c>
      <c r="P374" s="5">
        <v>0</v>
      </c>
      <c r="Q374" s="4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2">
        <v>0</v>
      </c>
      <c r="AB374" s="3">
        <v>0</v>
      </c>
    </row>
    <row r="375" spans="1:28" ht="12">
      <c r="A375" s="140" t="s">
        <v>368</v>
      </c>
      <c r="B375" s="140" t="s">
        <v>382</v>
      </c>
      <c r="C375" s="141">
        <v>217837</v>
      </c>
      <c r="D375" s="141">
        <v>7</v>
      </c>
      <c r="E375" s="3">
        <v>0</v>
      </c>
      <c r="F375" s="3">
        <v>0</v>
      </c>
      <c r="G375" s="4">
        <v>0</v>
      </c>
      <c r="H375" s="3">
        <v>0</v>
      </c>
      <c r="I375" s="4">
        <v>0</v>
      </c>
      <c r="J375" s="3">
        <v>0</v>
      </c>
      <c r="K375" s="3">
        <v>25</v>
      </c>
      <c r="L375" s="3">
        <v>31202</v>
      </c>
      <c r="M375" s="3">
        <v>0</v>
      </c>
      <c r="N375" s="3">
        <v>0</v>
      </c>
      <c r="O375" s="4">
        <v>0</v>
      </c>
      <c r="P375" s="5">
        <v>0</v>
      </c>
      <c r="Q375" s="4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2">
        <v>0</v>
      </c>
      <c r="AB375" s="3">
        <v>0</v>
      </c>
    </row>
    <row r="376" spans="1:28" ht="12">
      <c r="A376" s="140" t="s">
        <v>368</v>
      </c>
      <c r="B376" s="140" t="s">
        <v>383</v>
      </c>
      <c r="C376" s="141">
        <v>217989</v>
      </c>
      <c r="D376" s="141">
        <v>7</v>
      </c>
      <c r="E376" s="3">
        <v>0</v>
      </c>
      <c r="F376" s="3">
        <v>0</v>
      </c>
      <c r="G376" s="4">
        <v>0</v>
      </c>
      <c r="H376" s="3">
        <v>0</v>
      </c>
      <c r="I376" s="4">
        <v>0</v>
      </c>
      <c r="J376" s="3">
        <v>0</v>
      </c>
      <c r="K376" s="3">
        <v>0</v>
      </c>
      <c r="L376" s="3">
        <v>0</v>
      </c>
      <c r="M376" s="3">
        <v>29</v>
      </c>
      <c r="N376" s="3">
        <v>29501</v>
      </c>
      <c r="O376" s="4">
        <v>0</v>
      </c>
      <c r="P376" s="5">
        <v>0</v>
      </c>
      <c r="Q376" s="4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2">
        <v>0</v>
      </c>
      <c r="AB376" s="3">
        <v>0</v>
      </c>
    </row>
    <row r="377" spans="1:28" ht="12">
      <c r="A377" s="140" t="s">
        <v>368</v>
      </c>
      <c r="B377" s="140" t="s">
        <v>384</v>
      </c>
      <c r="C377" s="141">
        <v>218025</v>
      </c>
      <c r="D377" s="141">
        <v>7</v>
      </c>
      <c r="E377" s="3">
        <v>0</v>
      </c>
      <c r="F377" s="3">
        <v>0</v>
      </c>
      <c r="G377" s="4">
        <v>0</v>
      </c>
      <c r="H377" s="3">
        <v>0</v>
      </c>
      <c r="I377" s="4">
        <v>0</v>
      </c>
      <c r="J377" s="3">
        <v>0</v>
      </c>
      <c r="K377" s="3">
        <v>98</v>
      </c>
      <c r="L377" s="3">
        <v>34855</v>
      </c>
      <c r="M377" s="3">
        <v>0</v>
      </c>
      <c r="N377" s="3">
        <v>0</v>
      </c>
      <c r="O377" s="4">
        <v>0</v>
      </c>
      <c r="P377" s="5">
        <v>0</v>
      </c>
      <c r="Q377" s="4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2">
        <v>0</v>
      </c>
      <c r="AB377" s="3">
        <v>0</v>
      </c>
    </row>
    <row r="378" spans="1:28" ht="12">
      <c r="A378" s="140" t="s">
        <v>368</v>
      </c>
      <c r="B378" s="140" t="s">
        <v>385</v>
      </c>
      <c r="C378" s="141">
        <v>218113</v>
      </c>
      <c r="D378" s="141">
        <v>7</v>
      </c>
      <c r="E378" s="3">
        <v>0</v>
      </c>
      <c r="F378" s="3">
        <v>0</v>
      </c>
      <c r="G378" s="4">
        <v>0</v>
      </c>
      <c r="H378" s="3">
        <v>0</v>
      </c>
      <c r="I378" s="4">
        <v>0</v>
      </c>
      <c r="J378" s="3">
        <v>0</v>
      </c>
      <c r="K378" s="3">
        <v>240</v>
      </c>
      <c r="L378" s="3">
        <v>33829</v>
      </c>
      <c r="M378" s="3">
        <v>0</v>
      </c>
      <c r="N378" s="3">
        <v>0</v>
      </c>
      <c r="O378" s="4">
        <v>0</v>
      </c>
      <c r="P378" s="5">
        <v>0</v>
      </c>
      <c r="Q378" s="4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2">
        <v>0</v>
      </c>
      <c r="AB378" s="3">
        <v>0</v>
      </c>
    </row>
    <row r="379" spans="1:28" ht="12">
      <c r="A379" s="140" t="s">
        <v>368</v>
      </c>
      <c r="B379" s="140" t="s">
        <v>386</v>
      </c>
      <c r="C379" s="141">
        <v>218140</v>
      </c>
      <c r="D379" s="141">
        <v>7</v>
      </c>
      <c r="E379" s="3">
        <v>0</v>
      </c>
      <c r="F379" s="3">
        <v>0</v>
      </c>
      <c r="G379" s="4">
        <v>0</v>
      </c>
      <c r="H379" s="3">
        <v>0</v>
      </c>
      <c r="I379" s="4">
        <v>0</v>
      </c>
      <c r="J379" s="3">
        <v>0</v>
      </c>
      <c r="K379" s="3">
        <v>0</v>
      </c>
      <c r="L379" s="3">
        <v>0</v>
      </c>
      <c r="M379" s="3">
        <v>98</v>
      </c>
      <c r="N379" s="3">
        <v>36923</v>
      </c>
      <c r="O379" s="4">
        <v>0</v>
      </c>
      <c r="P379" s="5">
        <v>0</v>
      </c>
      <c r="Q379" s="4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2">
        <v>0</v>
      </c>
      <c r="AB379" s="3">
        <v>0</v>
      </c>
    </row>
    <row r="380" spans="1:28" ht="12">
      <c r="A380" s="140" t="s">
        <v>368</v>
      </c>
      <c r="B380" s="140" t="s">
        <v>387</v>
      </c>
      <c r="C380" s="141">
        <v>218353</v>
      </c>
      <c r="D380" s="141">
        <v>7</v>
      </c>
      <c r="E380" s="3">
        <v>0</v>
      </c>
      <c r="F380" s="3">
        <v>0</v>
      </c>
      <c r="G380" s="4">
        <v>0</v>
      </c>
      <c r="H380" s="3">
        <v>0</v>
      </c>
      <c r="I380" s="4">
        <v>0</v>
      </c>
      <c r="J380" s="3">
        <v>0</v>
      </c>
      <c r="K380" s="3">
        <v>0</v>
      </c>
      <c r="L380" s="3">
        <v>0</v>
      </c>
      <c r="M380" s="3">
        <v>210</v>
      </c>
      <c r="N380" s="3">
        <v>35737</v>
      </c>
      <c r="O380" s="4">
        <v>0</v>
      </c>
      <c r="P380" s="5">
        <v>0</v>
      </c>
      <c r="Q380" s="4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2">
        <v>0</v>
      </c>
      <c r="AB380" s="3">
        <v>0</v>
      </c>
    </row>
    <row r="381" spans="1:28" ht="12">
      <c r="A381" s="140" t="s">
        <v>368</v>
      </c>
      <c r="B381" s="140" t="s">
        <v>388</v>
      </c>
      <c r="C381" s="141">
        <v>218487</v>
      </c>
      <c r="D381" s="141">
        <v>7</v>
      </c>
      <c r="E381" s="3">
        <v>0</v>
      </c>
      <c r="F381" s="3">
        <v>0</v>
      </c>
      <c r="G381" s="4">
        <v>0</v>
      </c>
      <c r="H381" s="3">
        <v>0</v>
      </c>
      <c r="I381" s="4">
        <v>0</v>
      </c>
      <c r="J381" s="3">
        <v>0</v>
      </c>
      <c r="K381" s="3">
        <v>75</v>
      </c>
      <c r="L381" s="3">
        <v>30606</v>
      </c>
      <c r="M381" s="3">
        <v>0</v>
      </c>
      <c r="N381" s="3">
        <v>0</v>
      </c>
      <c r="O381" s="4">
        <v>0</v>
      </c>
      <c r="P381" s="5">
        <v>0</v>
      </c>
      <c r="Q381" s="4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2">
        <v>0</v>
      </c>
      <c r="AB381" s="3">
        <v>0</v>
      </c>
    </row>
    <row r="382" spans="1:28" ht="12">
      <c r="A382" s="140" t="s">
        <v>368</v>
      </c>
      <c r="B382" s="140" t="s">
        <v>389</v>
      </c>
      <c r="C382" s="141">
        <v>218520</v>
      </c>
      <c r="D382" s="141">
        <v>7</v>
      </c>
      <c r="E382" s="3">
        <v>0</v>
      </c>
      <c r="F382" s="3">
        <v>0</v>
      </c>
      <c r="G382" s="4">
        <v>0</v>
      </c>
      <c r="H382" s="3">
        <v>0</v>
      </c>
      <c r="I382" s="4">
        <v>0</v>
      </c>
      <c r="J382" s="3">
        <v>0</v>
      </c>
      <c r="K382" s="3">
        <v>0</v>
      </c>
      <c r="L382" s="3">
        <v>0</v>
      </c>
      <c r="M382" s="3">
        <v>90</v>
      </c>
      <c r="N382" s="3">
        <v>32454</v>
      </c>
      <c r="O382" s="4">
        <v>0</v>
      </c>
      <c r="P382" s="5">
        <v>0</v>
      </c>
      <c r="Q382" s="4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2">
        <v>0</v>
      </c>
      <c r="AB382" s="3">
        <v>0</v>
      </c>
    </row>
    <row r="383" spans="1:28" ht="12">
      <c r="A383" s="140" t="s">
        <v>368</v>
      </c>
      <c r="B383" s="140" t="s">
        <v>390</v>
      </c>
      <c r="C383" s="141">
        <v>218830</v>
      </c>
      <c r="D383" s="141">
        <v>7</v>
      </c>
      <c r="E383" s="3">
        <v>0</v>
      </c>
      <c r="F383" s="3">
        <v>0</v>
      </c>
      <c r="G383" s="4">
        <v>0</v>
      </c>
      <c r="H383" s="3">
        <v>0</v>
      </c>
      <c r="I383" s="4">
        <v>0</v>
      </c>
      <c r="J383" s="3">
        <v>0</v>
      </c>
      <c r="K383" s="3">
        <v>0</v>
      </c>
      <c r="L383" s="3">
        <v>0</v>
      </c>
      <c r="M383" s="3">
        <v>95</v>
      </c>
      <c r="N383" s="3">
        <v>33127</v>
      </c>
      <c r="O383" s="4">
        <v>0</v>
      </c>
      <c r="P383" s="5">
        <v>0</v>
      </c>
      <c r="Q383" s="4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2">
        <v>0</v>
      </c>
      <c r="AB383" s="3">
        <v>0</v>
      </c>
    </row>
    <row r="384" spans="1:28" ht="12">
      <c r="A384" s="140" t="s">
        <v>368</v>
      </c>
      <c r="B384" s="140" t="s">
        <v>391</v>
      </c>
      <c r="C384" s="141">
        <v>217712</v>
      </c>
      <c r="D384" s="141">
        <v>7</v>
      </c>
      <c r="E384" s="3">
        <v>0</v>
      </c>
      <c r="F384" s="3">
        <v>0</v>
      </c>
      <c r="G384" s="4">
        <v>0</v>
      </c>
      <c r="H384" s="3">
        <v>0</v>
      </c>
      <c r="I384" s="4">
        <v>0</v>
      </c>
      <c r="J384" s="3">
        <v>0</v>
      </c>
      <c r="K384" s="3">
        <v>35</v>
      </c>
      <c r="L384" s="3">
        <v>32905</v>
      </c>
      <c r="M384" s="3">
        <v>0</v>
      </c>
      <c r="N384" s="3">
        <v>0</v>
      </c>
      <c r="O384" s="4">
        <v>0</v>
      </c>
      <c r="P384" s="5">
        <v>0</v>
      </c>
      <c r="Q384" s="4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2">
        <v>0</v>
      </c>
      <c r="AB384" s="3">
        <v>0</v>
      </c>
    </row>
    <row r="385" spans="1:28" ht="12">
      <c r="A385" s="140" t="s">
        <v>368</v>
      </c>
      <c r="B385" s="140" t="s">
        <v>392</v>
      </c>
      <c r="C385" s="141">
        <v>218894</v>
      </c>
      <c r="D385" s="141">
        <v>7</v>
      </c>
      <c r="E385" s="3">
        <v>0</v>
      </c>
      <c r="F385" s="3">
        <v>0</v>
      </c>
      <c r="G385" s="4">
        <v>0</v>
      </c>
      <c r="H385" s="3">
        <v>0</v>
      </c>
      <c r="I385" s="4">
        <v>0</v>
      </c>
      <c r="J385" s="3">
        <v>0</v>
      </c>
      <c r="K385" s="3">
        <v>88</v>
      </c>
      <c r="L385" s="3">
        <v>34140</v>
      </c>
      <c r="M385" s="3">
        <v>0</v>
      </c>
      <c r="N385" s="3">
        <v>0</v>
      </c>
      <c r="O385" s="4">
        <v>0</v>
      </c>
      <c r="P385" s="5">
        <v>0</v>
      </c>
      <c r="Q385" s="4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2">
        <v>0</v>
      </c>
      <c r="AB385" s="3">
        <v>0</v>
      </c>
    </row>
    <row r="386" spans="1:28" ht="12">
      <c r="A386" s="140" t="s">
        <v>368</v>
      </c>
      <c r="B386" s="140" t="s">
        <v>393</v>
      </c>
      <c r="C386" s="141">
        <v>218885</v>
      </c>
      <c r="D386" s="141">
        <v>7</v>
      </c>
      <c r="E386" s="3">
        <v>0</v>
      </c>
      <c r="F386" s="3">
        <v>0</v>
      </c>
      <c r="G386" s="4">
        <v>0</v>
      </c>
      <c r="H386" s="3">
        <v>0</v>
      </c>
      <c r="I386" s="4">
        <v>0</v>
      </c>
      <c r="J386" s="3">
        <v>0</v>
      </c>
      <c r="K386" s="3">
        <v>221</v>
      </c>
      <c r="L386" s="3">
        <v>36904</v>
      </c>
      <c r="M386" s="3">
        <v>0</v>
      </c>
      <c r="N386" s="3">
        <v>0</v>
      </c>
      <c r="O386" s="4">
        <v>0</v>
      </c>
      <c r="P386" s="5">
        <v>0</v>
      </c>
      <c r="Q386" s="4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2">
        <v>0</v>
      </c>
      <c r="AB386" s="3">
        <v>0</v>
      </c>
    </row>
    <row r="387" spans="1:28" ht="12">
      <c r="A387" s="140" t="s">
        <v>368</v>
      </c>
      <c r="B387" s="140" t="s">
        <v>394</v>
      </c>
      <c r="C387" s="141">
        <v>218654</v>
      </c>
      <c r="D387" s="141">
        <v>7</v>
      </c>
      <c r="E387" s="3">
        <v>7</v>
      </c>
      <c r="F387" s="3">
        <v>48784</v>
      </c>
      <c r="G387" s="4">
        <v>9</v>
      </c>
      <c r="H387" s="3">
        <v>38142</v>
      </c>
      <c r="I387" s="4">
        <v>4</v>
      </c>
      <c r="J387" s="3">
        <v>34326</v>
      </c>
      <c r="K387" s="3">
        <v>1</v>
      </c>
      <c r="L387" s="3">
        <v>31000</v>
      </c>
      <c r="M387" s="3">
        <v>0</v>
      </c>
      <c r="N387" s="3">
        <v>0</v>
      </c>
      <c r="O387" s="4">
        <v>0</v>
      </c>
      <c r="P387" s="5">
        <v>0</v>
      </c>
      <c r="Q387" s="4">
        <v>0</v>
      </c>
      <c r="R387" s="3">
        <v>0</v>
      </c>
      <c r="S387" s="3">
        <v>1</v>
      </c>
      <c r="T387" s="3">
        <v>52601</v>
      </c>
      <c r="U387" s="3">
        <v>0</v>
      </c>
      <c r="V387" s="3">
        <v>0</v>
      </c>
      <c r="W387" s="3">
        <v>2</v>
      </c>
      <c r="X387" s="3">
        <v>45960</v>
      </c>
      <c r="Y387" s="3">
        <v>0</v>
      </c>
      <c r="Z387" s="3">
        <v>0</v>
      </c>
      <c r="AA387" s="2">
        <v>0</v>
      </c>
      <c r="AB387" s="3">
        <v>0</v>
      </c>
    </row>
    <row r="388" spans="1:28" ht="12">
      <c r="A388" s="140" t="s">
        <v>368</v>
      </c>
      <c r="B388" s="140" t="s">
        <v>395</v>
      </c>
      <c r="C388" s="141">
        <v>218672</v>
      </c>
      <c r="D388" s="141">
        <v>7</v>
      </c>
      <c r="E388" s="3">
        <v>10</v>
      </c>
      <c r="F388" s="3">
        <v>50161</v>
      </c>
      <c r="G388" s="4">
        <v>8</v>
      </c>
      <c r="H388" s="3">
        <v>40052</v>
      </c>
      <c r="I388" s="4">
        <v>2</v>
      </c>
      <c r="J388" s="3">
        <v>35291</v>
      </c>
      <c r="K388" s="3">
        <v>0</v>
      </c>
      <c r="L388" s="3">
        <v>0</v>
      </c>
      <c r="M388" s="3">
        <v>0</v>
      </c>
      <c r="N388" s="3">
        <v>0</v>
      </c>
      <c r="O388" s="4">
        <v>0</v>
      </c>
      <c r="P388" s="5">
        <v>0</v>
      </c>
      <c r="Q388" s="4">
        <v>1</v>
      </c>
      <c r="R388" s="3">
        <v>64566</v>
      </c>
      <c r="S388" s="3">
        <v>1</v>
      </c>
      <c r="T388" s="3">
        <v>55958</v>
      </c>
      <c r="U388" s="3">
        <v>1</v>
      </c>
      <c r="V388" s="3">
        <v>60107</v>
      </c>
      <c r="W388" s="3">
        <v>1</v>
      </c>
      <c r="X388" s="3">
        <v>45000</v>
      </c>
      <c r="Y388" s="3">
        <v>0</v>
      </c>
      <c r="Z388" s="3">
        <v>0</v>
      </c>
      <c r="AA388" s="2">
        <v>0</v>
      </c>
      <c r="AB388" s="3">
        <v>0</v>
      </c>
    </row>
    <row r="389" spans="1:28" ht="12">
      <c r="A389" s="140" t="s">
        <v>368</v>
      </c>
      <c r="B389" s="140" t="s">
        <v>396</v>
      </c>
      <c r="C389" s="141">
        <v>218681</v>
      </c>
      <c r="D389" s="141">
        <v>7</v>
      </c>
      <c r="E389" s="3">
        <v>6</v>
      </c>
      <c r="F389" s="3">
        <v>49859</v>
      </c>
      <c r="G389" s="4">
        <v>4</v>
      </c>
      <c r="H389" s="3">
        <v>39260</v>
      </c>
      <c r="I389" s="4">
        <v>6</v>
      </c>
      <c r="J389" s="3">
        <v>32496</v>
      </c>
      <c r="K389" s="3">
        <v>3</v>
      </c>
      <c r="L389" s="3">
        <v>27876</v>
      </c>
      <c r="M389" s="3">
        <v>0</v>
      </c>
      <c r="N389" s="3">
        <v>0</v>
      </c>
      <c r="O389" s="4">
        <v>0</v>
      </c>
      <c r="P389" s="5">
        <v>0</v>
      </c>
      <c r="Q389" s="4">
        <v>0</v>
      </c>
      <c r="R389" s="3">
        <v>0</v>
      </c>
      <c r="S389" s="3">
        <v>1</v>
      </c>
      <c r="T389" s="3">
        <v>51071</v>
      </c>
      <c r="U389" s="3">
        <v>2</v>
      </c>
      <c r="V389" s="3">
        <v>42490</v>
      </c>
      <c r="W389" s="3">
        <v>1</v>
      </c>
      <c r="X389" s="3">
        <v>40848</v>
      </c>
      <c r="Y389" s="3">
        <v>1</v>
      </c>
      <c r="Z389" s="3">
        <v>38887</v>
      </c>
      <c r="AA389" s="2">
        <v>0</v>
      </c>
      <c r="AB389" s="3">
        <v>0</v>
      </c>
    </row>
    <row r="390" spans="1:28" ht="12">
      <c r="A390" s="140" t="s">
        <v>368</v>
      </c>
      <c r="B390" s="140" t="s">
        <v>397</v>
      </c>
      <c r="C390" s="141">
        <v>218690</v>
      </c>
      <c r="D390" s="141">
        <v>7</v>
      </c>
      <c r="E390" s="3">
        <v>17</v>
      </c>
      <c r="F390" s="3">
        <v>48693</v>
      </c>
      <c r="G390" s="4">
        <v>9</v>
      </c>
      <c r="H390" s="3">
        <v>40504</v>
      </c>
      <c r="I390" s="4">
        <v>6</v>
      </c>
      <c r="J390" s="3">
        <v>39179</v>
      </c>
      <c r="K390" s="3">
        <v>4</v>
      </c>
      <c r="L390" s="3">
        <v>26750</v>
      </c>
      <c r="M390" s="3">
        <v>0</v>
      </c>
      <c r="N390" s="3">
        <v>0</v>
      </c>
      <c r="O390" s="4">
        <v>0</v>
      </c>
      <c r="P390" s="5">
        <v>0</v>
      </c>
      <c r="Q390" s="4">
        <v>3</v>
      </c>
      <c r="R390" s="3">
        <v>69902</v>
      </c>
      <c r="S390" s="3">
        <v>1</v>
      </c>
      <c r="T390" s="3">
        <v>59352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2">
        <v>0</v>
      </c>
      <c r="AB390" s="3">
        <v>0</v>
      </c>
    </row>
    <row r="391" spans="1:28" ht="12">
      <c r="A391" s="140" t="s">
        <v>368</v>
      </c>
      <c r="B391" s="140" t="s">
        <v>398</v>
      </c>
      <c r="C391" s="141">
        <v>218706</v>
      </c>
      <c r="D391" s="141">
        <v>7</v>
      </c>
      <c r="E391" s="3">
        <v>5</v>
      </c>
      <c r="F391" s="3">
        <v>50145</v>
      </c>
      <c r="G391" s="4">
        <v>1</v>
      </c>
      <c r="H391" s="3">
        <v>46200</v>
      </c>
      <c r="I391" s="4">
        <v>1</v>
      </c>
      <c r="J391" s="3">
        <v>32800</v>
      </c>
      <c r="K391" s="3">
        <v>0</v>
      </c>
      <c r="L391" s="3">
        <v>0</v>
      </c>
      <c r="M391" s="3">
        <v>0</v>
      </c>
      <c r="N391" s="3">
        <v>0</v>
      </c>
      <c r="O391" s="4">
        <v>0</v>
      </c>
      <c r="P391" s="5">
        <v>0</v>
      </c>
      <c r="Q391" s="4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2</v>
      </c>
      <c r="X391" s="3">
        <v>34409</v>
      </c>
      <c r="Y391" s="3">
        <v>0</v>
      </c>
      <c r="Z391" s="3">
        <v>0</v>
      </c>
      <c r="AA391" s="2">
        <v>0</v>
      </c>
      <c r="AB391" s="3">
        <v>0</v>
      </c>
    </row>
    <row r="392" spans="1:28" ht="12">
      <c r="A392" s="140" t="s">
        <v>368</v>
      </c>
      <c r="B392" s="140" t="s">
        <v>399</v>
      </c>
      <c r="C392" s="141">
        <v>218955</v>
      </c>
      <c r="D392" s="141">
        <v>7</v>
      </c>
      <c r="E392" s="3">
        <v>0</v>
      </c>
      <c r="F392" s="3">
        <v>0</v>
      </c>
      <c r="G392" s="4">
        <v>0</v>
      </c>
      <c r="H392" s="3">
        <v>0</v>
      </c>
      <c r="I392" s="4">
        <v>0</v>
      </c>
      <c r="J392" s="3">
        <v>0</v>
      </c>
      <c r="K392" s="3">
        <v>12</v>
      </c>
      <c r="L392" s="3">
        <v>27973</v>
      </c>
      <c r="M392" s="3">
        <v>0</v>
      </c>
      <c r="N392" s="3">
        <v>0</v>
      </c>
      <c r="O392" s="4">
        <v>0</v>
      </c>
      <c r="P392" s="5">
        <v>0</v>
      </c>
      <c r="Q392" s="4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2">
        <v>0</v>
      </c>
      <c r="AB392" s="3">
        <v>0</v>
      </c>
    </row>
    <row r="393" spans="1:28" ht="12">
      <c r="A393" s="140" t="s">
        <v>368</v>
      </c>
      <c r="B393" s="140" t="s">
        <v>400</v>
      </c>
      <c r="C393" s="141">
        <v>218991</v>
      </c>
      <c r="D393" s="141">
        <v>7</v>
      </c>
      <c r="E393" s="3">
        <v>0</v>
      </c>
      <c r="F393" s="3">
        <v>0</v>
      </c>
      <c r="G393" s="4">
        <v>0</v>
      </c>
      <c r="H393" s="3">
        <v>0</v>
      </c>
      <c r="I393" s="4">
        <v>0</v>
      </c>
      <c r="J393" s="3">
        <v>0</v>
      </c>
      <c r="K393" s="3">
        <v>92</v>
      </c>
      <c r="L393" s="3">
        <v>35171</v>
      </c>
      <c r="M393" s="3">
        <v>0</v>
      </c>
      <c r="N393" s="3">
        <v>0</v>
      </c>
      <c r="O393" s="4">
        <v>0</v>
      </c>
      <c r="P393" s="5">
        <v>0</v>
      </c>
      <c r="Q393" s="4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2">
        <v>0</v>
      </c>
      <c r="AB393" s="3">
        <v>0</v>
      </c>
    </row>
    <row r="394" spans="1:28" ht="12">
      <c r="A394" s="140" t="s">
        <v>401</v>
      </c>
      <c r="B394" s="140" t="s">
        <v>402</v>
      </c>
      <c r="C394" s="141">
        <v>221759</v>
      </c>
      <c r="D394" s="141">
        <v>1</v>
      </c>
      <c r="E394" s="3">
        <v>489</v>
      </c>
      <c r="F394" s="3">
        <v>69632</v>
      </c>
      <c r="G394" s="4">
        <v>286</v>
      </c>
      <c r="H394" s="3">
        <v>53930</v>
      </c>
      <c r="I394" s="4">
        <v>160</v>
      </c>
      <c r="J394" s="3">
        <v>43506</v>
      </c>
      <c r="K394" s="3">
        <v>42</v>
      </c>
      <c r="L394" s="3">
        <v>29486</v>
      </c>
      <c r="M394" s="3">
        <v>7</v>
      </c>
      <c r="N394" s="3">
        <v>38057</v>
      </c>
      <c r="O394" s="4"/>
      <c r="P394" s="5"/>
      <c r="Q394" s="4">
        <v>32</v>
      </c>
      <c r="R394" s="3">
        <v>110028</v>
      </c>
      <c r="S394" s="3">
        <v>18</v>
      </c>
      <c r="T394" s="3">
        <v>60723</v>
      </c>
      <c r="U394" s="3">
        <v>4</v>
      </c>
      <c r="V394" s="3">
        <v>41074</v>
      </c>
      <c r="W394" s="3">
        <v>10</v>
      </c>
      <c r="X394" s="3">
        <v>37837</v>
      </c>
      <c r="Y394" s="3">
        <v>1</v>
      </c>
      <c r="Z394" s="3">
        <v>39498</v>
      </c>
      <c r="AA394" s="2"/>
      <c r="AB394" s="3"/>
    </row>
    <row r="395" spans="1:28" ht="12">
      <c r="A395" s="140" t="s">
        <v>401</v>
      </c>
      <c r="B395" s="140" t="s">
        <v>403</v>
      </c>
      <c r="C395" s="141">
        <v>220862</v>
      </c>
      <c r="D395" s="141">
        <v>2</v>
      </c>
      <c r="E395" s="3">
        <v>238</v>
      </c>
      <c r="F395" s="3">
        <v>56336</v>
      </c>
      <c r="G395" s="4">
        <v>197</v>
      </c>
      <c r="H395" s="3">
        <v>45256</v>
      </c>
      <c r="I395" s="4">
        <v>190</v>
      </c>
      <c r="J395" s="3">
        <v>38509</v>
      </c>
      <c r="K395" s="3">
        <v>60</v>
      </c>
      <c r="L395" s="3">
        <v>26481</v>
      </c>
      <c r="M395" s="3">
        <v>2</v>
      </c>
      <c r="N395" s="3">
        <v>21055</v>
      </c>
      <c r="O395" s="4"/>
      <c r="P395" s="5"/>
      <c r="Q395" s="4">
        <v>20</v>
      </c>
      <c r="R395" s="3">
        <v>58347</v>
      </c>
      <c r="S395" s="3">
        <v>10</v>
      </c>
      <c r="T395" s="3">
        <v>48471</v>
      </c>
      <c r="U395" s="3">
        <v>7</v>
      </c>
      <c r="V395" s="3">
        <v>35622</v>
      </c>
      <c r="W395" s="3">
        <v>13</v>
      </c>
      <c r="X395" s="3">
        <v>37833</v>
      </c>
      <c r="Y395" s="2">
        <v>2</v>
      </c>
      <c r="Z395" s="3">
        <v>39691</v>
      </c>
      <c r="AA395" s="2"/>
      <c r="AB395" s="3"/>
    </row>
    <row r="396" spans="1:28" ht="12">
      <c r="A396" s="140" t="s">
        <v>401</v>
      </c>
      <c r="B396" s="140" t="s">
        <v>796</v>
      </c>
      <c r="C396" s="141">
        <v>220075</v>
      </c>
      <c r="D396" s="141">
        <v>3</v>
      </c>
      <c r="E396" s="3">
        <v>105</v>
      </c>
      <c r="F396" s="3">
        <v>58319</v>
      </c>
      <c r="G396" s="4">
        <v>106</v>
      </c>
      <c r="H396" s="3">
        <v>47664</v>
      </c>
      <c r="I396" s="4">
        <v>117</v>
      </c>
      <c r="J396" s="3">
        <v>41258</v>
      </c>
      <c r="K396" s="3">
        <v>39</v>
      </c>
      <c r="L396" s="3">
        <v>33904</v>
      </c>
      <c r="M396" s="3"/>
      <c r="N396" s="3"/>
      <c r="O396" s="4"/>
      <c r="P396" s="5"/>
      <c r="Q396" s="4">
        <v>26</v>
      </c>
      <c r="R396" s="3">
        <v>147599</v>
      </c>
      <c r="S396" s="3">
        <v>28</v>
      </c>
      <c r="T396" s="3">
        <v>56560</v>
      </c>
      <c r="U396" s="3">
        <v>37</v>
      </c>
      <c r="V396" s="3">
        <v>44430</v>
      </c>
      <c r="W396" s="3">
        <v>24</v>
      </c>
      <c r="X396" s="3">
        <v>35408</v>
      </c>
      <c r="Y396" s="3"/>
      <c r="Z396" s="3"/>
      <c r="AA396" s="2"/>
      <c r="AB396" s="3"/>
    </row>
    <row r="397" spans="1:28" ht="12">
      <c r="A397" s="140" t="s">
        <v>401</v>
      </c>
      <c r="B397" s="140" t="s">
        <v>797</v>
      </c>
      <c r="C397" s="141">
        <v>220978</v>
      </c>
      <c r="D397" s="141">
        <v>3</v>
      </c>
      <c r="E397" s="3">
        <v>192</v>
      </c>
      <c r="F397" s="3">
        <v>60320</v>
      </c>
      <c r="G397" s="4">
        <v>193</v>
      </c>
      <c r="H397" s="3">
        <v>45590</v>
      </c>
      <c r="I397" s="4">
        <v>200</v>
      </c>
      <c r="J397" s="3">
        <v>38598</v>
      </c>
      <c r="K397" s="3">
        <v>69</v>
      </c>
      <c r="L397" s="3">
        <v>27522</v>
      </c>
      <c r="M397" s="3"/>
      <c r="N397" s="3"/>
      <c r="O397" s="4"/>
      <c r="P397" s="5"/>
      <c r="Q397" s="4">
        <v>0</v>
      </c>
      <c r="R397" s="3">
        <v>0</v>
      </c>
      <c r="S397" s="3">
        <v>1</v>
      </c>
      <c r="T397" s="3">
        <v>60988</v>
      </c>
      <c r="U397" s="3">
        <v>1</v>
      </c>
      <c r="V397" s="3">
        <v>46755</v>
      </c>
      <c r="W397" s="3">
        <v>2</v>
      </c>
      <c r="X397" s="3">
        <v>44460</v>
      </c>
      <c r="Y397" s="3"/>
      <c r="Z397" s="3"/>
      <c r="AA397" s="2"/>
      <c r="AB397" s="3"/>
    </row>
    <row r="398" spans="1:28" ht="12">
      <c r="A398" s="140" t="s">
        <v>401</v>
      </c>
      <c r="B398" s="140" t="s">
        <v>798</v>
      </c>
      <c r="C398" s="141">
        <v>221838</v>
      </c>
      <c r="D398" s="141">
        <v>3</v>
      </c>
      <c r="E398" s="3">
        <v>108</v>
      </c>
      <c r="F398" s="3">
        <v>58283</v>
      </c>
      <c r="G398" s="4">
        <v>66</v>
      </c>
      <c r="H398" s="3">
        <v>49058</v>
      </c>
      <c r="I398" s="4">
        <v>84</v>
      </c>
      <c r="J398" s="3">
        <v>38726</v>
      </c>
      <c r="K398" s="3">
        <v>20</v>
      </c>
      <c r="L398" s="3">
        <v>33076</v>
      </c>
      <c r="M398" s="3">
        <v>1</v>
      </c>
      <c r="N398" s="3">
        <v>56661</v>
      </c>
      <c r="O398" s="4"/>
      <c r="P398" s="5"/>
      <c r="Q398" s="4">
        <v>12</v>
      </c>
      <c r="R398" s="3">
        <v>71971</v>
      </c>
      <c r="S398" s="3">
        <v>5</v>
      </c>
      <c r="T398" s="3">
        <v>55183</v>
      </c>
      <c r="U398" s="3">
        <v>21</v>
      </c>
      <c r="V398" s="3">
        <v>41946</v>
      </c>
      <c r="W398" s="3">
        <v>6</v>
      </c>
      <c r="X398" s="3">
        <v>31679</v>
      </c>
      <c r="Y398" s="3"/>
      <c r="Z398" s="3"/>
      <c r="AA398" s="2"/>
      <c r="AB398" s="3"/>
    </row>
    <row r="399" spans="1:28" ht="12">
      <c r="A399" s="140" t="s">
        <v>401</v>
      </c>
      <c r="B399" s="140" t="s">
        <v>799</v>
      </c>
      <c r="C399" s="141">
        <v>219602</v>
      </c>
      <c r="D399" s="141">
        <v>4</v>
      </c>
      <c r="E399" s="3">
        <v>95</v>
      </c>
      <c r="F399" s="3">
        <v>54533</v>
      </c>
      <c r="G399" s="4">
        <v>82</v>
      </c>
      <c r="H399" s="3">
        <v>40711</v>
      </c>
      <c r="I399" s="4">
        <v>75</v>
      </c>
      <c r="J399" s="3">
        <v>35443</v>
      </c>
      <c r="K399" s="3">
        <v>7</v>
      </c>
      <c r="L399" s="3">
        <v>31886</v>
      </c>
      <c r="M399" s="3"/>
      <c r="N399" s="3"/>
      <c r="O399" s="4"/>
      <c r="P399" s="5"/>
      <c r="Q399" s="4">
        <v>4</v>
      </c>
      <c r="R399" s="3">
        <v>64347</v>
      </c>
      <c r="S399" s="3">
        <v>4</v>
      </c>
      <c r="T399" s="3">
        <v>55543</v>
      </c>
      <c r="U399" s="3"/>
      <c r="V399" s="3"/>
      <c r="W399" s="3"/>
      <c r="X399" s="3"/>
      <c r="Y399" s="3"/>
      <c r="Z399" s="3"/>
      <c r="AA399" s="2"/>
      <c r="AB399" s="3"/>
    </row>
    <row r="400" spans="1:28" ht="12">
      <c r="A400" s="140" t="s">
        <v>401</v>
      </c>
      <c r="B400" s="140" t="s">
        <v>800</v>
      </c>
      <c r="C400" s="141">
        <v>221847</v>
      </c>
      <c r="D400" s="141">
        <v>4</v>
      </c>
      <c r="E400" s="3">
        <v>155</v>
      </c>
      <c r="F400" s="3">
        <v>60643</v>
      </c>
      <c r="G400" s="4">
        <v>105</v>
      </c>
      <c r="H400" s="3">
        <v>45351</v>
      </c>
      <c r="I400" s="4">
        <v>76</v>
      </c>
      <c r="J400" s="3">
        <v>39272</v>
      </c>
      <c r="K400" s="3">
        <v>23</v>
      </c>
      <c r="L400" s="3">
        <v>28946</v>
      </c>
      <c r="M400" s="3"/>
      <c r="N400" s="3"/>
      <c r="O400" s="4"/>
      <c r="P400" s="5"/>
      <c r="Q400" s="4">
        <v>0</v>
      </c>
      <c r="R400" s="3">
        <v>0</v>
      </c>
      <c r="S400" s="3">
        <v>3</v>
      </c>
      <c r="T400" s="3">
        <v>56793</v>
      </c>
      <c r="U400" s="3">
        <v>1</v>
      </c>
      <c r="V400" s="3">
        <v>43548</v>
      </c>
      <c r="W400" s="3"/>
      <c r="X400" s="3"/>
      <c r="Y400" s="3"/>
      <c r="Z400" s="3"/>
      <c r="AA400" s="2"/>
      <c r="AB400" s="3"/>
    </row>
    <row r="401" spans="1:28" ht="12">
      <c r="A401" s="140" t="s">
        <v>401</v>
      </c>
      <c r="B401" s="140" t="s">
        <v>409</v>
      </c>
      <c r="C401" s="141">
        <v>221740</v>
      </c>
      <c r="D401" s="141">
        <v>4</v>
      </c>
      <c r="E401" s="3">
        <v>112</v>
      </c>
      <c r="F401" s="3">
        <v>56757</v>
      </c>
      <c r="G401" s="4">
        <v>65</v>
      </c>
      <c r="H401" s="3">
        <v>46411</v>
      </c>
      <c r="I401" s="4">
        <v>86</v>
      </c>
      <c r="J401" s="3">
        <v>39435</v>
      </c>
      <c r="K401" s="3">
        <v>11</v>
      </c>
      <c r="L401" s="3">
        <v>31144</v>
      </c>
      <c r="M401" s="3"/>
      <c r="N401" s="3"/>
      <c r="O401" s="4"/>
      <c r="P401" s="5"/>
      <c r="Q401" s="4">
        <v>4</v>
      </c>
      <c r="R401" s="3">
        <v>62066</v>
      </c>
      <c r="S401" s="3">
        <v>1</v>
      </c>
      <c r="T401" s="3">
        <v>43509</v>
      </c>
      <c r="U401" s="3">
        <v>1</v>
      </c>
      <c r="V401" s="3">
        <v>46200</v>
      </c>
      <c r="W401" s="3">
        <v>5</v>
      </c>
      <c r="X401" s="3">
        <v>34290</v>
      </c>
      <c r="Y401" s="3"/>
      <c r="Z401" s="3"/>
      <c r="AA401" s="2"/>
      <c r="AB401" s="3"/>
    </row>
    <row r="402" spans="1:28" ht="12">
      <c r="A402" s="140" t="s">
        <v>401</v>
      </c>
      <c r="B402" s="140" t="s">
        <v>410</v>
      </c>
      <c r="C402" s="141">
        <v>221768</v>
      </c>
      <c r="D402" s="141">
        <v>5</v>
      </c>
      <c r="E402" s="3">
        <v>89</v>
      </c>
      <c r="F402" s="3">
        <v>54491</v>
      </c>
      <c r="G402" s="4">
        <v>46</v>
      </c>
      <c r="H402" s="3">
        <v>41986</v>
      </c>
      <c r="I402" s="4">
        <v>51</v>
      </c>
      <c r="J402" s="3">
        <v>36256</v>
      </c>
      <c r="K402" s="3">
        <v>23</v>
      </c>
      <c r="L402" s="3">
        <v>31197</v>
      </c>
      <c r="M402" s="3"/>
      <c r="N402" s="3"/>
      <c r="O402" s="4"/>
      <c r="P402" s="5"/>
      <c r="Q402" s="4">
        <v>13</v>
      </c>
      <c r="R402" s="3">
        <v>68089</v>
      </c>
      <c r="S402" s="3">
        <v>3</v>
      </c>
      <c r="T402" s="3">
        <v>54453</v>
      </c>
      <c r="U402" s="3">
        <v>2</v>
      </c>
      <c r="V402" s="3">
        <v>46704</v>
      </c>
      <c r="W402" s="3">
        <v>1</v>
      </c>
      <c r="X402" s="3">
        <v>37911</v>
      </c>
      <c r="Y402" s="3"/>
      <c r="Z402" s="3"/>
      <c r="AA402" s="2"/>
      <c r="AB402" s="3"/>
    </row>
    <row r="403" spans="1:28" ht="12">
      <c r="A403" s="140" t="s">
        <v>401</v>
      </c>
      <c r="B403" s="140" t="s">
        <v>801</v>
      </c>
      <c r="C403" s="141">
        <v>219824</v>
      </c>
      <c r="D403" s="141">
        <v>7</v>
      </c>
      <c r="E403" s="3">
        <v>15</v>
      </c>
      <c r="F403" s="3">
        <v>49627</v>
      </c>
      <c r="G403" s="4">
        <v>67</v>
      </c>
      <c r="H403" s="3">
        <v>40006</v>
      </c>
      <c r="I403" s="4">
        <v>29</v>
      </c>
      <c r="J403" s="3">
        <v>33128</v>
      </c>
      <c r="K403" s="3">
        <v>34</v>
      </c>
      <c r="L403" s="3">
        <v>28066</v>
      </c>
      <c r="M403" s="4">
        <v>3</v>
      </c>
      <c r="N403" s="5">
        <v>29512</v>
      </c>
      <c r="O403" s="4"/>
      <c r="P403" s="5"/>
      <c r="Q403" s="4">
        <v>2</v>
      </c>
      <c r="R403" s="3">
        <v>58691</v>
      </c>
      <c r="S403" s="3">
        <v>9</v>
      </c>
      <c r="T403" s="3">
        <v>50455</v>
      </c>
      <c r="U403" s="3">
        <v>11</v>
      </c>
      <c r="V403" s="3">
        <v>44530</v>
      </c>
      <c r="W403" s="3">
        <v>21</v>
      </c>
      <c r="X403" s="3">
        <v>19711</v>
      </c>
      <c r="Y403" s="2">
        <v>16</v>
      </c>
      <c r="Z403" s="3">
        <v>36469</v>
      </c>
      <c r="AA403" s="2"/>
      <c r="AB403" s="3"/>
    </row>
    <row r="404" spans="1:28" ht="12">
      <c r="A404" s="140" t="s">
        <v>401</v>
      </c>
      <c r="B404" s="140" t="s">
        <v>802</v>
      </c>
      <c r="C404" s="141">
        <v>219879</v>
      </c>
      <c r="D404" s="141">
        <v>7</v>
      </c>
      <c r="E404" s="3">
        <v>6</v>
      </c>
      <c r="F404" s="3">
        <v>48203</v>
      </c>
      <c r="G404" s="4">
        <v>35</v>
      </c>
      <c r="H404" s="3">
        <v>40323</v>
      </c>
      <c r="I404" s="4">
        <v>20</v>
      </c>
      <c r="J404" s="3">
        <v>33820</v>
      </c>
      <c r="K404" s="3">
        <v>15</v>
      </c>
      <c r="L404" s="3">
        <v>29330</v>
      </c>
      <c r="M404" s="3"/>
      <c r="N404" s="3"/>
      <c r="O404" s="4"/>
      <c r="P404" s="5"/>
      <c r="Q404" s="4">
        <v>3</v>
      </c>
      <c r="R404" s="3">
        <v>60108</v>
      </c>
      <c r="S404" s="3"/>
      <c r="T404" s="3"/>
      <c r="U404" s="3"/>
      <c r="V404" s="3"/>
      <c r="W404" s="3"/>
      <c r="X404" s="3"/>
      <c r="Y404" s="3"/>
      <c r="Z404" s="3"/>
      <c r="AA404" s="2"/>
      <c r="AB404" s="3"/>
    </row>
    <row r="405" spans="1:28" ht="12">
      <c r="A405" s="140" t="s">
        <v>401</v>
      </c>
      <c r="B405" s="140" t="s">
        <v>803</v>
      </c>
      <c r="C405" s="141">
        <v>219888</v>
      </c>
      <c r="D405" s="141">
        <v>7</v>
      </c>
      <c r="E405" s="3">
        <v>7</v>
      </c>
      <c r="F405" s="3">
        <v>47904</v>
      </c>
      <c r="G405" s="4">
        <v>19</v>
      </c>
      <c r="H405" s="3">
        <v>40245</v>
      </c>
      <c r="I405" s="4">
        <v>30</v>
      </c>
      <c r="J405" s="3">
        <v>34093</v>
      </c>
      <c r="K405" s="3">
        <v>34</v>
      </c>
      <c r="L405" s="3">
        <v>30093</v>
      </c>
      <c r="M405" s="3"/>
      <c r="N405" s="3"/>
      <c r="O405" s="4"/>
      <c r="P405" s="5"/>
      <c r="Q405" s="4">
        <v>1</v>
      </c>
      <c r="R405" s="3">
        <v>60520</v>
      </c>
      <c r="S405" s="3">
        <v>4</v>
      </c>
      <c r="T405" s="3">
        <v>42170</v>
      </c>
      <c r="U405" s="3">
        <v>2</v>
      </c>
      <c r="V405" s="3">
        <v>39510</v>
      </c>
      <c r="W405" s="3">
        <v>5</v>
      </c>
      <c r="X405" s="3">
        <v>32546</v>
      </c>
      <c r="Y405" s="3"/>
      <c r="Z405" s="3"/>
      <c r="AA405" s="2"/>
      <c r="AB405" s="3"/>
    </row>
    <row r="406" spans="1:28" ht="12">
      <c r="A406" s="140" t="s">
        <v>401</v>
      </c>
      <c r="B406" s="140" t="s">
        <v>804</v>
      </c>
      <c r="C406" s="141">
        <v>220057</v>
      </c>
      <c r="D406" s="141">
        <v>7</v>
      </c>
      <c r="E406" s="3">
        <v>10</v>
      </c>
      <c r="F406" s="3">
        <v>47539</v>
      </c>
      <c r="G406" s="4">
        <v>20</v>
      </c>
      <c r="H406" s="3">
        <v>39594</v>
      </c>
      <c r="I406" s="4">
        <v>6</v>
      </c>
      <c r="J406" s="3">
        <v>34524</v>
      </c>
      <c r="K406" s="3">
        <v>6</v>
      </c>
      <c r="L406" s="3">
        <v>29427</v>
      </c>
      <c r="M406" s="3"/>
      <c r="N406" s="3"/>
      <c r="O406" s="4"/>
      <c r="P406" s="5"/>
      <c r="Q406" s="4">
        <v>1</v>
      </c>
      <c r="R406" s="3">
        <v>55573</v>
      </c>
      <c r="S406" s="3">
        <v>4</v>
      </c>
      <c r="T406" s="3">
        <v>47886</v>
      </c>
      <c r="U406" s="3">
        <v>1</v>
      </c>
      <c r="V406" s="3">
        <v>57357</v>
      </c>
      <c r="W406" s="3">
        <v>1</v>
      </c>
      <c r="X406" s="3">
        <v>34618</v>
      </c>
      <c r="Y406" s="3"/>
      <c r="Z406" s="3"/>
      <c r="AA406" s="2"/>
      <c r="AB406" s="3"/>
    </row>
    <row r="407" spans="1:28" ht="12">
      <c r="A407" s="140" t="s">
        <v>401</v>
      </c>
      <c r="B407" s="140" t="s">
        <v>805</v>
      </c>
      <c r="C407" s="141">
        <v>220400</v>
      </c>
      <c r="D407" s="141">
        <v>7</v>
      </c>
      <c r="E407" s="3">
        <v>7</v>
      </c>
      <c r="F407" s="3">
        <v>41591</v>
      </c>
      <c r="G407" s="4">
        <v>44</v>
      </c>
      <c r="H407" s="3">
        <v>37218</v>
      </c>
      <c r="I407" s="4">
        <v>16</v>
      </c>
      <c r="J407" s="3">
        <v>32301</v>
      </c>
      <c r="K407" s="3">
        <v>12</v>
      </c>
      <c r="L407" s="3">
        <v>28736</v>
      </c>
      <c r="M407" s="3"/>
      <c r="N407" s="3"/>
      <c r="O407" s="4"/>
      <c r="P407" s="5"/>
      <c r="Q407" s="4">
        <v>0</v>
      </c>
      <c r="R407" s="3">
        <v>0</v>
      </c>
      <c r="S407" s="3">
        <v>12</v>
      </c>
      <c r="T407" s="3">
        <v>48712</v>
      </c>
      <c r="U407" s="3">
        <v>5</v>
      </c>
      <c r="V407" s="3">
        <v>44710</v>
      </c>
      <c r="W407" s="3">
        <v>5</v>
      </c>
      <c r="X407" s="3">
        <v>39243</v>
      </c>
      <c r="Y407" s="3"/>
      <c r="Z407" s="3"/>
      <c r="AA407" s="2"/>
      <c r="AB407" s="3"/>
    </row>
    <row r="408" spans="1:28" ht="12">
      <c r="A408" s="140" t="s">
        <v>401</v>
      </c>
      <c r="B408" s="140" t="s">
        <v>806</v>
      </c>
      <c r="C408" s="141">
        <v>221096</v>
      </c>
      <c r="D408" s="141">
        <v>7</v>
      </c>
      <c r="E408" s="3">
        <v>7</v>
      </c>
      <c r="F408" s="3">
        <v>50136</v>
      </c>
      <c r="G408" s="4">
        <v>20</v>
      </c>
      <c r="H408" s="3">
        <v>41882</v>
      </c>
      <c r="I408" s="4">
        <v>28</v>
      </c>
      <c r="J408" s="3">
        <v>18574</v>
      </c>
      <c r="K408" s="3">
        <v>21</v>
      </c>
      <c r="L408" s="3">
        <v>30422</v>
      </c>
      <c r="M408" s="3"/>
      <c r="N408" s="3"/>
      <c r="O408" s="4"/>
      <c r="P408" s="5"/>
      <c r="Q408" s="4">
        <v>0</v>
      </c>
      <c r="R408" s="3">
        <v>0</v>
      </c>
      <c r="S408" s="3">
        <v>0</v>
      </c>
      <c r="T408" s="3">
        <v>0</v>
      </c>
      <c r="U408" s="3">
        <v>3</v>
      </c>
      <c r="V408" s="3">
        <v>45176</v>
      </c>
      <c r="W408" s="3">
        <v>3</v>
      </c>
      <c r="X408" s="3">
        <v>47578</v>
      </c>
      <c r="Y408" s="3"/>
      <c r="Z408" s="3"/>
      <c r="AA408" s="2"/>
      <c r="AB408" s="3"/>
    </row>
    <row r="409" spans="1:28" ht="12">
      <c r="A409" s="140" t="s">
        <v>401</v>
      </c>
      <c r="B409" s="140" t="s">
        <v>417</v>
      </c>
      <c r="C409" s="141">
        <v>221184</v>
      </c>
      <c r="D409" s="141">
        <v>7</v>
      </c>
      <c r="E409" s="3">
        <v>9</v>
      </c>
      <c r="F409" s="3">
        <v>43382</v>
      </c>
      <c r="G409" s="4">
        <v>43</v>
      </c>
      <c r="H409" s="3">
        <v>38676</v>
      </c>
      <c r="I409" s="4">
        <v>21</v>
      </c>
      <c r="J409" s="3">
        <v>31601</v>
      </c>
      <c r="K409" s="3">
        <v>35</v>
      </c>
      <c r="L409" s="3">
        <v>31297</v>
      </c>
      <c r="M409" s="3"/>
      <c r="N409" s="3"/>
      <c r="O409" s="4"/>
      <c r="P409" s="5"/>
      <c r="Q409" s="4">
        <v>0</v>
      </c>
      <c r="R409" s="3">
        <v>0</v>
      </c>
      <c r="S409" s="3">
        <v>6</v>
      </c>
      <c r="T409" s="3">
        <v>48655</v>
      </c>
      <c r="U409" s="3">
        <v>1</v>
      </c>
      <c r="V409" s="3">
        <v>60589</v>
      </c>
      <c r="W409" s="3">
        <v>11</v>
      </c>
      <c r="X409" s="3">
        <v>38387</v>
      </c>
      <c r="Y409" s="3"/>
      <c r="Z409" s="3"/>
      <c r="AA409" s="2"/>
      <c r="AB409" s="3"/>
    </row>
    <row r="410" spans="1:28" ht="12">
      <c r="A410" s="140" t="s">
        <v>401</v>
      </c>
      <c r="B410" s="140" t="s">
        <v>418</v>
      </c>
      <c r="C410" s="141">
        <v>221908</v>
      </c>
      <c r="D410" s="141">
        <v>7</v>
      </c>
      <c r="E410" s="3">
        <v>1</v>
      </c>
      <c r="F410" s="3">
        <v>36221</v>
      </c>
      <c r="G410" s="4">
        <v>24</v>
      </c>
      <c r="H410" s="3">
        <v>35776</v>
      </c>
      <c r="I410" s="4">
        <v>21</v>
      </c>
      <c r="J410" s="3">
        <v>29486</v>
      </c>
      <c r="K410" s="3">
        <v>28</v>
      </c>
      <c r="L410" s="3">
        <v>26948</v>
      </c>
      <c r="M410" s="3"/>
      <c r="N410" s="3"/>
      <c r="O410" s="4"/>
      <c r="P410" s="5"/>
      <c r="Q410" s="4">
        <v>0</v>
      </c>
      <c r="R410" s="3">
        <v>0</v>
      </c>
      <c r="S410" s="3">
        <v>3</v>
      </c>
      <c r="T410" s="3">
        <v>51129</v>
      </c>
      <c r="U410" s="3">
        <v>4</v>
      </c>
      <c r="V410" s="3">
        <v>39758</v>
      </c>
      <c r="W410" s="3">
        <v>1</v>
      </c>
      <c r="X410" s="3">
        <v>30968</v>
      </c>
      <c r="Y410" s="3"/>
      <c r="Z410" s="3"/>
      <c r="AA410" s="2"/>
      <c r="AB410" s="3"/>
    </row>
    <row r="411" spans="1:28" ht="12">
      <c r="A411" s="140" t="s">
        <v>401</v>
      </c>
      <c r="B411" s="140" t="s">
        <v>419</v>
      </c>
      <c r="C411" s="141">
        <v>221642</v>
      </c>
      <c r="D411" s="141">
        <v>7</v>
      </c>
      <c r="E411" s="3">
        <v>16</v>
      </c>
      <c r="F411" s="3">
        <v>48164</v>
      </c>
      <c r="G411" s="4">
        <v>79</v>
      </c>
      <c r="H411" s="3">
        <v>38915</v>
      </c>
      <c r="I411" s="4">
        <v>47</v>
      </c>
      <c r="J411" s="3">
        <v>33331</v>
      </c>
      <c r="K411" s="3">
        <v>18</v>
      </c>
      <c r="L411" s="3">
        <v>27209</v>
      </c>
      <c r="M411" s="3"/>
      <c r="N411" s="3"/>
      <c r="O411" s="4"/>
      <c r="P411" s="5"/>
      <c r="Q411" s="4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/>
      <c r="Z411" s="3"/>
      <c r="AA411" s="2"/>
      <c r="AB411" s="3"/>
    </row>
    <row r="412" spans="1:28" ht="12">
      <c r="A412" s="140" t="s">
        <v>401</v>
      </c>
      <c r="B412" s="140" t="s">
        <v>807</v>
      </c>
      <c r="C412" s="141">
        <v>221397</v>
      </c>
      <c r="D412" s="141">
        <v>7</v>
      </c>
      <c r="E412" s="3">
        <v>17</v>
      </c>
      <c r="F412" s="3">
        <v>47957</v>
      </c>
      <c r="G412" s="4">
        <v>77</v>
      </c>
      <c r="H412" s="3">
        <v>39690</v>
      </c>
      <c r="I412" s="4">
        <v>22</v>
      </c>
      <c r="J412" s="3">
        <v>34035</v>
      </c>
      <c r="K412" s="3">
        <v>7</v>
      </c>
      <c r="L412" s="3">
        <v>32300</v>
      </c>
      <c r="M412" s="3"/>
      <c r="N412" s="3"/>
      <c r="O412" s="4"/>
      <c r="P412" s="5"/>
      <c r="Q412" s="4">
        <v>1</v>
      </c>
      <c r="R412" s="3">
        <v>55588</v>
      </c>
      <c r="S412" s="3">
        <v>5</v>
      </c>
      <c r="T412" s="3">
        <v>50449</v>
      </c>
      <c r="U412" s="3">
        <v>3</v>
      </c>
      <c r="V412" s="3">
        <v>41347</v>
      </c>
      <c r="W412" s="3">
        <v>3</v>
      </c>
      <c r="X412" s="3">
        <v>44973</v>
      </c>
      <c r="Y412" s="3"/>
      <c r="Z412" s="3"/>
      <c r="AA412" s="2"/>
      <c r="AB412" s="3"/>
    </row>
    <row r="413" spans="1:28" ht="12">
      <c r="A413" s="140" t="s">
        <v>401</v>
      </c>
      <c r="B413" s="140" t="s">
        <v>808</v>
      </c>
      <c r="C413" s="141">
        <v>221485</v>
      </c>
      <c r="D413" s="141">
        <v>7</v>
      </c>
      <c r="E413" s="3">
        <v>15</v>
      </c>
      <c r="F413" s="3">
        <v>42941</v>
      </c>
      <c r="G413" s="4">
        <v>62</v>
      </c>
      <c r="H413" s="3">
        <v>39082</v>
      </c>
      <c r="I413" s="4">
        <v>15</v>
      </c>
      <c r="J413" s="3">
        <v>31901</v>
      </c>
      <c r="K413" s="3">
        <v>17</v>
      </c>
      <c r="L413" s="3">
        <v>29986</v>
      </c>
      <c r="M413" s="3"/>
      <c r="N413" s="3"/>
      <c r="O413" s="4"/>
      <c r="P413" s="5"/>
      <c r="Q413" s="4">
        <v>0</v>
      </c>
      <c r="R413" s="3">
        <v>0</v>
      </c>
      <c r="S413" s="3">
        <v>2</v>
      </c>
      <c r="T413" s="3">
        <v>45520</v>
      </c>
      <c r="U413" s="3">
        <v>1</v>
      </c>
      <c r="V413" s="3">
        <v>37780</v>
      </c>
      <c r="W413" s="3">
        <v>3</v>
      </c>
      <c r="X413" s="3">
        <v>31430</v>
      </c>
      <c r="Y413" s="3"/>
      <c r="Z413" s="3"/>
      <c r="AA413" s="2"/>
      <c r="AB413" s="3"/>
    </row>
    <row r="414" spans="1:28" ht="12">
      <c r="A414" s="140" t="s">
        <v>401</v>
      </c>
      <c r="B414" s="140" t="s">
        <v>422</v>
      </c>
      <c r="C414" s="141">
        <v>221652</v>
      </c>
      <c r="D414" s="141">
        <v>7</v>
      </c>
      <c r="E414" s="3">
        <v>2</v>
      </c>
      <c r="F414" s="3">
        <v>39964</v>
      </c>
      <c r="G414" s="4">
        <v>25</v>
      </c>
      <c r="H414" s="3">
        <v>36924</v>
      </c>
      <c r="I414" s="4">
        <v>18</v>
      </c>
      <c r="J414" s="3">
        <v>30410</v>
      </c>
      <c r="K414" s="3">
        <v>27</v>
      </c>
      <c r="L414" s="3">
        <v>28939</v>
      </c>
      <c r="M414" s="3"/>
      <c r="N414" s="3"/>
      <c r="O414" s="4"/>
      <c r="P414" s="5"/>
      <c r="Q414" s="4">
        <v>21</v>
      </c>
      <c r="R414" s="3">
        <v>60654</v>
      </c>
      <c r="S414" s="3">
        <v>42</v>
      </c>
      <c r="T414" s="3">
        <v>49469</v>
      </c>
      <c r="U414" s="3">
        <v>17</v>
      </c>
      <c r="V414" s="3">
        <v>43657</v>
      </c>
      <c r="W414" s="3">
        <v>11</v>
      </c>
      <c r="X414" s="3">
        <v>37125</v>
      </c>
      <c r="Y414" s="3"/>
      <c r="Z414" s="3"/>
      <c r="AA414" s="2"/>
      <c r="AB414" s="3"/>
    </row>
    <row r="415" spans="1:28" ht="12">
      <c r="A415" s="140" t="s">
        <v>401</v>
      </c>
      <c r="B415" s="140" t="s">
        <v>809</v>
      </c>
      <c r="C415" s="141">
        <v>222053</v>
      </c>
      <c r="D415" s="141">
        <v>7</v>
      </c>
      <c r="E415" s="3">
        <v>9</v>
      </c>
      <c r="F415" s="3">
        <v>50212</v>
      </c>
      <c r="G415" s="4">
        <v>45</v>
      </c>
      <c r="H415" s="3">
        <v>40937</v>
      </c>
      <c r="I415" s="4">
        <v>25</v>
      </c>
      <c r="J415" s="3">
        <v>31292</v>
      </c>
      <c r="K415" s="3">
        <v>22</v>
      </c>
      <c r="L415" s="3">
        <v>27988</v>
      </c>
      <c r="M415" s="3"/>
      <c r="N415" s="3"/>
      <c r="O415" s="4"/>
      <c r="P415" s="5"/>
      <c r="Q415" s="4">
        <v>3</v>
      </c>
      <c r="R415" s="3">
        <v>60008</v>
      </c>
      <c r="S415" s="3">
        <v>9</v>
      </c>
      <c r="T415" s="3">
        <v>53967</v>
      </c>
      <c r="U415" s="3">
        <v>5</v>
      </c>
      <c r="V415" s="3">
        <v>46097</v>
      </c>
      <c r="W415" s="3">
        <v>9</v>
      </c>
      <c r="X415" s="3">
        <v>37832</v>
      </c>
      <c r="Y415" s="3"/>
      <c r="Z415" s="3"/>
      <c r="AA415" s="2"/>
      <c r="AB415" s="3"/>
    </row>
    <row r="416" spans="1:28" ht="12">
      <c r="A416" s="140" t="s">
        <v>401</v>
      </c>
      <c r="B416" s="140" t="s">
        <v>810</v>
      </c>
      <c r="C416" s="141">
        <v>222062</v>
      </c>
      <c r="D416" s="141">
        <v>7</v>
      </c>
      <c r="E416" s="3">
        <v>17</v>
      </c>
      <c r="F416" s="3">
        <v>49861</v>
      </c>
      <c r="G416" s="4">
        <v>64</v>
      </c>
      <c r="H416" s="3">
        <v>41102</v>
      </c>
      <c r="I416" s="4">
        <v>21</v>
      </c>
      <c r="J416" s="3">
        <v>30884</v>
      </c>
      <c r="K416" s="3">
        <v>4</v>
      </c>
      <c r="L416" s="3">
        <v>25598</v>
      </c>
      <c r="M416" s="3"/>
      <c r="N416" s="3"/>
      <c r="O416" s="4"/>
      <c r="P416" s="5"/>
      <c r="Q416" s="4">
        <v>4</v>
      </c>
      <c r="R416" s="3">
        <v>53242</v>
      </c>
      <c r="S416" s="3">
        <v>6</v>
      </c>
      <c r="T416" s="3">
        <v>37677</v>
      </c>
      <c r="U416" s="3">
        <v>7</v>
      </c>
      <c r="V416" s="3">
        <v>33761</v>
      </c>
      <c r="W416" s="3">
        <v>3</v>
      </c>
      <c r="X416" s="3">
        <v>26645</v>
      </c>
      <c r="Y416" s="3"/>
      <c r="Z416" s="3"/>
      <c r="AA416" s="2"/>
      <c r="AB416" s="3"/>
    </row>
    <row r="417" spans="1:28" ht="12">
      <c r="A417" s="140" t="s">
        <v>401</v>
      </c>
      <c r="B417" s="140" t="s">
        <v>425</v>
      </c>
      <c r="C417" s="141">
        <v>219596</v>
      </c>
      <c r="D417" s="141">
        <v>8</v>
      </c>
      <c r="E417" s="3"/>
      <c r="F417" s="3"/>
      <c r="G417" s="4"/>
      <c r="H417" s="3"/>
      <c r="I417" s="4"/>
      <c r="J417" s="3"/>
      <c r="K417" s="3"/>
      <c r="L417" s="3"/>
      <c r="M417" s="3"/>
      <c r="N417" s="3"/>
      <c r="O417" s="4"/>
      <c r="P417" s="5"/>
      <c r="Q417" s="4"/>
      <c r="R417" s="3"/>
      <c r="S417" s="3"/>
      <c r="T417" s="3"/>
      <c r="U417" s="3"/>
      <c r="V417" s="3"/>
      <c r="W417" s="3"/>
      <c r="X417" s="3"/>
      <c r="Y417" s="3"/>
      <c r="Z417" s="3"/>
      <c r="AA417" s="2">
        <v>12</v>
      </c>
      <c r="AB417" s="3">
        <v>36059.22222222222</v>
      </c>
    </row>
    <row r="418" spans="1:28" ht="12">
      <c r="A418" s="140" t="s">
        <v>401</v>
      </c>
      <c r="B418" s="140" t="s">
        <v>426</v>
      </c>
      <c r="C418" s="141">
        <v>219824</v>
      </c>
      <c r="D418" s="141">
        <v>8</v>
      </c>
      <c r="E418" s="3"/>
      <c r="F418" s="3"/>
      <c r="G418" s="4"/>
      <c r="H418" s="3"/>
      <c r="I418" s="4"/>
      <c r="J418" s="3"/>
      <c r="K418" s="3"/>
      <c r="L418" s="3"/>
      <c r="M418" s="3"/>
      <c r="N418" s="3"/>
      <c r="O418" s="4"/>
      <c r="P418" s="5"/>
      <c r="Q418" s="4"/>
      <c r="R418" s="3"/>
      <c r="S418" s="3"/>
      <c r="T418" s="3"/>
      <c r="U418" s="3"/>
      <c r="V418" s="3"/>
      <c r="W418" s="3"/>
      <c r="X418" s="3"/>
      <c r="Y418" s="3"/>
      <c r="Z418" s="3"/>
      <c r="AA418" s="2">
        <v>30</v>
      </c>
      <c r="AB418" s="3">
        <v>41922.22222222222</v>
      </c>
    </row>
    <row r="419" spans="1:28" ht="12">
      <c r="A419" s="140" t="s">
        <v>401</v>
      </c>
      <c r="B419" s="140" t="s">
        <v>427</v>
      </c>
      <c r="C419" s="141">
        <v>219921</v>
      </c>
      <c r="D419" s="141">
        <v>8</v>
      </c>
      <c r="E419" s="3"/>
      <c r="F419" s="3"/>
      <c r="G419" s="4"/>
      <c r="H419" s="3"/>
      <c r="I419" s="4"/>
      <c r="J419" s="3"/>
      <c r="K419" s="3"/>
      <c r="L419" s="3"/>
      <c r="M419" s="3"/>
      <c r="N419" s="3"/>
      <c r="O419" s="4"/>
      <c r="P419" s="5"/>
      <c r="Q419" s="4"/>
      <c r="R419" s="3"/>
      <c r="S419" s="3"/>
      <c r="T419" s="3"/>
      <c r="U419" s="3"/>
      <c r="V419" s="3"/>
      <c r="W419" s="3"/>
      <c r="X419" s="3"/>
      <c r="Y419" s="3"/>
      <c r="Z419" s="3"/>
      <c r="AA419" s="2">
        <v>9</v>
      </c>
      <c r="AB419" s="3">
        <v>37197.11111111111</v>
      </c>
    </row>
    <row r="420" spans="1:28" ht="12">
      <c r="A420" s="140" t="s">
        <v>401</v>
      </c>
      <c r="B420" s="140" t="s">
        <v>428</v>
      </c>
      <c r="C420" s="141">
        <v>221591</v>
      </c>
      <c r="D420" s="141">
        <v>8</v>
      </c>
      <c r="E420" s="3"/>
      <c r="F420" s="3"/>
      <c r="G420" s="4"/>
      <c r="H420" s="3"/>
      <c r="I420" s="4"/>
      <c r="J420" s="3"/>
      <c r="K420" s="3"/>
      <c r="L420" s="3"/>
      <c r="M420" s="3"/>
      <c r="N420" s="3"/>
      <c r="O420" s="4"/>
      <c r="P420" s="5"/>
      <c r="Q420" s="4"/>
      <c r="R420" s="3"/>
      <c r="S420" s="3"/>
      <c r="T420" s="3"/>
      <c r="U420" s="3"/>
      <c r="V420" s="3"/>
      <c r="W420" s="3"/>
      <c r="X420" s="3"/>
      <c r="Y420" s="3"/>
      <c r="Z420" s="3"/>
      <c r="AA420" s="2">
        <v>19</v>
      </c>
      <c r="AB420" s="3">
        <v>36106.88888888888</v>
      </c>
    </row>
    <row r="421" spans="1:28" ht="12">
      <c r="A421" s="140" t="s">
        <v>401</v>
      </c>
      <c r="B421" s="140" t="s">
        <v>429</v>
      </c>
      <c r="C421" s="141">
        <v>221430</v>
      </c>
      <c r="D421" s="141">
        <v>8</v>
      </c>
      <c r="E421" s="3"/>
      <c r="F421" s="3"/>
      <c r="G421" s="4"/>
      <c r="H421" s="3"/>
      <c r="I421" s="4"/>
      <c r="J421" s="3"/>
      <c r="K421" s="3"/>
      <c r="L421" s="3"/>
      <c r="M421" s="3"/>
      <c r="N421" s="3"/>
      <c r="O421" s="4"/>
      <c r="P421" s="5"/>
      <c r="Q421" s="4"/>
      <c r="R421" s="3"/>
      <c r="S421" s="3"/>
      <c r="T421" s="3"/>
      <c r="U421" s="3"/>
      <c r="V421" s="3"/>
      <c r="W421" s="3"/>
      <c r="X421" s="3"/>
      <c r="Y421" s="3"/>
      <c r="Z421" s="3"/>
      <c r="AA421" s="2">
        <v>12</v>
      </c>
      <c r="AB421" s="3">
        <v>38344.777777777774</v>
      </c>
    </row>
    <row r="422" spans="1:28" ht="12">
      <c r="A422" s="140" t="s">
        <v>401</v>
      </c>
      <c r="B422" s="140" t="s">
        <v>430</v>
      </c>
      <c r="C422" s="141">
        <v>219994</v>
      </c>
      <c r="D422" s="141">
        <v>8</v>
      </c>
      <c r="E422" s="3"/>
      <c r="F422" s="3"/>
      <c r="G422" s="4"/>
      <c r="H422" s="3"/>
      <c r="I422" s="4"/>
      <c r="J422" s="3"/>
      <c r="K422" s="3"/>
      <c r="L422" s="3"/>
      <c r="M422" s="3"/>
      <c r="N422" s="3"/>
      <c r="O422" s="4"/>
      <c r="P422" s="5"/>
      <c r="Q422" s="4"/>
      <c r="R422" s="3"/>
      <c r="S422" s="3"/>
      <c r="T422" s="3"/>
      <c r="U422" s="3"/>
      <c r="V422" s="3"/>
      <c r="W422" s="3"/>
      <c r="X422" s="3"/>
      <c r="Y422" s="3"/>
      <c r="Z422" s="3"/>
      <c r="AA422" s="2">
        <v>20</v>
      </c>
      <c r="AB422" s="3">
        <v>36634.88888888888</v>
      </c>
    </row>
    <row r="423" spans="1:28" ht="12">
      <c r="A423" s="140" t="s">
        <v>401</v>
      </c>
      <c r="B423" s="140" t="s">
        <v>431</v>
      </c>
      <c r="C423" s="141">
        <v>220127</v>
      </c>
      <c r="D423" s="141">
        <v>8</v>
      </c>
      <c r="E423" s="3"/>
      <c r="F423" s="3"/>
      <c r="G423" s="4"/>
      <c r="H423" s="3"/>
      <c r="I423" s="4"/>
      <c r="J423" s="3"/>
      <c r="K423" s="3"/>
      <c r="L423" s="3"/>
      <c r="M423" s="3"/>
      <c r="N423" s="3"/>
      <c r="O423" s="4"/>
      <c r="P423" s="5"/>
      <c r="Q423" s="4"/>
      <c r="R423" s="3"/>
      <c r="S423" s="3"/>
      <c r="T423" s="3"/>
      <c r="U423" s="3"/>
      <c r="V423" s="3"/>
      <c r="W423" s="3"/>
      <c r="X423" s="3"/>
      <c r="Y423" s="3"/>
      <c r="Z423" s="3"/>
      <c r="AA423" s="2">
        <v>11</v>
      </c>
      <c r="AB423" s="3">
        <v>38806.777777777774</v>
      </c>
    </row>
    <row r="424" spans="1:28" ht="12">
      <c r="A424" s="140" t="s">
        <v>401</v>
      </c>
      <c r="B424" s="140" t="s">
        <v>432</v>
      </c>
      <c r="C424" s="141">
        <v>220251</v>
      </c>
      <c r="D424" s="141">
        <v>8</v>
      </c>
      <c r="E424" s="3"/>
      <c r="F424" s="3"/>
      <c r="G424" s="4"/>
      <c r="H424" s="3"/>
      <c r="I424" s="4"/>
      <c r="J424" s="3"/>
      <c r="K424" s="3"/>
      <c r="L424" s="3"/>
      <c r="M424" s="3"/>
      <c r="N424" s="3"/>
      <c r="O424" s="4"/>
      <c r="P424" s="5"/>
      <c r="Q424" s="4"/>
      <c r="R424" s="3"/>
      <c r="S424" s="3"/>
      <c r="T424" s="3"/>
      <c r="U424" s="3"/>
      <c r="V424" s="3"/>
      <c r="W424" s="3"/>
      <c r="X424" s="3"/>
      <c r="Y424" s="3"/>
      <c r="Z424" s="3"/>
      <c r="AA424" s="2">
        <v>12</v>
      </c>
      <c r="AB424" s="3">
        <v>37015</v>
      </c>
    </row>
    <row r="425" spans="1:28" ht="12">
      <c r="A425" s="140" t="s">
        <v>401</v>
      </c>
      <c r="B425" s="140" t="s">
        <v>433</v>
      </c>
      <c r="C425" s="141">
        <v>220279</v>
      </c>
      <c r="D425" s="141">
        <v>8</v>
      </c>
      <c r="E425" s="3"/>
      <c r="F425" s="3"/>
      <c r="G425" s="4"/>
      <c r="H425" s="3"/>
      <c r="I425" s="4"/>
      <c r="J425" s="3"/>
      <c r="K425" s="3"/>
      <c r="L425" s="3"/>
      <c r="M425" s="3"/>
      <c r="N425" s="3"/>
      <c r="O425" s="4"/>
      <c r="P425" s="5"/>
      <c r="Q425" s="4"/>
      <c r="R425" s="3"/>
      <c r="S425" s="3"/>
      <c r="T425" s="3"/>
      <c r="U425" s="3"/>
      <c r="V425" s="3"/>
      <c r="W425" s="3"/>
      <c r="X425" s="3"/>
      <c r="Y425" s="3"/>
      <c r="Z425" s="3"/>
      <c r="AA425" s="2">
        <v>9</v>
      </c>
      <c r="AB425" s="3">
        <v>35112</v>
      </c>
    </row>
    <row r="426" spans="1:28" ht="12">
      <c r="A426" s="140" t="s">
        <v>401</v>
      </c>
      <c r="B426" s="140" t="s">
        <v>434</v>
      </c>
      <c r="C426" s="141">
        <v>220321</v>
      </c>
      <c r="D426" s="141">
        <v>8</v>
      </c>
      <c r="E426" s="3"/>
      <c r="F426" s="3"/>
      <c r="G426" s="4"/>
      <c r="H426" s="3"/>
      <c r="I426" s="4"/>
      <c r="J426" s="3"/>
      <c r="K426" s="3"/>
      <c r="L426" s="3"/>
      <c r="M426" s="3"/>
      <c r="N426" s="3"/>
      <c r="O426" s="4"/>
      <c r="P426" s="5"/>
      <c r="Q426" s="4"/>
      <c r="R426" s="3"/>
      <c r="S426" s="3"/>
      <c r="T426" s="3"/>
      <c r="U426" s="3"/>
      <c r="V426" s="3"/>
      <c r="W426" s="3"/>
      <c r="X426" s="3"/>
      <c r="Y426" s="3"/>
      <c r="Z426" s="3"/>
      <c r="AA426" s="2">
        <v>9</v>
      </c>
      <c r="AB426" s="3">
        <v>39663.555555555555</v>
      </c>
    </row>
    <row r="427" spans="1:28" ht="12">
      <c r="A427" s="140" t="s">
        <v>401</v>
      </c>
      <c r="B427" s="140" t="s">
        <v>435</v>
      </c>
      <c r="C427" s="141">
        <v>220394</v>
      </c>
      <c r="D427" s="141">
        <v>8</v>
      </c>
      <c r="E427" s="3"/>
      <c r="F427" s="3"/>
      <c r="G427" s="4"/>
      <c r="H427" s="3"/>
      <c r="I427" s="4"/>
      <c r="J427" s="3"/>
      <c r="K427" s="3"/>
      <c r="L427" s="3"/>
      <c r="M427" s="3"/>
      <c r="N427" s="3"/>
      <c r="O427" s="4"/>
      <c r="P427" s="5"/>
      <c r="Q427" s="4"/>
      <c r="R427" s="3"/>
      <c r="S427" s="3"/>
      <c r="T427" s="3"/>
      <c r="U427" s="3"/>
      <c r="V427" s="3"/>
      <c r="W427" s="3"/>
      <c r="X427" s="3"/>
      <c r="Y427" s="3"/>
      <c r="Z427" s="3"/>
      <c r="AA427" s="2">
        <v>11</v>
      </c>
      <c r="AB427" s="3">
        <v>39488.777777777774</v>
      </c>
    </row>
    <row r="428" spans="1:28" ht="12">
      <c r="A428" s="140" t="s">
        <v>401</v>
      </c>
      <c r="B428" s="140" t="s">
        <v>436</v>
      </c>
      <c r="C428" s="141">
        <v>221616</v>
      </c>
      <c r="D428" s="141">
        <v>8</v>
      </c>
      <c r="E428" s="3"/>
      <c r="F428" s="3"/>
      <c r="G428" s="4"/>
      <c r="H428" s="3"/>
      <c r="I428" s="4"/>
      <c r="J428" s="3"/>
      <c r="K428" s="3"/>
      <c r="L428" s="3"/>
      <c r="M428" s="3"/>
      <c r="N428" s="3"/>
      <c r="O428" s="4"/>
      <c r="P428" s="5"/>
      <c r="Q428" s="4"/>
      <c r="R428" s="3"/>
      <c r="S428" s="3"/>
      <c r="T428" s="3"/>
      <c r="U428" s="3"/>
      <c r="V428" s="3"/>
      <c r="W428" s="3"/>
      <c r="X428" s="3"/>
      <c r="Y428" s="3"/>
      <c r="Z428" s="3"/>
      <c r="AA428" s="2">
        <v>25</v>
      </c>
      <c r="AB428" s="3">
        <v>36460.11111111111</v>
      </c>
    </row>
    <row r="429" spans="1:28" ht="12">
      <c r="A429" s="140" t="s">
        <v>401</v>
      </c>
      <c r="B429" s="140" t="s">
        <v>437</v>
      </c>
      <c r="C429" s="141">
        <v>221625</v>
      </c>
      <c r="D429" s="141">
        <v>8</v>
      </c>
      <c r="E429" s="3"/>
      <c r="F429" s="3"/>
      <c r="G429" s="4"/>
      <c r="H429" s="3"/>
      <c r="I429" s="4"/>
      <c r="J429" s="3"/>
      <c r="K429" s="3"/>
      <c r="L429" s="3"/>
      <c r="M429" s="3"/>
      <c r="N429" s="3"/>
      <c r="O429" s="4"/>
      <c r="P429" s="5"/>
      <c r="Q429" s="4"/>
      <c r="R429" s="3"/>
      <c r="S429" s="3"/>
      <c r="T429" s="3"/>
      <c r="U429" s="3"/>
      <c r="V429" s="3"/>
      <c r="W429" s="3"/>
      <c r="X429" s="3"/>
      <c r="Y429" s="3"/>
      <c r="Z429" s="3"/>
      <c r="AA429" s="2">
        <v>26</v>
      </c>
      <c r="AB429" s="3">
        <v>37274.11111111111</v>
      </c>
    </row>
    <row r="430" spans="1:28" ht="12">
      <c r="A430" s="140" t="s">
        <v>401</v>
      </c>
      <c r="B430" s="140" t="s">
        <v>438</v>
      </c>
      <c r="C430" s="141">
        <v>220640</v>
      </c>
      <c r="D430" s="141">
        <v>8</v>
      </c>
      <c r="E430" s="3"/>
      <c r="F430" s="3"/>
      <c r="G430" s="4"/>
      <c r="H430" s="3"/>
      <c r="I430" s="4"/>
      <c r="J430" s="3"/>
      <c r="K430" s="3"/>
      <c r="L430" s="3"/>
      <c r="M430" s="3"/>
      <c r="N430" s="3"/>
      <c r="O430" s="4"/>
      <c r="P430" s="5"/>
      <c r="Q430" s="4"/>
      <c r="R430" s="3"/>
      <c r="S430" s="3"/>
      <c r="T430" s="3"/>
      <c r="U430" s="3"/>
      <c r="V430" s="3"/>
      <c r="W430" s="3"/>
      <c r="X430" s="3"/>
      <c r="Y430" s="3"/>
      <c r="Z430" s="3"/>
      <c r="AA430" s="2">
        <v>16</v>
      </c>
      <c r="AB430" s="3">
        <v>36967.33333333333</v>
      </c>
    </row>
    <row r="431" spans="1:28" ht="12">
      <c r="A431" s="140" t="s">
        <v>401</v>
      </c>
      <c r="B431" s="140" t="s">
        <v>439</v>
      </c>
      <c r="C431" s="141">
        <v>220756</v>
      </c>
      <c r="D431" s="141">
        <v>8</v>
      </c>
      <c r="E431" s="3"/>
      <c r="F431" s="3"/>
      <c r="G431" s="4"/>
      <c r="H431" s="3"/>
      <c r="I431" s="4"/>
      <c r="J431" s="3"/>
      <c r="K431" s="3"/>
      <c r="L431" s="3"/>
      <c r="M431" s="3"/>
      <c r="N431" s="3"/>
      <c r="O431" s="4"/>
      <c r="P431" s="5"/>
      <c r="Q431" s="4"/>
      <c r="R431" s="3"/>
      <c r="S431" s="3"/>
      <c r="T431" s="3"/>
      <c r="U431" s="3"/>
      <c r="V431" s="3"/>
      <c r="W431" s="3"/>
      <c r="X431" s="3"/>
      <c r="Y431" s="3"/>
      <c r="Z431" s="3"/>
      <c r="AA431" s="2">
        <v>8</v>
      </c>
      <c r="AB431" s="3">
        <v>35237.88888888888</v>
      </c>
    </row>
    <row r="432" spans="1:28" ht="12">
      <c r="A432" s="140" t="s">
        <v>401</v>
      </c>
      <c r="B432" s="140" t="s">
        <v>440</v>
      </c>
      <c r="C432" s="141">
        <v>221607</v>
      </c>
      <c r="D432" s="141">
        <v>8</v>
      </c>
      <c r="E432" s="3"/>
      <c r="F432" s="3"/>
      <c r="G432" s="4"/>
      <c r="H432" s="3"/>
      <c r="I432" s="4"/>
      <c r="J432" s="3"/>
      <c r="K432" s="3"/>
      <c r="L432" s="3"/>
      <c r="M432" s="3"/>
      <c r="N432" s="3"/>
      <c r="O432" s="4"/>
      <c r="P432" s="5"/>
      <c r="Q432" s="4"/>
      <c r="R432" s="3"/>
      <c r="S432" s="3"/>
      <c r="T432" s="3"/>
      <c r="U432" s="3"/>
      <c r="V432" s="3"/>
      <c r="W432" s="3"/>
      <c r="X432" s="3"/>
      <c r="Y432" s="3"/>
      <c r="Z432" s="3"/>
      <c r="AA432" s="2">
        <v>10</v>
      </c>
      <c r="AB432" s="3">
        <v>37571.11111111111</v>
      </c>
    </row>
    <row r="433" spans="1:28" ht="12">
      <c r="A433" s="140" t="s">
        <v>401</v>
      </c>
      <c r="B433" s="140" t="s">
        <v>441</v>
      </c>
      <c r="C433" s="141">
        <v>220853</v>
      </c>
      <c r="D433" s="141">
        <v>8</v>
      </c>
      <c r="E433" s="3"/>
      <c r="F433" s="3"/>
      <c r="G433" s="4"/>
      <c r="H433" s="3"/>
      <c r="I433" s="4"/>
      <c r="J433" s="3"/>
      <c r="K433" s="3"/>
      <c r="L433" s="3"/>
      <c r="M433" s="3"/>
      <c r="N433" s="3"/>
      <c r="O433" s="4"/>
      <c r="P433" s="5"/>
      <c r="Q433" s="4"/>
      <c r="R433" s="3"/>
      <c r="S433" s="3"/>
      <c r="T433" s="3"/>
      <c r="U433" s="3"/>
      <c r="V433" s="3"/>
      <c r="W433" s="3"/>
      <c r="X433" s="3"/>
      <c r="Y433" s="3"/>
      <c r="Z433" s="3"/>
      <c r="AA433" s="2">
        <v>34</v>
      </c>
      <c r="AB433" s="3">
        <v>39254.11111111111</v>
      </c>
    </row>
    <row r="434" spans="1:28" ht="12">
      <c r="A434" s="140" t="s">
        <v>401</v>
      </c>
      <c r="B434" s="140" t="s">
        <v>442</v>
      </c>
      <c r="C434" s="141">
        <v>221050</v>
      </c>
      <c r="D434" s="141">
        <v>8</v>
      </c>
      <c r="E434" s="3"/>
      <c r="F434" s="3"/>
      <c r="G434" s="4"/>
      <c r="H434" s="3"/>
      <c r="I434" s="4"/>
      <c r="J434" s="3"/>
      <c r="K434" s="3"/>
      <c r="L434" s="3"/>
      <c r="M434" s="3"/>
      <c r="N434" s="3"/>
      <c r="O434" s="4"/>
      <c r="P434" s="5"/>
      <c r="Q434" s="4"/>
      <c r="R434" s="3"/>
      <c r="S434" s="3"/>
      <c r="T434" s="3"/>
      <c r="U434" s="3"/>
      <c r="V434" s="3"/>
      <c r="W434" s="3"/>
      <c r="X434" s="3"/>
      <c r="Y434" s="3"/>
      <c r="Z434" s="3"/>
      <c r="AA434" s="2">
        <v>31</v>
      </c>
      <c r="AB434" s="3">
        <v>36014</v>
      </c>
    </row>
    <row r="435" spans="1:28" ht="12">
      <c r="A435" s="140" t="s">
        <v>401</v>
      </c>
      <c r="B435" s="140" t="s">
        <v>443</v>
      </c>
      <c r="C435" s="141">
        <v>221102</v>
      </c>
      <c r="D435" s="141">
        <v>8</v>
      </c>
      <c r="E435" s="3"/>
      <c r="F435" s="3"/>
      <c r="G435" s="4"/>
      <c r="H435" s="3"/>
      <c r="I435" s="4"/>
      <c r="J435" s="3"/>
      <c r="K435" s="3"/>
      <c r="L435" s="3"/>
      <c r="M435" s="3"/>
      <c r="N435" s="3"/>
      <c r="O435" s="4"/>
      <c r="P435" s="5"/>
      <c r="Q435" s="4"/>
      <c r="R435" s="3"/>
      <c r="S435" s="3"/>
      <c r="T435" s="3"/>
      <c r="U435" s="3"/>
      <c r="V435" s="3"/>
      <c r="W435" s="3"/>
      <c r="X435" s="3"/>
      <c r="Y435" s="3"/>
      <c r="Z435" s="3"/>
      <c r="AA435" s="2">
        <v>17</v>
      </c>
      <c r="AB435" s="3">
        <v>43260.555555555555</v>
      </c>
    </row>
    <row r="436" spans="1:28" ht="12">
      <c r="A436" s="140" t="s">
        <v>401</v>
      </c>
      <c r="B436" s="140" t="s">
        <v>444</v>
      </c>
      <c r="C436" s="141">
        <v>248925</v>
      </c>
      <c r="D436" s="141">
        <v>8</v>
      </c>
      <c r="E436" s="3"/>
      <c r="F436" s="3"/>
      <c r="G436" s="4"/>
      <c r="H436" s="3"/>
      <c r="I436" s="4"/>
      <c r="J436" s="3"/>
      <c r="K436" s="3"/>
      <c r="L436" s="3"/>
      <c r="M436" s="3"/>
      <c r="N436" s="3"/>
      <c r="O436" s="4"/>
      <c r="P436" s="5"/>
      <c r="Q436" s="4"/>
      <c r="R436" s="3"/>
      <c r="S436" s="3"/>
      <c r="T436" s="3"/>
      <c r="U436" s="3"/>
      <c r="V436" s="3"/>
      <c r="W436" s="3"/>
      <c r="X436" s="3"/>
      <c r="Y436" s="3"/>
      <c r="Z436" s="3"/>
      <c r="AA436" s="2">
        <v>24</v>
      </c>
      <c r="AB436" s="3">
        <v>35951.666666666664</v>
      </c>
    </row>
    <row r="437" spans="1:28" ht="12">
      <c r="A437" s="140" t="s">
        <v>401</v>
      </c>
      <c r="B437" s="140" t="s">
        <v>445</v>
      </c>
      <c r="C437" s="141">
        <v>221236</v>
      </c>
      <c r="D437" s="141">
        <v>8</v>
      </c>
      <c r="E437" s="3"/>
      <c r="F437" s="3"/>
      <c r="G437" s="4"/>
      <c r="H437" s="3"/>
      <c r="I437" s="4"/>
      <c r="J437" s="3"/>
      <c r="K437" s="3"/>
      <c r="L437" s="3"/>
      <c r="M437" s="3"/>
      <c r="N437" s="3"/>
      <c r="O437" s="4"/>
      <c r="P437" s="5"/>
      <c r="Q437" s="4"/>
      <c r="R437" s="3"/>
      <c r="S437" s="3"/>
      <c r="T437" s="3"/>
      <c r="U437" s="3"/>
      <c r="V437" s="3"/>
      <c r="W437" s="3"/>
      <c r="X437" s="3"/>
      <c r="Y437" s="3"/>
      <c r="Z437" s="3"/>
      <c r="AA437" s="2">
        <v>11</v>
      </c>
      <c r="AB437" s="3">
        <v>35058.22222222222</v>
      </c>
    </row>
    <row r="438" spans="1:28" ht="12">
      <c r="A438" s="140" t="s">
        <v>401</v>
      </c>
      <c r="B438" s="140" t="s">
        <v>446</v>
      </c>
      <c r="C438" s="141">
        <v>221582</v>
      </c>
      <c r="D438" s="141">
        <v>8</v>
      </c>
      <c r="E438" s="3"/>
      <c r="F438" s="3"/>
      <c r="G438" s="4"/>
      <c r="H438" s="3"/>
      <c r="I438" s="4"/>
      <c r="J438" s="3"/>
      <c r="K438" s="3"/>
      <c r="L438" s="3"/>
      <c r="M438" s="3"/>
      <c r="N438" s="3"/>
      <c r="O438" s="4"/>
      <c r="P438" s="5"/>
      <c r="Q438" s="4"/>
      <c r="R438" s="3"/>
      <c r="S438" s="3"/>
      <c r="T438" s="3"/>
      <c r="U438" s="3"/>
      <c r="V438" s="3"/>
      <c r="W438" s="3"/>
      <c r="X438" s="3"/>
      <c r="Y438" s="3"/>
      <c r="Z438" s="3"/>
      <c r="AA438" s="2">
        <v>10</v>
      </c>
      <c r="AB438" s="3">
        <v>33455.88888888888</v>
      </c>
    </row>
    <row r="439" spans="1:28" ht="12">
      <c r="A439" s="140" t="s">
        <v>401</v>
      </c>
      <c r="B439" s="140" t="s">
        <v>447</v>
      </c>
      <c r="C439" s="141">
        <v>221281</v>
      </c>
      <c r="D439" s="141">
        <v>8</v>
      </c>
      <c r="E439" s="3"/>
      <c r="F439" s="3"/>
      <c r="G439" s="4"/>
      <c r="H439" s="3"/>
      <c r="I439" s="4"/>
      <c r="J439" s="3"/>
      <c r="K439" s="3"/>
      <c r="L439" s="3"/>
      <c r="M439" s="3"/>
      <c r="N439" s="3"/>
      <c r="O439" s="4"/>
      <c r="P439" s="5"/>
      <c r="Q439" s="4"/>
      <c r="R439" s="3"/>
      <c r="S439" s="3"/>
      <c r="T439" s="3"/>
      <c r="U439" s="3"/>
      <c r="V439" s="3"/>
      <c r="W439" s="3"/>
      <c r="X439" s="3"/>
      <c r="Y439" s="3"/>
      <c r="Z439" s="3"/>
      <c r="AA439" s="2">
        <v>14</v>
      </c>
      <c r="AB439" s="3">
        <v>35688.88888888888</v>
      </c>
    </row>
    <row r="440" spans="1:28" ht="12">
      <c r="A440" s="140" t="s">
        <v>401</v>
      </c>
      <c r="B440" s="140" t="s">
        <v>448</v>
      </c>
      <c r="C440" s="141">
        <v>221333</v>
      </c>
      <c r="D440" s="141">
        <v>8</v>
      </c>
      <c r="E440" s="3"/>
      <c r="F440" s="3"/>
      <c r="G440" s="4"/>
      <c r="H440" s="3"/>
      <c r="I440" s="4"/>
      <c r="J440" s="3"/>
      <c r="K440" s="3"/>
      <c r="L440" s="3"/>
      <c r="M440" s="3"/>
      <c r="N440" s="3"/>
      <c r="O440" s="4"/>
      <c r="P440" s="5"/>
      <c r="Q440" s="4"/>
      <c r="R440" s="3"/>
      <c r="S440" s="3"/>
      <c r="T440" s="3"/>
      <c r="U440" s="3"/>
      <c r="V440" s="3"/>
      <c r="W440" s="3"/>
      <c r="X440" s="3"/>
      <c r="Y440" s="3"/>
      <c r="Z440" s="3"/>
      <c r="AA440" s="2">
        <v>9</v>
      </c>
      <c r="AB440" s="3">
        <v>37943.88888888888</v>
      </c>
    </row>
    <row r="441" spans="1:28" ht="12">
      <c r="A441" s="140" t="s">
        <v>401</v>
      </c>
      <c r="B441" s="140" t="s">
        <v>449</v>
      </c>
      <c r="C441" s="141">
        <v>221388</v>
      </c>
      <c r="D441" s="141">
        <v>8</v>
      </c>
      <c r="E441" s="3"/>
      <c r="F441" s="3"/>
      <c r="G441" s="4"/>
      <c r="H441" s="3"/>
      <c r="I441" s="4"/>
      <c r="J441" s="3"/>
      <c r="K441" s="3"/>
      <c r="L441" s="3"/>
      <c r="M441" s="3"/>
      <c r="N441" s="3"/>
      <c r="O441" s="4"/>
      <c r="P441" s="5"/>
      <c r="Q441" s="4"/>
      <c r="R441" s="3"/>
      <c r="S441" s="3"/>
      <c r="T441" s="3"/>
      <c r="U441" s="3"/>
      <c r="V441" s="3"/>
      <c r="W441" s="3"/>
      <c r="X441" s="3"/>
      <c r="Y441" s="3"/>
      <c r="Z441" s="3"/>
      <c r="AA441" s="2">
        <v>9</v>
      </c>
      <c r="AB441" s="3">
        <v>35445.666666666664</v>
      </c>
    </row>
    <row r="442" spans="1:28" ht="12">
      <c r="A442" s="140" t="s">
        <v>401</v>
      </c>
      <c r="B442" s="140" t="s">
        <v>450</v>
      </c>
      <c r="C442" s="141">
        <v>221494</v>
      </c>
      <c r="D442" s="141">
        <v>8</v>
      </c>
      <c r="E442" s="3"/>
      <c r="F442" s="3"/>
      <c r="G442" s="4"/>
      <c r="H442" s="3"/>
      <c r="I442" s="4"/>
      <c r="J442" s="3"/>
      <c r="K442" s="3"/>
      <c r="L442" s="3"/>
      <c r="M442" s="3"/>
      <c r="N442" s="3"/>
      <c r="O442" s="4"/>
      <c r="P442" s="5"/>
      <c r="Q442" s="4"/>
      <c r="R442" s="3"/>
      <c r="S442" s="3"/>
      <c r="T442" s="3"/>
      <c r="U442" s="3"/>
      <c r="V442" s="3"/>
      <c r="W442" s="3"/>
      <c r="X442" s="3"/>
      <c r="Y442" s="3"/>
      <c r="Z442" s="3"/>
      <c r="AA442" s="2">
        <v>16</v>
      </c>
      <c r="AB442" s="3">
        <v>35615.555555555555</v>
      </c>
    </row>
    <row r="443" spans="1:28" ht="12">
      <c r="A443" s="140" t="s">
        <v>401</v>
      </c>
      <c r="B443" s="140" t="s">
        <v>451</v>
      </c>
      <c r="C443" s="141">
        <v>221634</v>
      </c>
      <c r="D443" s="141">
        <v>8</v>
      </c>
      <c r="E443" s="3"/>
      <c r="F443" s="3"/>
      <c r="G443" s="4"/>
      <c r="H443" s="3"/>
      <c r="I443" s="4"/>
      <c r="J443" s="3"/>
      <c r="K443" s="3"/>
      <c r="L443" s="3"/>
      <c r="M443" s="3"/>
      <c r="N443" s="3"/>
      <c r="O443" s="4"/>
      <c r="P443" s="5"/>
      <c r="Q443" s="4"/>
      <c r="R443" s="3"/>
      <c r="S443" s="3"/>
      <c r="T443" s="3"/>
      <c r="U443" s="3"/>
      <c r="V443" s="3"/>
      <c r="W443" s="3"/>
      <c r="X443" s="3"/>
      <c r="Y443" s="3"/>
      <c r="Z443" s="3"/>
      <c r="AA443" s="2">
        <v>6</v>
      </c>
      <c r="AB443" s="3">
        <v>36168</v>
      </c>
    </row>
    <row r="444" spans="1:28" ht="10.5" customHeight="1">
      <c r="A444" s="140" t="s">
        <v>452</v>
      </c>
      <c r="B444" s="140" t="s">
        <v>781</v>
      </c>
      <c r="C444" s="141">
        <v>228723</v>
      </c>
      <c r="D444" s="141">
        <v>1</v>
      </c>
      <c r="E444" s="3">
        <v>263</v>
      </c>
      <c r="F444" s="3">
        <v>70487</v>
      </c>
      <c r="G444" s="4">
        <v>218</v>
      </c>
      <c r="H444" s="3">
        <v>50146</v>
      </c>
      <c r="I444" s="4">
        <v>157</v>
      </c>
      <c r="J444" s="3">
        <v>44379</v>
      </c>
      <c r="K444" s="3"/>
      <c r="L444" s="3"/>
      <c r="M444" s="3">
        <v>150</v>
      </c>
      <c r="N444" s="3">
        <v>28784</v>
      </c>
      <c r="O444" s="4"/>
      <c r="P444" s="5"/>
      <c r="Q444" s="4">
        <v>472</v>
      </c>
      <c r="R444" s="3">
        <v>106248</v>
      </c>
      <c r="S444" s="3">
        <v>201</v>
      </c>
      <c r="T444" s="3">
        <v>78840</v>
      </c>
      <c r="U444" s="3">
        <v>130</v>
      </c>
      <c r="V444" s="3">
        <v>68332</v>
      </c>
      <c r="W444" s="3"/>
      <c r="X444" s="3"/>
      <c r="Y444" s="3">
        <v>60</v>
      </c>
      <c r="Z444" s="3">
        <v>51508</v>
      </c>
      <c r="AA444" s="2"/>
      <c r="AB444" s="3"/>
    </row>
    <row r="445" spans="1:28" ht="12">
      <c r="A445" s="140" t="s">
        <v>452</v>
      </c>
      <c r="B445" s="140" t="s">
        <v>727</v>
      </c>
      <c r="C445" s="141">
        <v>229115</v>
      </c>
      <c r="D445" s="141">
        <v>1</v>
      </c>
      <c r="E445" s="3">
        <v>247</v>
      </c>
      <c r="F445" s="3">
        <v>74217</v>
      </c>
      <c r="G445" s="4">
        <v>244</v>
      </c>
      <c r="H445" s="3">
        <v>52437</v>
      </c>
      <c r="I445" s="4">
        <v>255</v>
      </c>
      <c r="J445" s="3">
        <v>41307</v>
      </c>
      <c r="K445" s="3">
        <v>16</v>
      </c>
      <c r="L445" s="3">
        <v>30217</v>
      </c>
      <c r="M445" s="3">
        <v>28</v>
      </c>
      <c r="N445" s="3">
        <v>31733</v>
      </c>
      <c r="O445" s="4"/>
      <c r="P445" s="5"/>
      <c r="Q445" s="4">
        <v>14</v>
      </c>
      <c r="R445" s="3">
        <v>100690</v>
      </c>
      <c r="S445" s="3">
        <v>4</v>
      </c>
      <c r="T445" s="3">
        <v>76510</v>
      </c>
      <c r="U445" s="3">
        <v>10</v>
      </c>
      <c r="V445" s="3">
        <v>56572</v>
      </c>
      <c r="W445" s="3">
        <v>7</v>
      </c>
      <c r="X445" s="3">
        <v>17325</v>
      </c>
      <c r="Y445" s="3">
        <v>2</v>
      </c>
      <c r="Z445" s="3">
        <v>61192</v>
      </c>
      <c r="AA445" s="2"/>
      <c r="AB445" s="3"/>
    </row>
    <row r="446" spans="1:28" ht="12">
      <c r="A446" s="140" t="s">
        <v>452</v>
      </c>
      <c r="B446" s="140" t="s">
        <v>454</v>
      </c>
      <c r="C446" s="141">
        <v>225511</v>
      </c>
      <c r="D446" s="141">
        <v>1</v>
      </c>
      <c r="E446" s="3">
        <v>303</v>
      </c>
      <c r="F446" s="3">
        <v>80026</v>
      </c>
      <c r="G446" s="4">
        <v>277</v>
      </c>
      <c r="H446" s="3">
        <v>55072</v>
      </c>
      <c r="I446" s="4">
        <v>141</v>
      </c>
      <c r="J446" s="3">
        <v>50652</v>
      </c>
      <c r="K446" s="3">
        <v>5</v>
      </c>
      <c r="L446" s="3">
        <v>39929</v>
      </c>
      <c r="M446" s="3">
        <v>9</v>
      </c>
      <c r="N446" s="3">
        <v>31396</v>
      </c>
      <c r="O446" s="4"/>
      <c r="P446" s="5"/>
      <c r="Q446" s="4">
        <v>24</v>
      </c>
      <c r="R446" s="3">
        <v>96532</v>
      </c>
      <c r="S446" s="3">
        <v>24</v>
      </c>
      <c r="T446" s="3">
        <v>68802</v>
      </c>
      <c r="U446" s="3">
        <v>4</v>
      </c>
      <c r="V446" s="3">
        <v>63588</v>
      </c>
      <c r="W446" s="3">
        <v>2</v>
      </c>
      <c r="X446" s="3">
        <v>37056</v>
      </c>
      <c r="Y446" s="3">
        <v>6</v>
      </c>
      <c r="Z446" s="3">
        <v>31893</v>
      </c>
      <c r="AA446" s="2"/>
      <c r="AB446" s="3"/>
    </row>
    <row r="447" spans="1:28" ht="12">
      <c r="A447" s="140" t="s">
        <v>452</v>
      </c>
      <c r="B447" s="140" t="s">
        <v>455</v>
      </c>
      <c r="C447" s="141">
        <v>227216</v>
      </c>
      <c r="D447" s="141">
        <v>1</v>
      </c>
      <c r="E447" s="3">
        <v>243</v>
      </c>
      <c r="F447" s="3">
        <v>67617</v>
      </c>
      <c r="G447" s="4">
        <v>226</v>
      </c>
      <c r="H447" s="3">
        <v>50295</v>
      </c>
      <c r="I447" s="4">
        <v>183</v>
      </c>
      <c r="J447" s="3">
        <v>43136</v>
      </c>
      <c r="K447" s="3">
        <v>3</v>
      </c>
      <c r="L447" s="3">
        <v>32943</v>
      </c>
      <c r="M447" s="3">
        <v>74</v>
      </c>
      <c r="N447" s="3">
        <v>33197</v>
      </c>
      <c r="O447" s="4"/>
      <c r="P447" s="5"/>
      <c r="Q447" s="4"/>
      <c r="R447" s="3"/>
      <c r="S447" s="3"/>
      <c r="T447" s="3"/>
      <c r="U447" s="3"/>
      <c r="V447" s="3"/>
      <c r="W447" s="3"/>
      <c r="X447" s="3"/>
      <c r="Y447" s="3"/>
      <c r="Z447" s="3"/>
      <c r="AA447" s="2"/>
      <c r="AB447" s="3"/>
    </row>
    <row r="448" spans="1:28" ht="12">
      <c r="A448" s="140" t="s">
        <v>452</v>
      </c>
      <c r="B448" s="140" t="s">
        <v>456</v>
      </c>
      <c r="C448" s="141">
        <v>228778</v>
      </c>
      <c r="D448" s="141">
        <v>1</v>
      </c>
      <c r="E448" s="3">
        <v>945</v>
      </c>
      <c r="F448" s="3">
        <v>84420</v>
      </c>
      <c r="G448" s="4">
        <v>433</v>
      </c>
      <c r="H448" s="3">
        <v>54635</v>
      </c>
      <c r="I448" s="4">
        <v>333</v>
      </c>
      <c r="J448" s="3">
        <v>50638</v>
      </c>
      <c r="K448" s="3">
        <v>16</v>
      </c>
      <c r="L448" s="3">
        <v>40206</v>
      </c>
      <c r="M448" s="3">
        <v>407</v>
      </c>
      <c r="N448" s="3">
        <v>41280</v>
      </c>
      <c r="O448" s="4"/>
      <c r="P448" s="5"/>
      <c r="Q448" s="4"/>
      <c r="R448" s="3"/>
      <c r="S448" s="3"/>
      <c r="T448" s="3"/>
      <c r="U448" s="3"/>
      <c r="V448" s="3"/>
      <c r="W448" s="3"/>
      <c r="X448" s="3"/>
      <c r="Y448" s="3"/>
      <c r="Z448" s="3"/>
      <c r="AA448" s="2"/>
      <c r="AB448" s="3"/>
    </row>
    <row r="449" spans="1:28" ht="12">
      <c r="A449" s="140" t="s">
        <v>452</v>
      </c>
      <c r="B449" s="140" t="s">
        <v>457</v>
      </c>
      <c r="C449" s="141">
        <v>229179</v>
      </c>
      <c r="D449" s="141">
        <v>2</v>
      </c>
      <c r="E449" s="3">
        <v>97</v>
      </c>
      <c r="F449" s="3">
        <v>59531</v>
      </c>
      <c r="G449" s="4">
        <v>99</v>
      </c>
      <c r="H449" s="3">
        <v>47238</v>
      </c>
      <c r="I449" s="4">
        <v>136</v>
      </c>
      <c r="J449" s="3">
        <v>39133</v>
      </c>
      <c r="K449" s="3">
        <v>31</v>
      </c>
      <c r="L449" s="3">
        <v>33455</v>
      </c>
      <c r="M449" s="3">
        <v>29</v>
      </c>
      <c r="N449" s="3">
        <v>37352</v>
      </c>
      <c r="O449" s="4"/>
      <c r="P449" s="5"/>
      <c r="Q449" s="4"/>
      <c r="R449" s="3"/>
      <c r="S449" s="3"/>
      <c r="T449" s="3"/>
      <c r="U449" s="3"/>
      <c r="V449" s="3"/>
      <c r="W449" s="3"/>
      <c r="X449" s="3"/>
      <c r="Y449" s="3"/>
      <c r="Z449" s="3"/>
      <c r="AA449" s="2"/>
      <c r="AB449" s="3"/>
    </row>
    <row r="450" spans="1:28" ht="12">
      <c r="A450" s="140" t="s">
        <v>452</v>
      </c>
      <c r="B450" s="140" t="s">
        <v>458</v>
      </c>
      <c r="C450" s="141">
        <v>228769</v>
      </c>
      <c r="D450" s="141">
        <v>2</v>
      </c>
      <c r="E450" s="3">
        <v>207</v>
      </c>
      <c r="F450" s="3">
        <v>66945</v>
      </c>
      <c r="G450" s="4">
        <v>189</v>
      </c>
      <c r="H450" s="3">
        <v>49733</v>
      </c>
      <c r="I450" s="4">
        <v>159</v>
      </c>
      <c r="J450" s="3">
        <v>43204</v>
      </c>
      <c r="K450" s="3">
        <v>1</v>
      </c>
      <c r="L450" s="3">
        <v>35051</v>
      </c>
      <c r="M450" s="3">
        <v>109</v>
      </c>
      <c r="N450" s="3">
        <v>28179</v>
      </c>
      <c r="O450" s="4"/>
      <c r="P450" s="5"/>
      <c r="Q450" s="4"/>
      <c r="R450" s="3"/>
      <c r="S450" s="3"/>
      <c r="T450" s="3"/>
      <c r="U450" s="3"/>
      <c r="V450" s="3"/>
      <c r="W450" s="3"/>
      <c r="X450" s="3"/>
      <c r="Y450" s="3"/>
      <c r="Z450" s="3"/>
      <c r="AA450" s="2"/>
      <c r="AB450" s="3"/>
    </row>
    <row r="451" spans="1:28" ht="12">
      <c r="A451" s="140" t="s">
        <v>452</v>
      </c>
      <c r="B451" s="140" t="s">
        <v>459</v>
      </c>
      <c r="C451" s="141">
        <v>228787</v>
      </c>
      <c r="D451" s="141">
        <v>2</v>
      </c>
      <c r="E451" s="3">
        <v>114</v>
      </c>
      <c r="F451" s="3">
        <v>79472</v>
      </c>
      <c r="G451" s="4">
        <v>76</v>
      </c>
      <c r="H451" s="3">
        <v>56841</v>
      </c>
      <c r="I451" s="4">
        <v>54</v>
      </c>
      <c r="J451" s="3">
        <v>57719</v>
      </c>
      <c r="K451" s="3"/>
      <c r="L451" s="3"/>
      <c r="M451" s="3"/>
      <c r="N451" s="3"/>
      <c r="O451" s="4"/>
      <c r="P451" s="5"/>
      <c r="Q451" s="4"/>
      <c r="R451" s="3"/>
      <c r="S451" s="3"/>
      <c r="T451" s="3"/>
      <c r="U451" s="3"/>
      <c r="V451" s="3"/>
      <c r="W451" s="3"/>
      <c r="X451" s="3"/>
      <c r="Y451" s="3"/>
      <c r="Z451" s="3"/>
      <c r="AA451" s="2"/>
      <c r="AB451" s="3"/>
    </row>
    <row r="452" spans="1:28" ht="12">
      <c r="A452" s="140" t="s">
        <v>452</v>
      </c>
      <c r="B452" s="140" t="s">
        <v>460</v>
      </c>
      <c r="C452" s="141">
        <v>226091</v>
      </c>
      <c r="D452" s="141">
        <v>3</v>
      </c>
      <c r="E452" s="3">
        <v>88</v>
      </c>
      <c r="F452" s="3">
        <v>51883</v>
      </c>
      <c r="G452" s="4">
        <v>56</v>
      </c>
      <c r="H452" s="3">
        <v>42576</v>
      </c>
      <c r="I452" s="4">
        <v>74</v>
      </c>
      <c r="J452" s="3">
        <v>37402</v>
      </c>
      <c r="K452" s="3">
        <v>83</v>
      </c>
      <c r="L452" s="3">
        <v>37314</v>
      </c>
      <c r="M452" s="3">
        <v>17</v>
      </c>
      <c r="N452" s="3">
        <v>22011</v>
      </c>
      <c r="O452" s="4"/>
      <c r="P452" s="5"/>
      <c r="Q452" s="4">
        <v>5</v>
      </c>
      <c r="R452" s="3">
        <v>71853</v>
      </c>
      <c r="S452" s="3">
        <v>2</v>
      </c>
      <c r="T452" s="3">
        <v>61324</v>
      </c>
      <c r="U452" s="3">
        <v>8</v>
      </c>
      <c r="V452" s="3">
        <v>36469</v>
      </c>
      <c r="W452" s="3">
        <v>3</v>
      </c>
      <c r="X452" s="3">
        <v>27586</v>
      </c>
      <c r="Y452" s="3">
        <v>6</v>
      </c>
      <c r="Z452" s="3">
        <v>29407</v>
      </c>
      <c r="AA452" s="2"/>
      <c r="AB452" s="3"/>
    </row>
    <row r="453" spans="1:28" ht="12">
      <c r="A453" s="140" t="s">
        <v>452</v>
      </c>
      <c r="B453" s="140" t="s">
        <v>782</v>
      </c>
      <c r="C453" s="141">
        <v>227526</v>
      </c>
      <c r="D453" s="141">
        <v>3</v>
      </c>
      <c r="E453" s="3">
        <v>27</v>
      </c>
      <c r="F453" s="3">
        <v>50767</v>
      </c>
      <c r="G453" s="4">
        <v>46</v>
      </c>
      <c r="H453" s="3">
        <v>44544</v>
      </c>
      <c r="I453" s="4">
        <v>37</v>
      </c>
      <c r="J453" s="3">
        <v>41289</v>
      </c>
      <c r="K453" s="3">
        <v>2</v>
      </c>
      <c r="L453" s="3">
        <v>39256</v>
      </c>
      <c r="M453" s="3">
        <v>79</v>
      </c>
      <c r="N453" s="3">
        <v>35918</v>
      </c>
      <c r="O453" s="4"/>
      <c r="P453" s="5"/>
      <c r="Q453" s="4">
        <v>12</v>
      </c>
      <c r="R453" s="3">
        <v>70796</v>
      </c>
      <c r="S453" s="3">
        <v>16</v>
      </c>
      <c r="T453" s="3">
        <v>60123</v>
      </c>
      <c r="U453" s="3">
        <v>3</v>
      </c>
      <c r="V453" s="3">
        <v>50670</v>
      </c>
      <c r="W453" s="3">
        <v>14</v>
      </c>
      <c r="X453" s="3">
        <v>40674</v>
      </c>
      <c r="Y453" s="3"/>
      <c r="Z453" s="3"/>
      <c r="AA453" s="2"/>
      <c r="AB453" s="3"/>
    </row>
    <row r="454" spans="1:28" ht="12">
      <c r="A454" s="140" t="s">
        <v>452</v>
      </c>
      <c r="B454" s="140" t="s">
        <v>729</v>
      </c>
      <c r="C454" s="141">
        <v>227881</v>
      </c>
      <c r="D454" s="141">
        <v>3</v>
      </c>
      <c r="E454" s="3">
        <v>128</v>
      </c>
      <c r="F454" s="3">
        <v>57565</v>
      </c>
      <c r="G454" s="4">
        <v>92</v>
      </c>
      <c r="H454" s="3">
        <v>46214</v>
      </c>
      <c r="I454" s="4">
        <v>100</v>
      </c>
      <c r="J454" s="3">
        <v>39829</v>
      </c>
      <c r="K454" s="3">
        <v>2</v>
      </c>
      <c r="L454" s="3">
        <v>33642</v>
      </c>
      <c r="M454" s="3">
        <v>33</v>
      </c>
      <c r="N454" s="3">
        <v>32605</v>
      </c>
      <c r="O454" s="4"/>
      <c r="P454" s="5"/>
      <c r="Q454" s="4">
        <v>1</v>
      </c>
      <c r="R454" s="3">
        <v>76488</v>
      </c>
      <c r="S454" s="3">
        <v>6</v>
      </c>
      <c r="T454" s="3">
        <v>63140</v>
      </c>
      <c r="U454" s="3">
        <v>5</v>
      </c>
      <c r="V454" s="3">
        <v>33763</v>
      </c>
      <c r="W454" s="3">
        <v>2</v>
      </c>
      <c r="X454" s="3">
        <v>29268</v>
      </c>
      <c r="Y454" s="3"/>
      <c r="Z454" s="3"/>
      <c r="AA454" s="2"/>
      <c r="AB454" s="3"/>
    </row>
    <row r="455" spans="1:28" ht="12">
      <c r="A455" s="140" t="s">
        <v>452</v>
      </c>
      <c r="B455" s="140" t="s">
        <v>730</v>
      </c>
      <c r="C455" s="141">
        <v>228459</v>
      </c>
      <c r="D455" s="141">
        <v>3</v>
      </c>
      <c r="E455" s="3">
        <v>182</v>
      </c>
      <c r="F455" s="3">
        <v>57465</v>
      </c>
      <c r="G455" s="4">
        <v>170</v>
      </c>
      <c r="H455" s="3">
        <v>46971</v>
      </c>
      <c r="I455" s="4">
        <v>125</v>
      </c>
      <c r="J455" s="3">
        <v>38400</v>
      </c>
      <c r="K455" s="3">
        <v>27</v>
      </c>
      <c r="L455" s="3">
        <v>30422</v>
      </c>
      <c r="M455" s="3">
        <v>77</v>
      </c>
      <c r="N455" s="3">
        <v>32496</v>
      </c>
      <c r="O455" s="4"/>
      <c r="P455" s="5"/>
      <c r="Q455" s="4">
        <v>28</v>
      </c>
      <c r="R455" s="3">
        <v>66924</v>
      </c>
      <c r="S455" s="3">
        <v>7</v>
      </c>
      <c r="T455" s="3">
        <v>61083</v>
      </c>
      <c r="U455" s="3"/>
      <c r="V455" s="3"/>
      <c r="W455" s="3"/>
      <c r="X455" s="3"/>
      <c r="Y455" s="3"/>
      <c r="Z455" s="3"/>
      <c r="AA455" s="2"/>
      <c r="AB455" s="3"/>
    </row>
    <row r="456" spans="1:28" ht="12">
      <c r="A456" s="140" t="s">
        <v>452</v>
      </c>
      <c r="B456" s="140" t="s">
        <v>461</v>
      </c>
      <c r="C456" s="141">
        <v>228431</v>
      </c>
      <c r="D456" s="141">
        <v>3</v>
      </c>
      <c r="E456" s="3">
        <v>99</v>
      </c>
      <c r="F456" s="3">
        <v>53620</v>
      </c>
      <c r="G456" s="4">
        <v>79</v>
      </c>
      <c r="H456" s="3">
        <v>44188</v>
      </c>
      <c r="I456" s="4">
        <v>125</v>
      </c>
      <c r="J456" s="3">
        <v>37498</v>
      </c>
      <c r="K456" s="3">
        <v>33</v>
      </c>
      <c r="L456" s="3">
        <v>33306</v>
      </c>
      <c r="M456" s="3">
        <v>34</v>
      </c>
      <c r="N456" s="3">
        <v>28185</v>
      </c>
      <c r="O456" s="4"/>
      <c r="P456" s="5"/>
      <c r="Q456" s="4">
        <v>32</v>
      </c>
      <c r="R456" s="3">
        <v>73778</v>
      </c>
      <c r="S456" s="3">
        <v>4</v>
      </c>
      <c r="T456" s="3">
        <v>58724</v>
      </c>
      <c r="U456" s="3"/>
      <c r="V456" s="3"/>
      <c r="W456" s="3"/>
      <c r="X456" s="3"/>
      <c r="Y456" s="3"/>
      <c r="Z456" s="3"/>
      <c r="AA456" s="2"/>
      <c r="AB456" s="3"/>
    </row>
    <row r="457" spans="1:28" ht="12">
      <c r="A457" s="140" t="s">
        <v>452</v>
      </c>
      <c r="B457" s="140" t="s">
        <v>731</v>
      </c>
      <c r="C457" s="141">
        <v>228501</v>
      </c>
      <c r="D457" s="141">
        <v>3</v>
      </c>
      <c r="E457" s="3">
        <v>31</v>
      </c>
      <c r="F457" s="3">
        <v>55432</v>
      </c>
      <c r="G457" s="4">
        <v>28</v>
      </c>
      <c r="H457" s="3">
        <v>44690</v>
      </c>
      <c r="I457" s="4">
        <v>26</v>
      </c>
      <c r="J457" s="3">
        <v>35184</v>
      </c>
      <c r="K457" s="3">
        <v>3</v>
      </c>
      <c r="L457" s="3">
        <v>32958</v>
      </c>
      <c r="M457" s="3">
        <v>24</v>
      </c>
      <c r="N457" s="3">
        <v>29877</v>
      </c>
      <c r="O457" s="4"/>
      <c r="P457" s="5"/>
      <c r="Q457" s="4">
        <v>3</v>
      </c>
      <c r="R457" s="3">
        <v>61133</v>
      </c>
      <c r="S457" s="3">
        <v>2</v>
      </c>
      <c r="T457" s="3">
        <v>56053</v>
      </c>
      <c r="U457" s="3"/>
      <c r="V457" s="3"/>
      <c r="W457" s="3"/>
      <c r="X457" s="3"/>
      <c r="Y457" s="3">
        <v>1</v>
      </c>
      <c r="Z457" s="3">
        <v>40536</v>
      </c>
      <c r="AA457" s="2"/>
      <c r="AB457" s="3"/>
    </row>
    <row r="458" spans="1:28" ht="12">
      <c r="A458" s="140" t="s">
        <v>452</v>
      </c>
      <c r="B458" s="140" t="s">
        <v>783</v>
      </c>
      <c r="C458" s="141">
        <v>224554</v>
      </c>
      <c r="D458" s="141">
        <v>3</v>
      </c>
      <c r="E458" s="3">
        <v>81</v>
      </c>
      <c r="F458" s="3">
        <v>56260</v>
      </c>
      <c r="G458" s="4">
        <v>47</v>
      </c>
      <c r="H458" s="3">
        <v>44976</v>
      </c>
      <c r="I458" s="4">
        <v>76</v>
      </c>
      <c r="J458" s="3">
        <v>39335</v>
      </c>
      <c r="K458" s="3">
        <v>29</v>
      </c>
      <c r="L458" s="3">
        <v>34608</v>
      </c>
      <c r="M458" s="3"/>
      <c r="N458" s="3"/>
      <c r="O458" s="4"/>
      <c r="P458" s="5"/>
      <c r="Q458" s="4">
        <v>3</v>
      </c>
      <c r="R458" s="3">
        <v>46325</v>
      </c>
      <c r="S458" s="3">
        <v>2</v>
      </c>
      <c r="T458" s="3">
        <v>30873</v>
      </c>
      <c r="U458" s="3">
        <v>1</v>
      </c>
      <c r="V458" s="3">
        <v>22629</v>
      </c>
      <c r="W458" s="3">
        <v>10</v>
      </c>
      <c r="X458" s="3">
        <v>49502</v>
      </c>
      <c r="Y458" s="3"/>
      <c r="Z458" s="3"/>
      <c r="AA458" s="2"/>
      <c r="AB458" s="3"/>
    </row>
    <row r="459" spans="1:28" ht="12">
      <c r="A459" s="140" t="s">
        <v>452</v>
      </c>
      <c r="B459" s="140" t="s">
        <v>784</v>
      </c>
      <c r="C459" s="141">
        <v>224147</v>
      </c>
      <c r="D459" s="141">
        <v>3</v>
      </c>
      <c r="E459" s="3">
        <v>61</v>
      </c>
      <c r="F459" s="3">
        <v>54481</v>
      </c>
      <c r="G459" s="4">
        <v>73</v>
      </c>
      <c r="H459" s="3">
        <v>46812</v>
      </c>
      <c r="I459" s="4">
        <v>48</v>
      </c>
      <c r="J459" s="3">
        <v>40535</v>
      </c>
      <c r="K459" s="3"/>
      <c r="L459" s="3"/>
      <c r="M459" s="3">
        <v>1</v>
      </c>
      <c r="N459" s="3">
        <v>38176</v>
      </c>
      <c r="O459" s="4"/>
      <c r="P459" s="5"/>
      <c r="Q459" s="4">
        <v>4</v>
      </c>
      <c r="R459" s="3">
        <v>80076</v>
      </c>
      <c r="S459" s="3"/>
      <c r="T459" s="3"/>
      <c r="U459" s="3"/>
      <c r="V459" s="3"/>
      <c r="W459" s="3"/>
      <c r="X459" s="3"/>
      <c r="Y459" s="3"/>
      <c r="Z459" s="3"/>
      <c r="AA459" s="2"/>
      <c r="AB459" s="3"/>
    </row>
    <row r="460" spans="1:28" ht="12">
      <c r="A460" s="140" t="s">
        <v>452</v>
      </c>
      <c r="B460" s="140" t="s">
        <v>463</v>
      </c>
      <c r="C460" s="141">
        <v>228705</v>
      </c>
      <c r="D460" s="141">
        <v>3</v>
      </c>
      <c r="E460" s="3">
        <v>69</v>
      </c>
      <c r="F460" s="3">
        <v>51479</v>
      </c>
      <c r="G460" s="4">
        <v>58</v>
      </c>
      <c r="H460" s="3">
        <v>43840</v>
      </c>
      <c r="I460" s="4">
        <v>50</v>
      </c>
      <c r="J460" s="3">
        <v>36039</v>
      </c>
      <c r="K460" s="3">
        <v>1</v>
      </c>
      <c r="L460" s="3">
        <v>23999</v>
      </c>
      <c r="M460" s="3">
        <v>17</v>
      </c>
      <c r="N460" s="3">
        <v>23667</v>
      </c>
      <c r="O460" s="4"/>
      <c r="P460" s="5"/>
      <c r="Q460" s="4">
        <v>1</v>
      </c>
      <c r="R460" s="3">
        <v>69413</v>
      </c>
      <c r="S460" s="3">
        <v>1</v>
      </c>
      <c r="T460" s="3">
        <v>50988</v>
      </c>
      <c r="U460" s="3">
        <v>2</v>
      </c>
      <c r="V460" s="3">
        <v>49337</v>
      </c>
      <c r="W460" s="3"/>
      <c r="X460" s="3"/>
      <c r="Y460" s="3">
        <v>3</v>
      </c>
      <c r="Z460" s="3">
        <v>29408</v>
      </c>
      <c r="AA460" s="2"/>
      <c r="AB460" s="3"/>
    </row>
    <row r="461" spans="1:28" ht="12">
      <c r="A461" s="140" t="s">
        <v>452</v>
      </c>
      <c r="B461" s="140" t="s">
        <v>733</v>
      </c>
      <c r="C461" s="141">
        <v>229063</v>
      </c>
      <c r="D461" s="141">
        <v>3</v>
      </c>
      <c r="E461" s="3">
        <v>70</v>
      </c>
      <c r="F461" s="3">
        <v>65167</v>
      </c>
      <c r="G461" s="4">
        <v>85</v>
      </c>
      <c r="H461" s="3">
        <v>51506</v>
      </c>
      <c r="I461" s="4">
        <v>72</v>
      </c>
      <c r="J461" s="3">
        <v>38768</v>
      </c>
      <c r="K461" s="3">
        <v>36</v>
      </c>
      <c r="L461" s="3">
        <v>34464</v>
      </c>
      <c r="M461" s="3">
        <v>3</v>
      </c>
      <c r="N461" s="3">
        <v>42247</v>
      </c>
      <c r="O461" s="4"/>
      <c r="P461" s="5"/>
      <c r="Q461" s="4"/>
      <c r="R461" s="3"/>
      <c r="S461" s="3"/>
      <c r="T461" s="3"/>
      <c r="U461" s="3"/>
      <c r="V461" s="3"/>
      <c r="W461" s="3"/>
      <c r="X461" s="3"/>
      <c r="Y461" s="3"/>
      <c r="Z461" s="3"/>
      <c r="AA461" s="2"/>
      <c r="AB461" s="3"/>
    </row>
    <row r="462" spans="1:28" ht="12">
      <c r="A462" s="140" t="s">
        <v>452</v>
      </c>
      <c r="B462" s="140" t="s">
        <v>734</v>
      </c>
      <c r="C462" s="141">
        <v>225414</v>
      </c>
      <c r="D462" s="141">
        <v>3</v>
      </c>
      <c r="E462" s="3">
        <v>50</v>
      </c>
      <c r="F462" s="3">
        <v>55318</v>
      </c>
      <c r="G462" s="4">
        <v>67</v>
      </c>
      <c r="H462" s="3">
        <v>46078</v>
      </c>
      <c r="I462" s="4">
        <v>33</v>
      </c>
      <c r="J462" s="3">
        <v>48698</v>
      </c>
      <c r="K462" s="3">
        <v>1</v>
      </c>
      <c r="L462" s="3">
        <v>34000</v>
      </c>
      <c r="M462" s="3">
        <v>20</v>
      </c>
      <c r="N462" s="3">
        <v>31834</v>
      </c>
      <c r="O462" s="4"/>
      <c r="P462" s="5"/>
      <c r="Q462" s="4">
        <v>2</v>
      </c>
      <c r="R462" s="3">
        <v>58195</v>
      </c>
      <c r="S462" s="3"/>
      <c r="T462" s="3"/>
      <c r="U462" s="3"/>
      <c r="V462" s="3"/>
      <c r="W462" s="3"/>
      <c r="X462" s="3"/>
      <c r="Y462" s="3">
        <v>1</v>
      </c>
      <c r="Z462" s="3">
        <v>40101</v>
      </c>
      <c r="AA462" s="2"/>
      <c r="AB462" s="3"/>
    </row>
    <row r="463" spans="1:28" ht="12">
      <c r="A463" s="140" t="s">
        <v>452</v>
      </c>
      <c r="B463" s="140" t="s">
        <v>464</v>
      </c>
      <c r="C463" s="141">
        <v>228796</v>
      </c>
      <c r="D463" s="141">
        <v>3</v>
      </c>
      <c r="E463" s="3">
        <v>130</v>
      </c>
      <c r="F463" s="3">
        <v>60666</v>
      </c>
      <c r="G463" s="4">
        <v>144</v>
      </c>
      <c r="H463" s="3">
        <v>46754</v>
      </c>
      <c r="I463" s="4">
        <v>135</v>
      </c>
      <c r="J463" s="3">
        <v>42822</v>
      </c>
      <c r="K463" s="3">
        <v>2</v>
      </c>
      <c r="L463" s="3">
        <v>33000</v>
      </c>
      <c r="M463" s="3">
        <v>70</v>
      </c>
      <c r="N463" s="3">
        <v>29928</v>
      </c>
      <c r="O463" s="4"/>
      <c r="P463" s="5"/>
      <c r="Q463" s="4"/>
      <c r="R463" s="3"/>
      <c r="S463" s="3"/>
      <c r="T463" s="3"/>
      <c r="U463" s="3"/>
      <c r="V463" s="3"/>
      <c r="W463" s="3"/>
      <c r="X463" s="3"/>
      <c r="Y463" s="3"/>
      <c r="Z463" s="3"/>
      <c r="AA463" s="2"/>
      <c r="AB463" s="3"/>
    </row>
    <row r="464" spans="1:28" ht="12">
      <c r="A464" s="140" t="s">
        <v>452</v>
      </c>
      <c r="B464" s="140" t="s">
        <v>465</v>
      </c>
      <c r="C464" s="141">
        <v>229027</v>
      </c>
      <c r="D464" s="141">
        <v>3</v>
      </c>
      <c r="E464" s="3">
        <v>95</v>
      </c>
      <c r="F464" s="3">
        <v>63183</v>
      </c>
      <c r="G464" s="4">
        <v>147</v>
      </c>
      <c r="H464" s="3">
        <v>50831</v>
      </c>
      <c r="I464" s="4">
        <v>107</v>
      </c>
      <c r="J464" s="3">
        <v>42840</v>
      </c>
      <c r="K464" s="3">
        <v>4</v>
      </c>
      <c r="L464" s="3">
        <v>42734</v>
      </c>
      <c r="M464" s="3">
        <v>26</v>
      </c>
      <c r="N464" s="3">
        <v>27215</v>
      </c>
      <c r="O464" s="4"/>
      <c r="P464" s="5"/>
      <c r="Q464" s="4"/>
      <c r="R464" s="3"/>
      <c r="S464" s="3"/>
      <c r="T464" s="3"/>
      <c r="U464" s="3"/>
      <c r="V464" s="3"/>
      <c r="W464" s="3"/>
      <c r="X464" s="3"/>
      <c r="Y464" s="3"/>
      <c r="Z464" s="3"/>
      <c r="AA464" s="2"/>
      <c r="AB464" s="3"/>
    </row>
    <row r="465" spans="1:28" ht="12">
      <c r="A465" s="140" t="s">
        <v>452</v>
      </c>
      <c r="B465" s="140" t="s">
        <v>466</v>
      </c>
      <c r="C465" s="141">
        <v>228802</v>
      </c>
      <c r="D465" s="141">
        <v>3</v>
      </c>
      <c r="E465" s="3">
        <v>42</v>
      </c>
      <c r="F465" s="3">
        <v>56267</v>
      </c>
      <c r="G465" s="4">
        <v>40</v>
      </c>
      <c r="H465" s="3">
        <v>46135</v>
      </c>
      <c r="I465" s="4">
        <v>39</v>
      </c>
      <c r="J465" s="3">
        <v>41646</v>
      </c>
      <c r="K465" s="3">
        <v>33</v>
      </c>
      <c r="L465" s="3">
        <v>34090</v>
      </c>
      <c r="M465" s="3">
        <v>5</v>
      </c>
      <c r="N465" s="3">
        <v>35700</v>
      </c>
      <c r="O465" s="4"/>
      <c r="P465" s="5"/>
      <c r="Q465" s="4"/>
      <c r="R465" s="3"/>
      <c r="S465" s="3"/>
      <c r="T465" s="3"/>
      <c r="U465" s="3"/>
      <c r="V465" s="3"/>
      <c r="W465" s="3"/>
      <c r="X465" s="3"/>
      <c r="Y465" s="3"/>
      <c r="Z465" s="3"/>
      <c r="AA465" s="2"/>
      <c r="AB465" s="3"/>
    </row>
    <row r="466" spans="1:28" ht="12">
      <c r="A466" s="140" t="s">
        <v>452</v>
      </c>
      <c r="B466" s="140" t="s">
        <v>785</v>
      </c>
      <c r="C466" s="141">
        <v>227368</v>
      </c>
      <c r="D466" s="141">
        <v>3</v>
      </c>
      <c r="E466" s="3">
        <v>72</v>
      </c>
      <c r="F466" s="3">
        <v>63449</v>
      </c>
      <c r="G466" s="4">
        <v>93</v>
      </c>
      <c r="H466" s="3">
        <v>50182</v>
      </c>
      <c r="I466" s="4">
        <v>134</v>
      </c>
      <c r="J466" s="3">
        <v>43453</v>
      </c>
      <c r="K466" s="3"/>
      <c r="L466" s="3"/>
      <c r="M466" s="3">
        <v>101</v>
      </c>
      <c r="N466" s="3">
        <v>34635</v>
      </c>
      <c r="O466" s="4"/>
      <c r="P466" s="5"/>
      <c r="Q466" s="4"/>
      <c r="R466" s="3"/>
      <c r="S466" s="3"/>
      <c r="T466" s="3"/>
      <c r="U466" s="3"/>
      <c r="V466" s="3"/>
      <c r="W466" s="3"/>
      <c r="X466" s="3"/>
      <c r="Y466" s="3"/>
      <c r="Z466" s="3"/>
      <c r="AA466" s="2"/>
      <c r="AB466" s="3"/>
    </row>
    <row r="467" spans="1:28" ht="12">
      <c r="A467" s="140" t="s">
        <v>452</v>
      </c>
      <c r="B467" s="140" t="s">
        <v>467</v>
      </c>
      <c r="C467" s="141">
        <v>229814</v>
      </c>
      <c r="D467" s="141">
        <v>3</v>
      </c>
      <c r="E467" s="3">
        <v>50</v>
      </c>
      <c r="F467" s="3">
        <v>51300</v>
      </c>
      <c r="G467" s="4">
        <v>30</v>
      </c>
      <c r="H467" s="3">
        <v>44454</v>
      </c>
      <c r="I467" s="4">
        <v>50</v>
      </c>
      <c r="J467" s="3">
        <v>37278</v>
      </c>
      <c r="K467" s="3">
        <v>60</v>
      </c>
      <c r="L467" s="3">
        <v>31127</v>
      </c>
      <c r="M467" s="3"/>
      <c r="N467" s="3"/>
      <c r="O467" s="4"/>
      <c r="P467" s="5"/>
      <c r="Q467" s="4">
        <v>4</v>
      </c>
      <c r="R467" s="3">
        <v>57603</v>
      </c>
      <c r="S467" s="3">
        <v>1</v>
      </c>
      <c r="T467" s="3">
        <v>57500</v>
      </c>
      <c r="U467" s="3">
        <v>4</v>
      </c>
      <c r="V467" s="3">
        <v>40295</v>
      </c>
      <c r="W467" s="3">
        <v>3</v>
      </c>
      <c r="X467" s="3">
        <v>24357</v>
      </c>
      <c r="Y467" s="3"/>
      <c r="Z467" s="3"/>
      <c r="AA467" s="2"/>
      <c r="AB467" s="3"/>
    </row>
    <row r="468" spans="1:28" ht="12">
      <c r="A468" s="140" t="s">
        <v>452</v>
      </c>
      <c r="B468" s="140" t="s">
        <v>468</v>
      </c>
      <c r="C468" s="141">
        <v>222831</v>
      </c>
      <c r="D468" s="141">
        <v>4</v>
      </c>
      <c r="E468" s="3">
        <v>66</v>
      </c>
      <c r="F468" s="3">
        <v>55101</v>
      </c>
      <c r="G468" s="4">
        <v>29</v>
      </c>
      <c r="H468" s="3">
        <v>46281</v>
      </c>
      <c r="I468" s="4">
        <v>52</v>
      </c>
      <c r="J468" s="3">
        <v>40819</v>
      </c>
      <c r="K468" s="3">
        <v>31</v>
      </c>
      <c r="L468" s="3">
        <v>30794</v>
      </c>
      <c r="M468" s="3">
        <v>38</v>
      </c>
      <c r="N468" s="3">
        <v>29866</v>
      </c>
      <c r="O468" s="4"/>
      <c r="P468" s="5"/>
      <c r="Q468" s="4">
        <v>1</v>
      </c>
      <c r="R468" s="3">
        <v>54577</v>
      </c>
      <c r="S468" s="3"/>
      <c r="T468" s="3"/>
      <c r="U468" s="3"/>
      <c r="V468" s="3"/>
      <c r="W468" s="3"/>
      <c r="X468" s="3"/>
      <c r="Y468" s="3"/>
      <c r="Z468" s="3"/>
      <c r="AA468" s="2"/>
      <c r="AB468" s="3"/>
    </row>
    <row r="469" spans="1:28" ht="12">
      <c r="A469" s="140" t="s">
        <v>452</v>
      </c>
      <c r="B469" s="140" t="s">
        <v>736</v>
      </c>
      <c r="C469" s="141">
        <v>226833</v>
      </c>
      <c r="D469" s="141">
        <v>4</v>
      </c>
      <c r="E469" s="3">
        <v>43</v>
      </c>
      <c r="F469" s="3">
        <v>55385</v>
      </c>
      <c r="G469" s="4">
        <v>55</v>
      </c>
      <c r="H469" s="3">
        <v>47894</v>
      </c>
      <c r="I469" s="4">
        <v>55</v>
      </c>
      <c r="J469" s="3">
        <v>41501</v>
      </c>
      <c r="K469" s="3">
        <v>28</v>
      </c>
      <c r="L469" s="3">
        <v>30093</v>
      </c>
      <c r="M469" s="3"/>
      <c r="N469" s="3"/>
      <c r="O469" s="4"/>
      <c r="P469" s="5"/>
      <c r="Q469" s="4">
        <v>7</v>
      </c>
      <c r="R469" s="3">
        <v>54495</v>
      </c>
      <c r="S469" s="3">
        <v>1</v>
      </c>
      <c r="T469" s="3">
        <v>55236</v>
      </c>
      <c r="U469" s="3"/>
      <c r="V469" s="3"/>
      <c r="W469" s="3">
        <v>3</v>
      </c>
      <c r="X469" s="3">
        <v>32946</v>
      </c>
      <c r="Y469" s="3"/>
      <c r="Z469" s="3"/>
      <c r="AA469" s="2"/>
      <c r="AB469" s="3"/>
    </row>
    <row r="470" spans="1:28" ht="12">
      <c r="A470" s="140" t="s">
        <v>452</v>
      </c>
      <c r="B470" s="140" t="s">
        <v>737</v>
      </c>
      <c r="C470" s="141">
        <v>228529</v>
      </c>
      <c r="D470" s="141">
        <v>4</v>
      </c>
      <c r="E470" s="3">
        <v>30</v>
      </c>
      <c r="F470" s="3">
        <v>51625</v>
      </c>
      <c r="G470" s="4">
        <v>43</v>
      </c>
      <c r="H470" s="3">
        <v>44874</v>
      </c>
      <c r="I470" s="4">
        <v>61</v>
      </c>
      <c r="J470" s="3">
        <v>38271</v>
      </c>
      <c r="K470" s="3">
        <v>58</v>
      </c>
      <c r="L470" s="3">
        <v>31726</v>
      </c>
      <c r="M470" s="3">
        <v>9</v>
      </c>
      <c r="N470" s="3">
        <v>21169</v>
      </c>
      <c r="O470" s="4"/>
      <c r="P470" s="5"/>
      <c r="Q470" s="4">
        <v>12</v>
      </c>
      <c r="R470" s="3">
        <v>72101</v>
      </c>
      <c r="S470" s="3">
        <v>9</v>
      </c>
      <c r="T470" s="3">
        <v>63888</v>
      </c>
      <c r="U470" s="3">
        <v>5</v>
      </c>
      <c r="V470" s="3">
        <v>48640</v>
      </c>
      <c r="W470" s="3">
        <v>7</v>
      </c>
      <c r="X470" s="3">
        <v>53317</v>
      </c>
      <c r="Y470" s="3"/>
      <c r="Z470" s="3"/>
      <c r="AA470" s="2"/>
      <c r="AB470" s="3"/>
    </row>
    <row r="471" spans="1:28" ht="12">
      <c r="A471" s="140" t="s">
        <v>452</v>
      </c>
      <c r="B471" s="140" t="s">
        <v>469</v>
      </c>
      <c r="C471" s="141">
        <v>226152</v>
      </c>
      <c r="D471" s="141">
        <v>4</v>
      </c>
      <c r="E471" s="3">
        <v>14</v>
      </c>
      <c r="F471" s="3">
        <v>58820</v>
      </c>
      <c r="G471" s="4">
        <v>19</v>
      </c>
      <c r="H471" s="3">
        <v>49164</v>
      </c>
      <c r="I471" s="4">
        <v>54</v>
      </c>
      <c r="J471" s="3">
        <v>41661</v>
      </c>
      <c r="K471" s="3">
        <v>9</v>
      </c>
      <c r="L471" s="3">
        <v>33519</v>
      </c>
      <c r="M471" s="3"/>
      <c r="N471" s="3"/>
      <c r="O471" s="4"/>
      <c r="P471" s="5"/>
      <c r="Q471" s="4">
        <v>3</v>
      </c>
      <c r="R471" s="3">
        <v>77958</v>
      </c>
      <c r="S471" s="3">
        <v>7</v>
      </c>
      <c r="T471" s="3">
        <v>70435</v>
      </c>
      <c r="U471" s="3"/>
      <c r="V471" s="3"/>
      <c r="W471" s="3"/>
      <c r="X471" s="3"/>
      <c r="Y471" s="3"/>
      <c r="Z471" s="3"/>
      <c r="AA471" s="2"/>
      <c r="AB471" s="3"/>
    </row>
    <row r="472" spans="1:28" ht="12">
      <c r="A472" s="140" t="s">
        <v>452</v>
      </c>
      <c r="B472" s="140" t="s">
        <v>470</v>
      </c>
      <c r="C472" s="141">
        <v>229018</v>
      </c>
      <c r="D472" s="141">
        <v>4</v>
      </c>
      <c r="E472" s="3">
        <v>11</v>
      </c>
      <c r="F472" s="3">
        <v>53978</v>
      </c>
      <c r="G472" s="4">
        <v>23</v>
      </c>
      <c r="H472" s="3">
        <v>45970</v>
      </c>
      <c r="I472" s="4">
        <v>24</v>
      </c>
      <c r="J472" s="3">
        <v>39365</v>
      </c>
      <c r="K472" s="3">
        <v>3</v>
      </c>
      <c r="L472" s="3">
        <v>35933</v>
      </c>
      <c r="M472" s="3">
        <v>16</v>
      </c>
      <c r="N472" s="3">
        <v>34840</v>
      </c>
      <c r="O472" s="4"/>
      <c r="P472" s="5"/>
      <c r="Q472" s="4"/>
      <c r="R472" s="3"/>
      <c r="S472" s="3"/>
      <c r="T472" s="3"/>
      <c r="U472" s="3"/>
      <c r="V472" s="3"/>
      <c r="W472" s="3"/>
      <c r="X472" s="3"/>
      <c r="Y472" s="3"/>
      <c r="Z472" s="3"/>
      <c r="AA472" s="2"/>
      <c r="AB472" s="3"/>
    </row>
    <row r="473" spans="1:28" ht="12">
      <c r="A473" s="140" t="s">
        <v>452</v>
      </c>
      <c r="B473" s="140" t="s">
        <v>471</v>
      </c>
      <c r="C473" s="141">
        <v>227924</v>
      </c>
      <c r="D473" s="141">
        <v>5</v>
      </c>
      <c r="E473" s="3"/>
      <c r="F473" s="3"/>
      <c r="G473" s="4"/>
      <c r="H473" s="3"/>
      <c r="I473" s="4"/>
      <c r="J473" s="3"/>
      <c r="K473" s="3"/>
      <c r="L473" s="3"/>
      <c r="M473" s="3"/>
      <c r="N473" s="3"/>
      <c r="O473" s="4"/>
      <c r="P473" s="5"/>
      <c r="Q473" s="4"/>
      <c r="R473" s="3"/>
      <c r="S473" s="3"/>
      <c r="T473" s="3"/>
      <c r="U473" s="3"/>
      <c r="V473" s="3"/>
      <c r="W473" s="3"/>
      <c r="X473" s="3"/>
      <c r="Y473" s="3"/>
      <c r="Z473" s="3"/>
      <c r="AA473" s="2"/>
      <c r="AB473" s="3"/>
    </row>
    <row r="474" spans="1:28" ht="12">
      <c r="A474" s="140" t="s">
        <v>452</v>
      </c>
      <c r="B474" s="140" t="s">
        <v>786</v>
      </c>
      <c r="C474" s="141">
        <v>224545</v>
      </c>
      <c r="D474" s="141">
        <v>5</v>
      </c>
      <c r="E474" s="3">
        <v>21</v>
      </c>
      <c r="F474" s="3">
        <v>55932</v>
      </c>
      <c r="G474" s="4">
        <v>1</v>
      </c>
      <c r="H474" s="3">
        <v>45495</v>
      </c>
      <c r="I474" s="4">
        <v>10</v>
      </c>
      <c r="J474" s="3">
        <v>42587</v>
      </c>
      <c r="K474" s="3"/>
      <c r="L474" s="3"/>
      <c r="M474" s="3"/>
      <c r="N474" s="3"/>
      <c r="O474" s="4"/>
      <c r="P474" s="5"/>
      <c r="Q474" s="4"/>
      <c r="R474" s="3"/>
      <c r="S474" s="3"/>
      <c r="T474" s="3"/>
      <c r="U474" s="3"/>
      <c r="V474" s="3"/>
      <c r="W474" s="3"/>
      <c r="X474" s="3"/>
      <c r="Y474" s="3"/>
      <c r="Z474" s="3"/>
      <c r="AA474" s="2"/>
      <c r="AB474" s="3"/>
    </row>
    <row r="475" spans="1:28" ht="12">
      <c r="A475" s="140" t="s">
        <v>452</v>
      </c>
      <c r="B475" s="140" t="s">
        <v>472</v>
      </c>
      <c r="C475" s="141">
        <v>225502</v>
      </c>
      <c r="D475" s="141">
        <v>5</v>
      </c>
      <c r="E475" s="3">
        <v>10</v>
      </c>
      <c r="F475" s="3">
        <v>58474</v>
      </c>
      <c r="G475" s="4">
        <v>7</v>
      </c>
      <c r="H475" s="3">
        <v>51488</v>
      </c>
      <c r="I475" s="4">
        <v>17</v>
      </c>
      <c r="J475" s="3">
        <v>41312</v>
      </c>
      <c r="K475" s="3">
        <v>1</v>
      </c>
      <c r="L475" s="3">
        <v>30000</v>
      </c>
      <c r="M475" s="3"/>
      <c r="N475" s="3"/>
      <c r="O475" s="4"/>
      <c r="P475" s="5"/>
      <c r="Q475" s="4"/>
      <c r="R475" s="3"/>
      <c r="S475" s="3">
        <v>3</v>
      </c>
      <c r="T475" s="3">
        <v>68076</v>
      </c>
      <c r="U475" s="3"/>
      <c r="V475" s="3"/>
      <c r="W475" s="3"/>
      <c r="X475" s="3"/>
      <c r="Y475" s="3"/>
      <c r="Z475" s="3"/>
      <c r="AA475" s="2"/>
      <c r="AB475" s="3"/>
    </row>
    <row r="476" spans="1:28" ht="12">
      <c r="A476" s="140" t="s">
        <v>452</v>
      </c>
      <c r="B476" s="140" t="s">
        <v>787</v>
      </c>
      <c r="C476" s="141">
        <v>227377</v>
      </c>
      <c r="D476" s="141">
        <v>5</v>
      </c>
      <c r="E476" s="3">
        <v>24</v>
      </c>
      <c r="F476" s="3">
        <v>53015</v>
      </c>
      <c r="G476" s="4">
        <v>54</v>
      </c>
      <c r="H476" s="3">
        <v>44683</v>
      </c>
      <c r="I476" s="4">
        <v>74</v>
      </c>
      <c r="J476" s="3">
        <v>41346</v>
      </c>
      <c r="K476" s="3">
        <v>6</v>
      </c>
      <c r="L476" s="3">
        <v>34769</v>
      </c>
      <c r="M476" s="3">
        <v>42</v>
      </c>
      <c r="N476" s="3">
        <v>35182</v>
      </c>
      <c r="O476" s="4"/>
      <c r="P476" s="5"/>
      <c r="Q476" s="4"/>
      <c r="R476" s="3"/>
      <c r="S476" s="3">
        <v>6</v>
      </c>
      <c r="T476" s="3">
        <v>55743</v>
      </c>
      <c r="U476" s="3">
        <v>2</v>
      </c>
      <c r="V476" s="3">
        <v>45683</v>
      </c>
      <c r="W476" s="3">
        <v>12</v>
      </c>
      <c r="X476" s="3">
        <v>43779</v>
      </c>
      <c r="Y476" s="3">
        <v>7</v>
      </c>
      <c r="Z476" s="3">
        <v>36576</v>
      </c>
      <c r="AA476" s="2"/>
      <c r="AB476" s="3"/>
    </row>
    <row r="477" spans="1:28" ht="12">
      <c r="A477" s="140" t="s">
        <v>452</v>
      </c>
      <c r="B477" s="140" t="s">
        <v>473</v>
      </c>
      <c r="C477" s="141">
        <v>228714</v>
      </c>
      <c r="D477" s="141">
        <v>6</v>
      </c>
      <c r="E477" s="3">
        <v>9</v>
      </c>
      <c r="F477" s="3">
        <v>53482</v>
      </c>
      <c r="G477" s="4">
        <v>11</v>
      </c>
      <c r="H477" s="3">
        <v>43067</v>
      </c>
      <c r="I477" s="4">
        <v>4</v>
      </c>
      <c r="J477" s="3">
        <v>44300</v>
      </c>
      <c r="K477" s="3"/>
      <c r="L477" s="3"/>
      <c r="M477" s="3">
        <v>17</v>
      </c>
      <c r="N477" s="3">
        <v>31771</v>
      </c>
      <c r="O477" s="4"/>
      <c r="P477" s="5"/>
      <c r="Q477" s="4">
        <v>5</v>
      </c>
      <c r="R477" s="3">
        <v>83881</v>
      </c>
      <c r="S477" s="3">
        <v>2</v>
      </c>
      <c r="T477" s="3">
        <v>74986</v>
      </c>
      <c r="U477" s="3">
        <v>1</v>
      </c>
      <c r="V477" s="3">
        <v>58666</v>
      </c>
      <c r="W477" s="3"/>
      <c r="X477" s="3"/>
      <c r="Y477" s="3">
        <v>9</v>
      </c>
      <c r="Z477" s="3">
        <v>46656</v>
      </c>
      <c r="AA477" s="2"/>
      <c r="AB477" s="3"/>
    </row>
    <row r="478" spans="1:28" ht="12">
      <c r="A478" s="140" t="s">
        <v>452</v>
      </c>
      <c r="B478" s="140" t="s">
        <v>474</v>
      </c>
      <c r="C478" s="141">
        <v>225432</v>
      </c>
      <c r="D478" s="141">
        <v>6</v>
      </c>
      <c r="E478" s="3">
        <v>17</v>
      </c>
      <c r="F478" s="3">
        <v>54779</v>
      </c>
      <c r="G478" s="4">
        <v>54</v>
      </c>
      <c r="H478" s="3">
        <v>45899</v>
      </c>
      <c r="I478" s="4">
        <v>58</v>
      </c>
      <c r="J478" s="3">
        <v>38643</v>
      </c>
      <c r="K478" s="3">
        <v>6</v>
      </c>
      <c r="L478" s="3">
        <v>34736</v>
      </c>
      <c r="M478" s="3">
        <v>37</v>
      </c>
      <c r="N478" s="3">
        <v>31232</v>
      </c>
      <c r="O478" s="4"/>
      <c r="P478" s="5"/>
      <c r="Q478" s="4">
        <v>4</v>
      </c>
      <c r="R478" s="3">
        <v>72971</v>
      </c>
      <c r="S478" s="3">
        <v>5</v>
      </c>
      <c r="T478" s="3">
        <v>66653</v>
      </c>
      <c r="U478" s="3"/>
      <c r="V478" s="3"/>
      <c r="W478" s="3"/>
      <c r="X478" s="3"/>
      <c r="Y478" s="3"/>
      <c r="Z478" s="3"/>
      <c r="AA478" s="2"/>
      <c r="AB478" s="3"/>
    </row>
    <row r="479" spans="1:28" ht="12">
      <c r="A479" s="140" t="s">
        <v>452</v>
      </c>
      <c r="B479" s="140" t="s">
        <v>740</v>
      </c>
      <c r="C479" s="141">
        <v>222567</v>
      </c>
      <c r="D479" s="141">
        <v>7</v>
      </c>
      <c r="E479" s="3"/>
      <c r="F479" s="3"/>
      <c r="G479" s="4"/>
      <c r="H479" s="3"/>
      <c r="I479" s="4"/>
      <c r="J479" s="3"/>
      <c r="K479" s="3"/>
      <c r="L479" s="3"/>
      <c r="M479" s="3"/>
      <c r="N479" s="3"/>
      <c r="O479" s="4">
        <v>85</v>
      </c>
      <c r="P479" s="5">
        <v>39106</v>
      </c>
      <c r="Q479" s="4"/>
      <c r="R479" s="3"/>
      <c r="S479" s="3"/>
      <c r="T479" s="3"/>
      <c r="U479" s="3"/>
      <c r="V479" s="3"/>
      <c r="W479" s="3"/>
      <c r="X479" s="3"/>
      <c r="Y479" s="3"/>
      <c r="Z479" s="3"/>
      <c r="AA479" s="2"/>
      <c r="AB479" s="3"/>
    </row>
    <row r="480" spans="1:28" ht="12">
      <c r="A480" s="140" t="s">
        <v>452</v>
      </c>
      <c r="B480" s="140" t="s">
        <v>741</v>
      </c>
      <c r="C480" s="141">
        <v>222576</v>
      </c>
      <c r="D480" s="141">
        <v>7</v>
      </c>
      <c r="E480" s="3"/>
      <c r="F480" s="3"/>
      <c r="G480" s="4"/>
      <c r="H480" s="3"/>
      <c r="I480" s="4"/>
      <c r="J480" s="3"/>
      <c r="K480" s="3"/>
      <c r="L480" s="3"/>
      <c r="M480" s="3"/>
      <c r="N480" s="3"/>
      <c r="O480" s="4">
        <v>137</v>
      </c>
      <c r="P480" s="5">
        <v>39672</v>
      </c>
      <c r="Q480" s="4"/>
      <c r="R480" s="3"/>
      <c r="S480" s="3"/>
      <c r="T480" s="3"/>
      <c r="U480" s="3"/>
      <c r="V480" s="3"/>
      <c r="W480" s="3"/>
      <c r="X480" s="3"/>
      <c r="Y480" s="3"/>
      <c r="Z480" s="3"/>
      <c r="AA480" s="2"/>
      <c r="AB480" s="3"/>
    </row>
    <row r="481" spans="1:28" ht="12">
      <c r="A481" s="140" t="s">
        <v>452</v>
      </c>
      <c r="B481" s="140" t="s">
        <v>742</v>
      </c>
      <c r="C481" s="141">
        <v>222822</v>
      </c>
      <c r="D481" s="141">
        <v>7</v>
      </c>
      <c r="E481" s="3"/>
      <c r="F481" s="3"/>
      <c r="G481" s="4"/>
      <c r="H481" s="3"/>
      <c r="I481" s="4"/>
      <c r="J481" s="3"/>
      <c r="K481" s="3"/>
      <c r="L481" s="3"/>
      <c r="M481" s="3"/>
      <c r="N481" s="3"/>
      <c r="O481" s="4">
        <v>93</v>
      </c>
      <c r="P481" s="5">
        <v>41172</v>
      </c>
      <c r="Q481" s="4"/>
      <c r="R481" s="3"/>
      <c r="S481" s="3"/>
      <c r="T481" s="3"/>
      <c r="U481" s="3"/>
      <c r="V481" s="3"/>
      <c r="W481" s="3"/>
      <c r="X481" s="3"/>
      <c r="Y481" s="3"/>
      <c r="Z481" s="3"/>
      <c r="AA481" s="2"/>
      <c r="AB481" s="3"/>
    </row>
    <row r="482" spans="1:28" ht="12">
      <c r="A482" s="140" t="s">
        <v>452</v>
      </c>
      <c r="B482" s="140" t="s">
        <v>743</v>
      </c>
      <c r="C482" s="141">
        <v>222992</v>
      </c>
      <c r="D482" s="141">
        <v>7</v>
      </c>
      <c r="E482" s="3"/>
      <c r="F482" s="3"/>
      <c r="G482" s="4"/>
      <c r="H482" s="3"/>
      <c r="I482" s="4"/>
      <c r="J482" s="3"/>
      <c r="K482" s="3"/>
      <c r="L482" s="3"/>
      <c r="M482" s="3"/>
      <c r="N482" s="3"/>
      <c r="O482" s="4">
        <v>287</v>
      </c>
      <c r="P482" s="5">
        <v>42194</v>
      </c>
      <c r="Q482" s="4"/>
      <c r="R482" s="3"/>
      <c r="S482" s="3"/>
      <c r="T482" s="3"/>
      <c r="U482" s="3"/>
      <c r="V482" s="3"/>
      <c r="W482" s="3"/>
      <c r="X482" s="3"/>
      <c r="Y482" s="3"/>
      <c r="Z482" s="3"/>
      <c r="AA482" s="2"/>
      <c r="AB482" s="3"/>
    </row>
    <row r="483" spans="1:28" ht="12">
      <c r="A483" s="140" t="s">
        <v>452</v>
      </c>
      <c r="B483" s="140" t="s">
        <v>744</v>
      </c>
      <c r="C483" s="141">
        <v>223320</v>
      </c>
      <c r="D483" s="141">
        <v>7</v>
      </c>
      <c r="E483" s="3"/>
      <c r="F483" s="3"/>
      <c r="G483" s="4"/>
      <c r="H483" s="3"/>
      <c r="I483" s="4"/>
      <c r="J483" s="3"/>
      <c r="K483" s="3"/>
      <c r="L483" s="3"/>
      <c r="M483" s="3"/>
      <c r="N483" s="3"/>
      <c r="O483" s="4">
        <v>89</v>
      </c>
      <c r="P483" s="5">
        <v>33889</v>
      </c>
      <c r="Q483" s="4"/>
      <c r="R483" s="3"/>
      <c r="S483" s="3"/>
      <c r="T483" s="3"/>
      <c r="U483" s="3"/>
      <c r="V483" s="3"/>
      <c r="W483" s="3"/>
      <c r="X483" s="3"/>
      <c r="Y483" s="3"/>
      <c r="Z483" s="3"/>
      <c r="AA483" s="2"/>
      <c r="AB483" s="3"/>
    </row>
    <row r="484" spans="1:28" ht="12">
      <c r="A484" s="140" t="s">
        <v>452</v>
      </c>
      <c r="B484" s="140" t="s">
        <v>745</v>
      </c>
      <c r="C484" s="141">
        <v>223427</v>
      </c>
      <c r="D484" s="141">
        <v>7</v>
      </c>
      <c r="E484" s="3"/>
      <c r="F484" s="3"/>
      <c r="G484" s="4"/>
      <c r="H484" s="3"/>
      <c r="I484" s="4"/>
      <c r="J484" s="3"/>
      <c r="K484" s="3"/>
      <c r="L484" s="3"/>
      <c r="M484" s="3"/>
      <c r="N484" s="3"/>
      <c r="O484" s="4">
        <v>177</v>
      </c>
      <c r="P484" s="5">
        <v>35276</v>
      </c>
      <c r="Q484" s="4"/>
      <c r="R484" s="3"/>
      <c r="S484" s="3"/>
      <c r="T484" s="3"/>
      <c r="U484" s="3"/>
      <c r="V484" s="3"/>
      <c r="W484" s="3"/>
      <c r="X484" s="3"/>
      <c r="Y484" s="3"/>
      <c r="Z484" s="3"/>
      <c r="AA484" s="2"/>
      <c r="AB484" s="3"/>
    </row>
    <row r="485" spans="1:28" ht="12">
      <c r="A485" s="140" t="s">
        <v>452</v>
      </c>
      <c r="B485" s="140" t="s">
        <v>746</v>
      </c>
      <c r="C485" s="141">
        <v>223506</v>
      </c>
      <c r="D485" s="141">
        <v>7</v>
      </c>
      <c r="E485" s="3"/>
      <c r="F485" s="3"/>
      <c r="G485" s="4"/>
      <c r="H485" s="3"/>
      <c r="I485" s="4"/>
      <c r="J485" s="3"/>
      <c r="K485" s="3"/>
      <c r="L485" s="3"/>
      <c r="M485" s="3"/>
      <c r="N485" s="3"/>
      <c r="O485" s="4">
        <v>62</v>
      </c>
      <c r="P485" s="5">
        <v>38894</v>
      </c>
      <c r="Q485" s="4"/>
      <c r="R485" s="3"/>
      <c r="S485" s="3"/>
      <c r="T485" s="3"/>
      <c r="U485" s="3"/>
      <c r="V485" s="3"/>
      <c r="W485" s="3"/>
      <c r="X485" s="3"/>
      <c r="Y485" s="3"/>
      <c r="Z485" s="3"/>
      <c r="AA485" s="2"/>
      <c r="AB485" s="3"/>
    </row>
    <row r="486" spans="1:28" ht="12">
      <c r="A486" s="140" t="s">
        <v>452</v>
      </c>
      <c r="B486" s="140" t="s">
        <v>476</v>
      </c>
      <c r="C486" s="141">
        <v>223524</v>
      </c>
      <c r="D486" s="141">
        <v>7</v>
      </c>
      <c r="E486" s="3"/>
      <c r="F486" s="3"/>
      <c r="G486" s="4"/>
      <c r="H486" s="3"/>
      <c r="I486" s="4"/>
      <c r="J486" s="3"/>
      <c r="K486" s="3"/>
      <c r="L486" s="3"/>
      <c r="M486" s="3"/>
      <c r="N486" s="3"/>
      <c r="O486" s="4"/>
      <c r="P486" s="5"/>
      <c r="Q486" s="4"/>
      <c r="R486" s="3"/>
      <c r="S486" s="3"/>
      <c r="T486" s="3"/>
      <c r="U486" s="3"/>
      <c r="V486" s="3"/>
      <c r="W486" s="3"/>
      <c r="X486" s="3"/>
      <c r="Y486" s="3"/>
      <c r="Z486" s="3"/>
      <c r="AA486" s="2"/>
      <c r="AB486" s="3"/>
    </row>
    <row r="487" spans="1:28" ht="12">
      <c r="A487" s="140" t="s">
        <v>452</v>
      </c>
      <c r="B487" s="140" t="s">
        <v>477</v>
      </c>
      <c r="C487" s="141">
        <v>223773</v>
      </c>
      <c r="D487" s="141">
        <v>7</v>
      </c>
      <c r="E487" s="3"/>
      <c r="F487" s="3"/>
      <c r="G487" s="4"/>
      <c r="H487" s="3"/>
      <c r="I487" s="4"/>
      <c r="J487" s="3"/>
      <c r="K487" s="3"/>
      <c r="L487" s="3"/>
      <c r="M487" s="3"/>
      <c r="N487" s="3"/>
      <c r="O487" s="4"/>
      <c r="P487" s="5"/>
      <c r="Q487" s="4"/>
      <c r="R487" s="3"/>
      <c r="S487" s="3"/>
      <c r="T487" s="3"/>
      <c r="U487" s="3"/>
      <c r="V487" s="3"/>
      <c r="W487" s="3"/>
      <c r="X487" s="3"/>
      <c r="Y487" s="3"/>
      <c r="Z487" s="3"/>
      <c r="AA487" s="2"/>
      <c r="AB487" s="3"/>
    </row>
    <row r="488" spans="1:28" ht="12">
      <c r="A488" s="140" t="s">
        <v>452</v>
      </c>
      <c r="B488" s="140" t="s">
        <v>747</v>
      </c>
      <c r="C488" s="141">
        <v>223816</v>
      </c>
      <c r="D488" s="141">
        <v>7</v>
      </c>
      <c r="E488" s="3"/>
      <c r="F488" s="3"/>
      <c r="G488" s="4"/>
      <c r="H488" s="3"/>
      <c r="I488" s="4"/>
      <c r="J488" s="3"/>
      <c r="K488" s="3"/>
      <c r="L488" s="3"/>
      <c r="M488" s="3"/>
      <c r="N488" s="3"/>
      <c r="O488" s="4">
        <v>141</v>
      </c>
      <c r="P488" s="5">
        <v>38503</v>
      </c>
      <c r="Q488" s="4"/>
      <c r="R488" s="3"/>
      <c r="S488" s="3"/>
      <c r="T488" s="3"/>
      <c r="U488" s="3"/>
      <c r="V488" s="3"/>
      <c r="W488" s="3"/>
      <c r="X488" s="3"/>
      <c r="Y488" s="3"/>
      <c r="Z488" s="3"/>
      <c r="AA488" s="2"/>
      <c r="AB488" s="3"/>
    </row>
    <row r="489" spans="1:28" ht="12">
      <c r="A489" s="140" t="s">
        <v>452</v>
      </c>
      <c r="B489" s="140" t="s">
        <v>748</v>
      </c>
      <c r="C489" s="141">
        <v>223898</v>
      </c>
      <c r="D489" s="141">
        <v>7</v>
      </c>
      <c r="E489" s="3"/>
      <c r="F489" s="3"/>
      <c r="G489" s="4"/>
      <c r="H489" s="3"/>
      <c r="I489" s="4"/>
      <c r="J489" s="3"/>
      <c r="K489" s="3"/>
      <c r="L489" s="3"/>
      <c r="M489" s="3"/>
      <c r="N489" s="3"/>
      <c r="O489" s="4">
        <v>63</v>
      </c>
      <c r="P489" s="5">
        <v>31925</v>
      </c>
      <c r="Q489" s="4"/>
      <c r="R489" s="3"/>
      <c r="S489" s="3"/>
      <c r="T489" s="3"/>
      <c r="U489" s="3"/>
      <c r="V489" s="3"/>
      <c r="W489" s="3"/>
      <c r="X489" s="3"/>
      <c r="Y489" s="3"/>
      <c r="Z489" s="3"/>
      <c r="AA489" s="2"/>
      <c r="AB489" s="3"/>
    </row>
    <row r="490" spans="1:28" ht="12">
      <c r="A490" s="140" t="s">
        <v>452</v>
      </c>
      <c r="B490" s="140" t="s">
        <v>749</v>
      </c>
      <c r="C490" s="141">
        <v>223922</v>
      </c>
      <c r="D490" s="141">
        <v>7</v>
      </c>
      <c r="E490" s="3"/>
      <c r="F490" s="3"/>
      <c r="G490" s="4"/>
      <c r="H490" s="3"/>
      <c r="I490" s="4"/>
      <c r="J490" s="3"/>
      <c r="K490" s="3"/>
      <c r="L490" s="3"/>
      <c r="M490" s="3"/>
      <c r="N490" s="3"/>
      <c r="O490" s="4">
        <v>23</v>
      </c>
      <c r="P490" s="5">
        <v>34134</v>
      </c>
      <c r="Q490" s="4"/>
      <c r="R490" s="3"/>
      <c r="S490" s="3"/>
      <c r="T490" s="3"/>
      <c r="U490" s="3"/>
      <c r="V490" s="3"/>
      <c r="W490" s="3"/>
      <c r="X490" s="3"/>
      <c r="Y490" s="3"/>
      <c r="Z490" s="3"/>
      <c r="AA490" s="2"/>
      <c r="AB490" s="3"/>
    </row>
    <row r="491" spans="1:28" ht="12">
      <c r="A491" s="140" t="s">
        <v>452</v>
      </c>
      <c r="B491" s="140" t="s">
        <v>478</v>
      </c>
      <c r="C491" s="141">
        <v>226408</v>
      </c>
      <c r="D491" s="141">
        <v>7</v>
      </c>
      <c r="E491" s="3"/>
      <c r="F491" s="3"/>
      <c r="G491" s="4"/>
      <c r="H491" s="3"/>
      <c r="I491" s="4"/>
      <c r="J491" s="3"/>
      <c r="K491" s="3"/>
      <c r="L491" s="3"/>
      <c r="M491" s="3"/>
      <c r="N491" s="3"/>
      <c r="O491" s="4">
        <v>81</v>
      </c>
      <c r="P491" s="5">
        <v>36871</v>
      </c>
      <c r="Q491" s="4"/>
      <c r="R491" s="3"/>
      <c r="S491" s="3"/>
      <c r="T491" s="3"/>
      <c r="U491" s="3"/>
      <c r="V491" s="3"/>
      <c r="W491" s="3"/>
      <c r="X491" s="3"/>
      <c r="Y491" s="3"/>
      <c r="Z491" s="3"/>
      <c r="AA491" s="2"/>
      <c r="AB491" s="3"/>
    </row>
    <row r="492" spans="1:28" ht="12">
      <c r="A492" s="140" t="s">
        <v>452</v>
      </c>
      <c r="B492" s="140" t="s">
        <v>479</v>
      </c>
      <c r="C492" s="141">
        <v>247834</v>
      </c>
      <c r="D492" s="141">
        <v>7</v>
      </c>
      <c r="E492" s="3"/>
      <c r="F492" s="3"/>
      <c r="G492" s="4"/>
      <c r="H492" s="3"/>
      <c r="I492" s="4"/>
      <c r="J492" s="3"/>
      <c r="K492" s="3"/>
      <c r="L492" s="3"/>
      <c r="M492" s="3"/>
      <c r="N492" s="3"/>
      <c r="O492" s="4">
        <v>143</v>
      </c>
      <c r="P492" s="5">
        <v>38665</v>
      </c>
      <c r="Q492" s="4"/>
      <c r="R492" s="3"/>
      <c r="S492" s="3"/>
      <c r="T492" s="3"/>
      <c r="U492" s="3"/>
      <c r="V492" s="3"/>
      <c r="W492" s="3"/>
      <c r="X492" s="3"/>
      <c r="Y492" s="3"/>
      <c r="Z492" s="3"/>
      <c r="AA492" s="2"/>
      <c r="AB492" s="3"/>
    </row>
    <row r="493" spans="1:28" ht="12">
      <c r="A493" s="140" t="s">
        <v>452</v>
      </c>
      <c r="B493" s="140" t="s">
        <v>750</v>
      </c>
      <c r="C493" s="141">
        <v>224350</v>
      </c>
      <c r="D493" s="141">
        <v>7</v>
      </c>
      <c r="E493" s="3"/>
      <c r="F493" s="3"/>
      <c r="G493" s="4"/>
      <c r="H493" s="3"/>
      <c r="I493" s="4"/>
      <c r="J493" s="3"/>
      <c r="K493" s="3"/>
      <c r="L493" s="3"/>
      <c r="M493" s="3"/>
      <c r="N493" s="3"/>
      <c r="O493" s="4">
        <v>270</v>
      </c>
      <c r="P493" s="5">
        <v>41927</v>
      </c>
      <c r="Q493" s="4"/>
      <c r="R493" s="3"/>
      <c r="S493" s="3"/>
      <c r="T493" s="3"/>
      <c r="U493" s="3"/>
      <c r="V493" s="3"/>
      <c r="W493" s="3"/>
      <c r="X493" s="3"/>
      <c r="Y493" s="3"/>
      <c r="Z493" s="3"/>
      <c r="AA493" s="2"/>
      <c r="AB493" s="3"/>
    </row>
    <row r="494" spans="1:28" ht="12">
      <c r="A494" s="140" t="s">
        <v>452</v>
      </c>
      <c r="B494" s="140" t="s">
        <v>481</v>
      </c>
      <c r="C494" s="141">
        <v>224572</v>
      </c>
      <c r="D494" s="141">
        <v>7</v>
      </c>
      <c r="E494" s="3"/>
      <c r="F494" s="3"/>
      <c r="G494" s="4"/>
      <c r="H494" s="3"/>
      <c r="I494" s="4"/>
      <c r="J494" s="3"/>
      <c r="K494" s="3"/>
      <c r="L494" s="3"/>
      <c r="M494" s="3"/>
      <c r="N494" s="3"/>
      <c r="O494" s="4" t="s">
        <v>535</v>
      </c>
      <c r="P494" s="5" t="s">
        <v>535</v>
      </c>
      <c r="Q494" s="4"/>
      <c r="R494" s="3"/>
      <c r="S494" s="3"/>
      <c r="T494" s="3"/>
      <c r="U494" s="3"/>
      <c r="V494" s="3"/>
      <c r="W494" s="3"/>
      <c r="X494" s="3"/>
      <c r="Y494" s="3"/>
      <c r="Z494" s="3"/>
      <c r="AA494" s="2"/>
      <c r="AB494" s="3"/>
    </row>
    <row r="495" spans="1:28" ht="12">
      <c r="A495" s="140" t="s">
        <v>452</v>
      </c>
      <c r="B495" s="140" t="s">
        <v>482</v>
      </c>
      <c r="C495" s="141">
        <v>224615</v>
      </c>
      <c r="D495" s="141">
        <v>7</v>
      </c>
      <c r="E495" s="3"/>
      <c r="F495" s="3"/>
      <c r="G495" s="4"/>
      <c r="H495" s="3"/>
      <c r="I495" s="4"/>
      <c r="J495" s="3"/>
      <c r="K495" s="3"/>
      <c r="L495" s="3"/>
      <c r="M495" s="3"/>
      <c r="N495" s="3"/>
      <c r="O495" s="4" t="s">
        <v>535</v>
      </c>
      <c r="P495" s="5" t="s">
        <v>535</v>
      </c>
      <c r="Q495" s="4"/>
      <c r="R495" s="3"/>
      <c r="S495" s="3"/>
      <c r="T495" s="3"/>
      <c r="U495" s="3"/>
      <c r="V495" s="3"/>
      <c r="W495" s="3"/>
      <c r="X495" s="3"/>
      <c r="Y495" s="3"/>
      <c r="Z495" s="3"/>
      <c r="AA495" s="2"/>
      <c r="AB495" s="3"/>
    </row>
    <row r="496" spans="1:28" ht="12">
      <c r="A496" s="140" t="s">
        <v>452</v>
      </c>
      <c r="B496" s="140" t="s">
        <v>751</v>
      </c>
      <c r="C496" s="141">
        <v>224642</v>
      </c>
      <c r="D496" s="141">
        <v>7</v>
      </c>
      <c r="E496" s="3"/>
      <c r="F496" s="3"/>
      <c r="G496" s="4"/>
      <c r="H496" s="3"/>
      <c r="I496" s="4"/>
      <c r="J496" s="3"/>
      <c r="K496" s="3"/>
      <c r="L496" s="3"/>
      <c r="M496" s="3"/>
      <c r="N496" s="3"/>
      <c r="O496" s="4">
        <v>271</v>
      </c>
      <c r="P496" s="5">
        <v>41213</v>
      </c>
      <c r="Q496" s="4"/>
      <c r="R496" s="3"/>
      <c r="S496" s="3"/>
      <c r="T496" s="3"/>
      <c r="U496" s="3"/>
      <c r="V496" s="3"/>
      <c r="W496" s="3"/>
      <c r="X496" s="3"/>
      <c r="Y496" s="3"/>
      <c r="Z496" s="3"/>
      <c r="AA496" s="2"/>
      <c r="AB496" s="3"/>
    </row>
    <row r="497" spans="1:28" ht="12">
      <c r="A497" s="140" t="s">
        <v>452</v>
      </c>
      <c r="B497" s="140" t="s">
        <v>752</v>
      </c>
      <c r="C497" s="141">
        <v>224891</v>
      </c>
      <c r="D497" s="141">
        <v>7</v>
      </c>
      <c r="E497" s="3"/>
      <c r="F497" s="3"/>
      <c r="G497" s="4"/>
      <c r="H497" s="3"/>
      <c r="I497" s="4"/>
      <c r="J497" s="3"/>
      <c r="K497" s="3"/>
      <c r="L497" s="3"/>
      <c r="M497" s="3"/>
      <c r="N497" s="3"/>
      <c r="O497" s="4">
        <v>25</v>
      </c>
      <c r="P497" s="5">
        <v>30584</v>
      </c>
      <c r="Q497" s="4"/>
      <c r="R497" s="3"/>
      <c r="S497" s="3"/>
      <c r="T497" s="3"/>
      <c r="U497" s="3"/>
      <c r="V497" s="3"/>
      <c r="W497" s="3"/>
      <c r="X497" s="3"/>
      <c r="Y497" s="3"/>
      <c r="Z497" s="3"/>
      <c r="AA497" s="2"/>
      <c r="AB497" s="3"/>
    </row>
    <row r="498" spans="1:28" ht="12">
      <c r="A498" s="140" t="s">
        <v>452</v>
      </c>
      <c r="B498" s="140" t="s">
        <v>753</v>
      </c>
      <c r="C498" s="141">
        <v>224961</v>
      </c>
      <c r="D498" s="141">
        <v>7</v>
      </c>
      <c r="E498" s="3"/>
      <c r="F498" s="3"/>
      <c r="G498" s="4"/>
      <c r="H498" s="3"/>
      <c r="I498" s="4"/>
      <c r="J498" s="3"/>
      <c r="K498" s="3"/>
      <c r="L498" s="3"/>
      <c r="M498" s="3"/>
      <c r="N498" s="3"/>
      <c r="O498" s="4">
        <v>43</v>
      </c>
      <c r="P498" s="5">
        <v>40038</v>
      </c>
      <c r="Q498" s="4"/>
      <c r="R498" s="3"/>
      <c r="S498" s="3"/>
      <c r="T498" s="3"/>
      <c r="U498" s="3"/>
      <c r="V498" s="3"/>
      <c r="W498" s="3"/>
      <c r="X498" s="3"/>
      <c r="Y498" s="3"/>
      <c r="Z498" s="3"/>
      <c r="AA498" s="2"/>
      <c r="AB498" s="3"/>
    </row>
    <row r="499" spans="1:28" ht="12">
      <c r="A499" s="140" t="s">
        <v>452</v>
      </c>
      <c r="B499" s="140" t="s">
        <v>754</v>
      </c>
      <c r="C499" s="141">
        <v>225070</v>
      </c>
      <c r="D499" s="141">
        <v>7</v>
      </c>
      <c r="E499" s="3"/>
      <c r="F499" s="3"/>
      <c r="G499" s="4"/>
      <c r="H499" s="3"/>
      <c r="I499" s="4"/>
      <c r="J499" s="3"/>
      <c r="K499" s="3"/>
      <c r="L499" s="3"/>
      <c r="M499" s="3"/>
      <c r="N499" s="3"/>
      <c r="O499" s="4">
        <v>74</v>
      </c>
      <c r="P499" s="5">
        <v>39718</v>
      </c>
      <c r="Q499" s="4"/>
      <c r="R499" s="3"/>
      <c r="S499" s="3"/>
      <c r="T499" s="3"/>
      <c r="U499" s="3"/>
      <c r="V499" s="3"/>
      <c r="W499" s="3"/>
      <c r="X499" s="3"/>
      <c r="Y499" s="3"/>
      <c r="Z499" s="3"/>
      <c r="AA499" s="2"/>
      <c r="AB499" s="3"/>
    </row>
    <row r="500" spans="1:28" ht="12">
      <c r="A500" s="140" t="s">
        <v>452</v>
      </c>
      <c r="B500" s="140" t="s">
        <v>483</v>
      </c>
      <c r="C500" s="141">
        <v>225371</v>
      </c>
      <c r="D500" s="141">
        <v>7</v>
      </c>
      <c r="E500" s="3"/>
      <c r="F500" s="3"/>
      <c r="G500" s="4"/>
      <c r="H500" s="3"/>
      <c r="I500" s="4"/>
      <c r="J500" s="3"/>
      <c r="K500" s="3"/>
      <c r="L500" s="3"/>
      <c r="M500" s="3"/>
      <c r="N500" s="3"/>
      <c r="O500" s="4">
        <v>69</v>
      </c>
      <c r="P500" s="5">
        <v>32931</v>
      </c>
      <c r="Q500" s="4"/>
      <c r="R500" s="3"/>
      <c r="S500" s="3"/>
      <c r="T500" s="3"/>
      <c r="U500" s="3"/>
      <c r="V500" s="3"/>
      <c r="W500" s="3"/>
      <c r="X500" s="3"/>
      <c r="Y500" s="3"/>
      <c r="Z500" s="3"/>
      <c r="AA500" s="2"/>
      <c r="AB500" s="3"/>
    </row>
    <row r="501" spans="1:28" ht="12">
      <c r="A501" s="140" t="s">
        <v>452</v>
      </c>
      <c r="B501" s="140" t="s">
        <v>484</v>
      </c>
      <c r="C501" s="141">
        <v>225423</v>
      </c>
      <c r="D501" s="141">
        <v>7</v>
      </c>
      <c r="E501" s="3"/>
      <c r="F501" s="3"/>
      <c r="G501" s="4"/>
      <c r="H501" s="3"/>
      <c r="I501" s="4"/>
      <c r="J501" s="3"/>
      <c r="K501" s="3"/>
      <c r="L501" s="3"/>
      <c r="M501" s="3"/>
      <c r="N501" s="3"/>
      <c r="O501" s="4">
        <v>519</v>
      </c>
      <c r="P501" s="5">
        <v>39784</v>
      </c>
      <c r="Q501" s="4"/>
      <c r="R501" s="3"/>
      <c r="S501" s="3"/>
      <c r="T501" s="3"/>
      <c r="U501" s="3"/>
      <c r="V501" s="3"/>
      <c r="W501" s="3"/>
      <c r="X501" s="3"/>
      <c r="Y501" s="3"/>
      <c r="Z501" s="3"/>
      <c r="AA501" s="2"/>
      <c r="AB501" s="3"/>
    </row>
    <row r="502" spans="1:28" ht="12">
      <c r="A502" s="140" t="s">
        <v>452</v>
      </c>
      <c r="B502" s="140" t="s">
        <v>485</v>
      </c>
      <c r="C502" s="141">
        <v>225520</v>
      </c>
      <c r="D502" s="141">
        <v>7</v>
      </c>
      <c r="E502" s="3"/>
      <c r="F502" s="3"/>
      <c r="G502" s="4"/>
      <c r="H502" s="3"/>
      <c r="I502" s="4"/>
      <c r="J502" s="3"/>
      <c r="K502" s="3"/>
      <c r="L502" s="3"/>
      <c r="M502" s="3"/>
      <c r="N502" s="3"/>
      <c r="O502" s="4">
        <v>82</v>
      </c>
      <c r="P502" s="5">
        <v>36259</v>
      </c>
      <c r="Q502" s="4"/>
      <c r="R502" s="3"/>
      <c r="S502" s="3"/>
      <c r="T502" s="3"/>
      <c r="U502" s="3"/>
      <c r="V502" s="3"/>
      <c r="W502" s="3"/>
      <c r="X502" s="3"/>
      <c r="Y502" s="3"/>
      <c r="Z502" s="3"/>
      <c r="AA502" s="2"/>
      <c r="AB502" s="3"/>
    </row>
    <row r="503" spans="1:28" ht="12">
      <c r="A503" s="140" t="s">
        <v>452</v>
      </c>
      <c r="B503" s="140" t="s">
        <v>755</v>
      </c>
      <c r="C503" s="141">
        <v>226019</v>
      </c>
      <c r="D503" s="141">
        <v>7</v>
      </c>
      <c r="E503" s="3"/>
      <c r="F503" s="3"/>
      <c r="G503" s="4"/>
      <c r="H503" s="3"/>
      <c r="I503" s="4"/>
      <c r="J503" s="3"/>
      <c r="K503" s="3"/>
      <c r="L503" s="3"/>
      <c r="M503" s="3"/>
      <c r="N503" s="3"/>
      <c r="O503" s="4">
        <v>140</v>
      </c>
      <c r="P503" s="5">
        <v>36746</v>
      </c>
      <c r="Q503" s="4"/>
      <c r="R503" s="3"/>
      <c r="S503" s="3"/>
      <c r="T503" s="3"/>
      <c r="U503" s="3"/>
      <c r="V503" s="3"/>
      <c r="W503" s="3"/>
      <c r="X503" s="3"/>
      <c r="Y503" s="3"/>
      <c r="Z503" s="3"/>
      <c r="AA503" s="2"/>
      <c r="AB503" s="3"/>
    </row>
    <row r="504" spans="1:28" ht="12">
      <c r="A504" s="140" t="s">
        <v>452</v>
      </c>
      <c r="B504" s="140" t="s">
        <v>486</v>
      </c>
      <c r="C504" s="141">
        <v>229337</v>
      </c>
      <c r="D504" s="141">
        <v>7</v>
      </c>
      <c r="E504" s="3"/>
      <c r="F504" s="3"/>
      <c r="G504" s="4"/>
      <c r="H504" s="3"/>
      <c r="I504" s="4"/>
      <c r="J504" s="3"/>
      <c r="K504" s="3"/>
      <c r="L504" s="3"/>
      <c r="M504" s="3"/>
      <c r="N504" s="3"/>
      <c r="O504" s="4">
        <v>42</v>
      </c>
      <c r="P504" s="5">
        <v>33428</v>
      </c>
      <c r="Q504" s="4"/>
      <c r="R504" s="3"/>
      <c r="S504" s="3"/>
      <c r="T504" s="3"/>
      <c r="U504" s="3"/>
      <c r="V504" s="3"/>
      <c r="W504" s="3"/>
      <c r="X504" s="3"/>
      <c r="Y504" s="3"/>
      <c r="Z504" s="3"/>
      <c r="AA504" s="2"/>
      <c r="AB504" s="3"/>
    </row>
    <row r="505" spans="1:28" ht="12">
      <c r="A505" s="140" t="s">
        <v>452</v>
      </c>
      <c r="B505" s="140" t="s">
        <v>788</v>
      </c>
      <c r="C505" s="141">
        <v>226107</v>
      </c>
      <c r="D505" s="141">
        <v>7</v>
      </c>
      <c r="E505" s="3"/>
      <c r="F505" s="3"/>
      <c r="G505" s="4"/>
      <c r="H505" s="3"/>
      <c r="I505" s="4"/>
      <c r="J505" s="3"/>
      <c r="K505" s="3"/>
      <c r="L505" s="3"/>
      <c r="M505" s="3"/>
      <c r="N505" s="3"/>
      <c r="O505" s="4">
        <v>39</v>
      </c>
      <c r="P505" s="5">
        <v>29714</v>
      </c>
      <c r="Q505" s="4"/>
      <c r="R505" s="3"/>
      <c r="S505" s="3"/>
      <c r="T505" s="3"/>
      <c r="U505" s="3"/>
      <c r="V505" s="3"/>
      <c r="W505" s="3"/>
      <c r="X505" s="3"/>
      <c r="Y505" s="3"/>
      <c r="Z505" s="3"/>
      <c r="AA505" s="2"/>
      <c r="AB505" s="3"/>
    </row>
    <row r="506" spans="1:28" ht="12">
      <c r="A506" s="140" t="s">
        <v>452</v>
      </c>
      <c r="B506" s="140" t="s">
        <v>789</v>
      </c>
      <c r="C506" s="141">
        <v>226116</v>
      </c>
      <c r="D506" s="141">
        <v>7</v>
      </c>
      <c r="E506" s="3"/>
      <c r="F506" s="3"/>
      <c r="G506" s="4"/>
      <c r="H506" s="3"/>
      <c r="I506" s="4"/>
      <c r="J506" s="3"/>
      <c r="K506" s="3"/>
      <c r="L506" s="3"/>
      <c r="M506" s="3"/>
      <c r="N506" s="3"/>
      <c r="O506" s="4">
        <v>72</v>
      </c>
      <c r="P506" s="5">
        <v>29432</v>
      </c>
      <c r="Q506" s="4"/>
      <c r="R506" s="3"/>
      <c r="S506" s="3"/>
      <c r="T506" s="3"/>
      <c r="U506" s="3"/>
      <c r="V506" s="3"/>
      <c r="W506" s="3"/>
      <c r="X506" s="3"/>
      <c r="Y506" s="3"/>
      <c r="Z506" s="3"/>
      <c r="AA506" s="2"/>
      <c r="AB506" s="3"/>
    </row>
    <row r="507" spans="1:28" ht="12">
      <c r="A507" s="140" t="s">
        <v>452</v>
      </c>
      <c r="B507" s="140" t="s">
        <v>758</v>
      </c>
      <c r="C507" s="141">
        <v>226134</v>
      </c>
      <c r="D507" s="141">
        <v>7</v>
      </c>
      <c r="E507" s="3"/>
      <c r="F507" s="3"/>
      <c r="G507" s="4"/>
      <c r="H507" s="3"/>
      <c r="I507" s="4"/>
      <c r="J507" s="3"/>
      <c r="K507" s="3"/>
      <c r="L507" s="3"/>
      <c r="M507" s="3"/>
      <c r="N507" s="3"/>
      <c r="O507" s="4">
        <v>173</v>
      </c>
      <c r="P507" s="5">
        <v>40821</v>
      </c>
      <c r="Q507" s="4"/>
      <c r="R507" s="3"/>
      <c r="S507" s="3"/>
      <c r="T507" s="3"/>
      <c r="U507" s="3"/>
      <c r="V507" s="3"/>
      <c r="W507" s="3"/>
      <c r="X507" s="3"/>
      <c r="Y507" s="3"/>
      <c r="Z507" s="3"/>
      <c r="AA507" s="2"/>
      <c r="AB507" s="3"/>
    </row>
    <row r="508" spans="1:28" ht="12">
      <c r="A508" s="140" t="s">
        <v>452</v>
      </c>
      <c r="B508" s="140" t="s">
        <v>759</v>
      </c>
      <c r="C508" s="141">
        <v>226204</v>
      </c>
      <c r="D508" s="141">
        <v>7</v>
      </c>
      <c r="E508" s="3"/>
      <c r="F508" s="3"/>
      <c r="G508" s="4"/>
      <c r="H508" s="3"/>
      <c r="I508" s="4"/>
      <c r="J508" s="3"/>
      <c r="K508" s="3"/>
      <c r="L508" s="3"/>
      <c r="M508" s="3"/>
      <c r="N508" s="3"/>
      <c r="O508" s="4">
        <v>159</v>
      </c>
      <c r="P508" s="5">
        <v>42659</v>
      </c>
      <c r="Q508" s="4"/>
      <c r="R508" s="3"/>
      <c r="S508" s="3"/>
      <c r="T508" s="3"/>
      <c r="U508" s="3"/>
      <c r="V508" s="3"/>
      <c r="W508" s="3"/>
      <c r="X508" s="3"/>
      <c r="Y508" s="3"/>
      <c r="Z508" s="3"/>
      <c r="AA508" s="2"/>
      <c r="AB508" s="3"/>
    </row>
    <row r="509" spans="1:28" ht="12">
      <c r="A509" s="140" t="s">
        <v>452</v>
      </c>
      <c r="B509" s="140" t="s">
        <v>760</v>
      </c>
      <c r="C509" s="141">
        <v>226578</v>
      </c>
      <c r="D509" s="141">
        <v>7</v>
      </c>
      <c r="E509" s="3"/>
      <c r="F509" s="3"/>
      <c r="G509" s="4"/>
      <c r="H509" s="3"/>
      <c r="I509" s="4"/>
      <c r="J509" s="3"/>
      <c r="K509" s="3"/>
      <c r="L509" s="3"/>
      <c r="M509" s="3"/>
      <c r="N509" s="3"/>
      <c r="O509" s="4">
        <v>159</v>
      </c>
      <c r="P509" s="5">
        <v>42273</v>
      </c>
      <c r="Q509" s="4"/>
      <c r="R509" s="3"/>
      <c r="S509" s="3"/>
      <c r="T509" s="3"/>
      <c r="U509" s="3"/>
      <c r="V509" s="3"/>
      <c r="W509" s="3"/>
      <c r="X509" s="3"/>
      <c r="Y509" s="3"/>
      <c r="Z509" s="3"/>
      <c r="AA509" s="2"/>
      <c r="AB509" s="3"/>
    </row>
    <row r="510" spans="1:28" ht="12">
      <c r="A510" s="140" t="s">
        <v>452</v>
      </c>
      <c r="B510" s="140" t="s">
        <v>761</v>
      </c>
      <c r="C510" s="141">
        <v>226806</v>
      </c>
      <c r="D510" s="141">
        <v>7</v>
      </c>
      <c r="E510" s="3"/>
      <c r="F510" s="3"/>
      <c r="G510" s="4"/>
      <c r="H510" s="3"/>
      <c r="I510" s="4"/>
      <c r="J510" s="3"/>
      <c r="K510" s="3"/>
      <c r="L510" s="3"/>
      <c r="M510" s="3"/>
      <c r="N510" s="3"/>
      <c r="O510" s="4">
        <v>96</v>
      </c>
      <c r="P510" s="5">
        <v>38408</v>
      </c>
      <c r="Q510" s="4"/>
      <c r="R510" s="3"/>
      <c r="S510" s="3"/>
      <c r="T510" s="3"/>
      <c r="U510" s="3"/>
      <c r="V510" s="3"/>
      <c r="W510" s="3"/>
      <c r="X510" s="3"/>
      <c r="Y510" s="3"/>
      <c r="Z510" s="3"/>
      <c r="AA510" s="2"/>
      <c r="AB510" s="3"/>
    </row>
    <row r="511" spans="1:28" ht="12">
      <c r="A511" s="140" t="s">
        <v>452</v>
      </c>
      <c r="B511" s="140" t="s">
        <v>487</v>
      </c>
      <c r="C511" s="141">
        <v>226930</v>
      </c>
      <c r="D511" s="141">
        <v>7</v>
      </c>
      <c r="E511" s="3"/>
      <c r="F511" s="3"/>
      <c r="G511" s="4"/>
      <c r="H511" s="3"/>
      <c r="I511" s="4"/>
      <c r="J511" s="3"/>
      <c r="K511" s="3"/>
      <c r="L511" s="3"/>
      <c r="M511" s="3"/>
      <c r="N511" s="3"/>
      <c r="O511" s="4"/>
      <c r="P511" s="5"/>
      <c r="Q511" s="4"/>
      <c r="R511" s="3"/>
      <c r="S511" s="3"/>
      <c r="T511" s="3"/>
      <c r="U511" s="3"/>
      <c r="V511" s="3"/>
      <c r="W511" s="3"/>
      <c r="X511" s="3"/>
      <c r="Y511" s="3"/>
      <c r="Z511" s="3"/>
      <c r="AA511" s="2"/>
      <c r="AB511" s="3"/>
    </row>
    <row r="512" spans="1:28" ht="12">
      <c r="A512" s="140" t="s">
        <v>452</v>
      </c>
      <c r="B512" s="140" t="s">
        <v>762</v>
      </c>
      <c r="C512" s="141">
        <v>227146</v>
      </c>
      <c r="D512" s="141">
        <v>7</v>
      </c>
      <c r="E512" s="3"/>
      <c r="F512" s="3"/>
      <c r="G512" s="4"/>
      <c r="H512" s="3"/>
      <c r="I512" s="4"/>
      <c r="J512" s="3"/>
      <c r="K512" s="3"/>
      <c r="L512" s="3"/>
      <c r="M512" s="3"/>
      <c r="N512" s="3"/>
      <c r="O512" s="4">
        <v>80</v>
      </c>
      <c r="P512" s="5">
        <v>36641</v>
      </c>
      <c r="Q512" s="4"/>
      <c r="R512" s="3"/>
      <c r="S512" s="3"/>
      <c r="T512" s="3"/>
      <c r="U512" s="3"/>
      <c r="V512" s="3"/>
      <c r="W512" s="3"/>
      <c r="X512" s="3"/>
      <c r="Y512" s="3"/>
      <c r="Z512" s="3"/>
      <c r="AA512" s="2"/>
      <c r="AB512" s="3"/>
    </row>
    <row r="513" spans="1:28" ht="12">
      <c r="A513" s="140" t="s">
        <v>452</v>
      </c>
      <c r="B513" s="140" t="s">
        <v>488</v>
      </c>
      <c r="C513" s="141">
        <v>224110</v>
      </c>
      <c r="D513" s="141">
        <v>7</v>
      </c>
      <c r="E513" s="3"/>
      <c r="F513" s="3"/>
      <c r="G513" s="4"/>
      <c r="H513" s="3"/>
      <c r="I513" s="4"/>
      <c r="J513" s="3"/>
      <c r="K513" s="3"/>
      <c r="L513" s="3"/>
      <c r="M513" s="3"/>
      <c r="N513" s="3"/>
      <c r="O513" s="4">
        <v>90</v>
      </c>
      <c r="P513" s="5">
        <v>34249</v>
      </c>
      <c r="Q513" s="4"/>
      <c r="R513" s="3"/>
      <c r="S513" s="3"/>
      <c r="T513" s="3"/>
      <c r="U513" s="3"/>
      <c r="V513" s="3"/>
      <c r="W513" s="3"/>
      <c r="X513" s="3"/>
      <c r="Y513" s="3"/>
      <c r="Z513" s="3"/>
      <c r="AA513" s="2"/>
      <c r="AB513" s="3"/>
    </row>
    <row r="514" spans="1:28" ht="12">
      <c r="A514" s="140" t="s">
        <v>452</v>
      </c>
      <c r="B514" s="140" t="s">
        <v>489</v>
      </c>
      <c r="C514" s="141">
        <v>227182</v>
      </c>
      <c r="D514" s="141">
        <v>7</v>
      </c>
      <c r="E514" s="3"/>
      <c r="F514" s="3"/>
      <c r="G514" s="4"/>
      <c r="H514" s="3"/>
      <c r="I514" s="4"/>
      <c r="J514" s="3"/>
      <c r="K514" s="3"/>
      <c r="L514" s="3"/>
      <c r="M514" s="3"/>
      <c r="N514" s="3"/>
      <c r="O514" s="4">
        <v>329</v>
      </c>
      <c r="P514" s="5">
        <v>41591</v>
      </c>
      <c r="Q514" s="4"/>
      <c r="R514" s="3"/>
      <c r="S514" s="3"/>
      <c r="T514" s="3"/>
      <c r="U514" s="3"/>
      <c r="V514" s="3"/>
      <c r="W514" s="3"/>
      <c r="X514" s="3"/>
      <c r="Y514" s="3"/>
      <c r="Z514" s="3"/>
      <c r="AA514" s="2"/>
      <c r="AB514" s="3"/>
    </row>
    <row r="515" spans="1:28" ht="12">
      <c r="A515" s="140" t="s">
        <v>452</v>
      </c>
      <c r="B515" s="140" t="s">
        <v>490</v>
      </c>
      <c r="C515" s="141">
        <v>227191</v>
      </c>
      <c r="D515" s="141">
        <v>7</v>
      </c>
      <c r="E515" s="3"/>
      <c r="F515" s="3"/>
      <c r="G515" s="4"/>
      <c r="H515" s="3"/>
      <c r="I515" s="4"/>
      <c r="J515" s="3"/>
      <c r="K515" s="3"/>
      <c r="L515" s="3"/>
      <c r="M515" s="3"/>
      <c r="N515" s="3"/>
      <c r="O515" s="4"/>
      <c r="P515" s="5"/>
      <c r="Q515" s="4"/>
      <c r="R515" s="3"/>
      <c r="S515" s="3"/>
      <c r="T515" s="3"/>
      <c r="U515" s="3"/>
      <c r="V515" s="3"/>
      <c r="W515" s="3"/>
      <c r="X515" s="3"/>
      <c r="Y515" s="3"/>
      <c r="Z515" s="3"/>
      <c r="AA515" s="2"/>
      <c r="AB515" s="3"/>
    </row>
    <row r="516" spans="1:28" ht="12">
      <c r="A516" s="140" t="s">
        <v>452</v>
      </c>
      <c r="B516" s="140" t="s">
        <v>763</v>
      </c>
      <c r="C516" s="141">
        <v>227225</v>
      </c>
      <c r="D516" s="141">
        <v>7</v>
      </c>
      <c r="E516" s="3"/>
      <c r="F516" s="3"/>
      <c r="G516" s="4"/>
      <c r="H516" s="3"/>
      <c r="I516" s="4"/>
      <c r="J516" s="3"/>
      <c r="K516" s="3"/>
      <c r="L516" s="3"/>
      <c r="M516" s="3"/>
      <c r="N516" s="3"/>
      <c r="O516" s="4">
        <v>50</v>
      </c>
      <c r="P516" s="5">
        <v>35600</v>
      </c>
      <c r="Q516" s="4"/>
      <c r="R516" s="3"/>
      <c r="S516" s="3"/>
      <c r="T516" s="3"/>
      <c r="U516" s="3"/>
      <c r="V516" s="3"/>
      <c r="W516" s="3"/>
      <c r="X516" s="3"/>
      <c r="Y516" s="3"/>
      <c r="Z516" s="3"/>
      <c r="AA516" s="2"/>
      <c r="AB516" s="3"/>
    </row>
    <row r="517" spans="1:28" ht="12">
      <c r="A517" s="140" t="s">
        <v>452</v>
      </c>
      <c r="B517" s="140" t="s">
        <v>491</v>
      </c>
      <c r="C517" s="141">
        <v>420398</v>
      </c>
      <c r="D517" s="141">
        <v>7</v>
      </c>
      <c r="E517" s="3"/>
      <c r="F517" s="3"/>
      <c r="G517" s="4"/>
      <c r="H517" s="3"/>
      <c r="I517" s="4"/>
      <c r="J517" s="3"/>
      <c r="K517" s="3"/>
      <c r="L517" s="3"/>
      <c r="M517" s="3"/>
      <c r="N517" s="3"/>
      <c r="O517" s="4"/>
      <c r="P517" s="5"/>
      <c r="Q517" s="4"/>
      <c r="R517" s="3"/>
      <c r="S517" s="3"/>
      <c r="T517" s="3"/>
      <c r="U517" s="3"/>
      <c r="V517" s="3"/>
      <c r="W517" s="3"/>
      <c r="X517" s="3"/>
      <c r="Y517" s="3"/>
      <c r="Z517" s="3"/>
      <c r="AA517" s="2"/>
      <c r="AB517" s="3"/>
    </row>
    <row r="518" spans="1:28" ht="12">
      <c r="A518" s="140" t="s">
        <v>452</v>
      </c>
      <c r="B518" s="140" t="s">
        <v>764</v>
      </c>
      <c r="C518" s="141">
        <v>227304</v>
      </c>
      <c r="D518" s="141">
        <v>7</v>
      </c>
      <c r="E518" s="3"/>
      <c r="F518" s="3"/>
      <c r="G518" s="4"/>
      <c r="H518" s="3"/>
      <c r="I518" s="4"/>
      <c r="J518" s="3"/>
      <c r="K518" s="3"/>
      <c r="L518" s="3"/>
      <c r="M518" s="3"/>
      <c r="N518" s="3"/>
      <c r="O518" s="4">
        <v>125</v>
      </c>
      <c r="P518" s="5">
        <v>36983</v>
      </c>
      <c r="Q518" s="4"/>
      <c r="R518" s="3"/>
      <c r="S518" s="3"/>
      <c r="T518" s="3"/>
      <c r="U518" s="3"/>
      <c r="V518" s="3"/>
      <c r="W518" s="3"/>
      <c r="X518" s="3"/>
      <c r="Y518" s="3"/>
      <c r="Z518" s="3"/>
      <c r="AA518" s="2"/>
      <c r="AB518" s="3"/>
    </row>
    <row r="519" spans="1:28" ht="12">
      <c r="A519" s="140" t="s">
        <v>452</v>
      </c>
      <c r="B519" s="140" t="s">
        <v>492</v>
      </c>
      <c r="C519" s="141">
        <v>246354</v>
      </c>
      <c r="D519" s="141">
        <v>7</v>
      </c>
      <c r="E519" s="3"/>
      <c r="F519" s="3"/>
      <c r="G519" s="4"/>
      <c r="H519" s="3"/>
      <c r="I519" s="4"/>
      <c r="J519" s="3"/>
      <c r="K519" s="3"/>
      <c r="L519" s="3"/>
      <c r="M519" s="3"/>
      <c r="N519" s="3"/>
      <c r="O519" s="4"/>
      <c r="P519" s="5"/>
      <c r="Q519" s="4"/>
      <c r="R519" s="3"/>
      <c r="S519" s="3"/>
      <c r="T519" s="3"/>
      <c r="U519" s="3"/>
      <c r="V519" s="3"/>
      <c r="W519" s="3"/>
      <c r="X519" s="3"/>
      <c r="Y519" s="3"/>
      <c r="Z519" s="3"/>
      <c r="AA519" s="2"/>
      <c r="AB519" s="3"/>
    </row>
    <row r="520" spans="1:28" ht="12">
      <c r="A520" s="140" t="s">
        <v>452</v>
      </c>
      <c r="B520" s="140" t="s">
        <v>493</v>
      </c>
      <c r="C520" s="141">
        <v>227386</v>
      </c>
      <c r="D520" s="141">
        <v>7</v>
      </c>
      <c r="E520" s="3"/>
      <c r="F520" s="3"/>
      <c r="G520" s="4"/>
      <c r="H520" s="3"/>
      <c r="I520" s="4"/>
      <c r="J520" s="3"/>
      <c r="K520" s="3"/>
      <c r="L520" s="3"/>
      <c r="M520" s="3"/>
      <c r="N520" s="3"/>
      <c r="O520" s="4">
        <v>64</v>
      </c>
      <c r="P520" s="5">
        <v>36781</v>
      </c>
      <c r="Q520" s="4"/>
      <c r="R520" s="3"/>
      <c r="S520" s="3"/>
      <c r="T520" s="3"/>
      <c r="U520" s="3"/>
      <c r="V520" s="3"/>
      <c r="W520" s="3"/>
      <c r="X520" s="3"/>
      <c r="Y520" s="3"/>
      <c r="Z520" s="3"/>
      <c r="AA520" s="2"/>
      <c r="AB520" s="3"/>
    </row>
    <row r="521" spans="1:28" ht="12">
      <c r="A521" s="140" t="s">
        <v>452</v>
      </c>
      <c r="B521" s="140" t="s">
        <v>494</v>
      </c>
      <c r="C521" s="141">
        <v>227401</v>
      </c>
      <c r="D521" s="141">
        <v>7</v>
      </c>
      <c r="E521" s="3"/>
      <c r="F521" s="3"/>
      <c r="G521" s="4"/>
      <c r="H521" s="3"/>
      <c r="I521" s="4"/>
      <c r="J521" s="3"/>
      <c r="K521" s="3"/>
      <c r="L521" s="3"/>
      <c r="M521" s="3"/>
      <c r="N521" s="3"/>
      <c r="O521" s="4">
        <v>79</v>
      </c>
      <c r="P521" s="5">
        <v>34747</v>
      </c>
      <c r="Q521" s="4"/>
      <c r="R521" s="3"/>
      <c r="S521" s="3"/>
      <c r="T521" s="3"/>
      <c r="U521" s="3"/>
      <c r="V521" s="3"/>
      <c r="W521" s="3"/>
      <c r="X521" s="3"/>
      <c r="Y521" s="3"/>
      <c r="Z521" s="3"/>
      <c r="AA521" s="2"/>
      <c r="AB521" s="3"/>
    </row>
    <row r="522" spans="1:28" ht="12">
      <c r="A522" s="140" t="s">
        <v>452</v>
      </c>
      <c r="B522" s="140" t="s">
        <v>765</v>
      </c>
      <c r="C522" s="141">
        <v>227687</v>
      </c>
      <c r="D522" s="141">
        <v>7</v>
      </c>
      <c r="E522" s="3"/>
      <c r="F522" s="3"/>
      <c r="G522" s="4"/>
      <c r="H522" s="3"/>
      <c r="I522" s="4"/>
      <c r="J522" s="3"/>
      <c r="K522" s="3"/>
      <c r="L522" s="3"/>
      <c r="M522" s="3"/>
      <c r="N522" s="3"/>
      <c r="O522" s="4">
        <v>28</v>
      </c>
      <c r="P522" s="5">
        <v>25780</v>
      </c>
      <c r="Q522" s="4"/>
      <c r="R522" s="3"/>
      <c r="S522" s="3"/>
      <c r="T522" s="3"/>
      <c r="U522" s="3"/>
      <c r="V522" s="3"/>
      <c r="W522" s="3"/>
      <c r="X522" s="3"/>
      <c r="Y522" s="3"/>
      <c r="Z522" s="3"/>
      <c r="AA522" s="2"/>
      <c r="AB522" s="3"/>
    </row>
    <row r="523" spans="1:28" ht="12">
      <c r="A523" s="140" t="s">
        <v>452</v>
      </c>
      <c r="B523" s="140" t="s">
        <v>495</v>
      </c>
      <c r="C523" s="141">
        <v>227766</v>
      </c>
      <c r="D523" s="141">
        <v>7</v>
      </c>
      <c r="E523" s="3"/>
      <c r="F523" s="3"/>
      <c r="G523" s="4"/>
      <c r="H523" s="3"/>
      <c r="I523" s="4"/>
      <c r="J523" s="3"/>
      <c r="K523" s="3"/>
      <c r="L523" s="3"/>
      <c r="M523" s="3"/>
      <c r="N523" s="3"/>
      <c r="O523" s="4"/>
      <c r="P523" s="5"/>
      <c r="Q523" s="4"/>
      <c r="R523" s="3"/>
      <c r="S523" s="3"/>
      <c r="T523" s="3"/>
      <c r="U523" s="3"/>
      <c r="V523" s="3"/>
      <c r="W523" s="3"/>
      <c r="X523" s="3"/>
      <c r="Y523" s="3"/>
      <c r="Z523" s="3"/>
      <c r="AA523" s="2"/>
      <c r="AB523" s="3"/>
    </row>
    <row r="524" spans="1:28" ht="12">
      <c r="A524" s="140" t="s">
        <v>452</v>
      </c>
      <c r="B524" s="140" t="s">
        <v>496</v>
      </c>
      <c r="C524" s="141">
        <v>227924</v>
      </c>
      <c r="D524" s="141">
        <v>7</v>
      </c>
      <c r="E524" s="3"/>
      <c r="F524" s="3"/>
      <c r="G524" s="4"/>
      <c r="H524" s="3"/>
      <c r="I524" s="4"/>
      <c r="J524" s="3"/>
      <c r="K524" s="3"/>
      <c r="L524" s="3"/>
      <c r="M524" s="3"/>
      <c r="N524" s="3"/>
      <c r="O524" s="4"/>
      <c r="P524" s="5"/>
      <c r="Q524" s="4"/>
      <c r="R524" s="3"/>
      <c r="S524" s="3"/>
      <c r="T524" s="3"/>
      <c r="U524" s="3"/>
      <c r="V524" s="3"/>
      <c r="W524" s="3"/>
      <c r="X524" s="3"/>
      <c r="Y524" s="3"/>
      <c r="Z524" s="3"/>
      <c r="AA524" s="2"/>
      <c r="AB524" s="3"/>
    </row>
    <row r="525" spans="1:28" ht="12">
      <c r="A525" s="140" t="s">
        <v>452</v>
      </c>
      <c r="B525" s="140" t="s">
        <v>497</v>
      </c>
      <c r="C525" s="141">
        <v>227979</v>
      </c>
      <c r="D525" s="141">
        <v>7</v>
      </c>
      <c r="E525" s="3"/>
      <c r="F525" s="3"/>
      <c r="G525" s="4"/>
      <c r="H525" s="3"/>
      <c r="I525" s="4"/>
      <c r="J525" s="3"/>
      <c r="K525" s="3"/>
      <c r="L525" s="3"/>
      <c r="M525" s="3"/>
      <c r="N525" s="3"/>
      <c r="O525" s="4">
        <v>385</v>
      </c>
      <c r="P525" s="5">
        <v>39627</v>
      </c>
      <c r="Q525" s="4"/>
      <c r="R525" s="3"/>
      <c r="S525" s="3"/>
      <c r="T525" s="3"/>
      <c r="U525" s="3"/>
      <c r="V525" s="3"/>
      <c r="W525" s="3"/>
      <c r="X525" s="3"/>
      <c r="Y525" s="3"/>
      <c r="Z525" s="3"/>
      <c r="AA525" s="2"/>
      <c r="AB525" s="3"/>
    </row>
    <row r="526" spans="1:28" ht="12">
      <c r="A526" s="140" t="s">
        <v>452</v>
      </c>
      <c r="B526" s="140" t="s">
        <v>766</v>
      </c>
      <c r="C526" s="141">
        <v>228158</v>
      </c>
      <c r="D526" s="141">
        <v>7</v>
      </c>
      <c r="E526" s="3"/>
      <c r="F526" s="3"/>
      <c r="G526" s="4"/>
      <c r="H526" s="3"/>
      <c r="I526" s="4"/>
      <c r="J526" s="3"/>
      <c r="K526" s="3"/>
      <c r="L526" s="3"/>
      <c r="M526" s="3"/>
      <c r="N526" s="3"/>
      <c r="O526" s="4">
        <v>199</v>
      </c>
      <c r="P526" s="5">
        <v>35613</v>
      </c>
      <c r="Q526" s="4"/>
      <c r="R526" s="3"/>
      <c r="S526" s="3"/>
      <c r="T526" s="3"/>
      <c r="U526" s="3"/>
      <c r="V526" s="3"/>
      <c r="W526" s="3"/>
      <c r="X526" s="3"/>
      <c r="Y526" s="3"/>
      <c r="Z526" s="3"/>
      <c r="AA526" s="2"/>
      <c r="AB526" s="3"/>
    </row>
    <row r="527" spans="1:28" ht="12">
      <c r="A527" s="140" t="s">
        <v>452</v>
      </c>
      <c r="B527" s="140" t="s">
        <v>790</v>
      </c>
      <c r="C527" s="141">
        <v>228316</v>
      </c>
      <c r="D527" s="141">
        <v>7</v>
      </c>
      <c r="E527" s="3"/>
      <c r="F527" s="3"/>
      <c r="G527" s="4"/>
      <c r="H527" s="3"/>
      <c r="I527" s="4"/>
      <c r="J527" s="3"/>
      <c r="K527" s="3"/>
      <c r="L527" s="3"/>
      <c r="M527" s="3"/>
      <c r="N527" s="3"/>
      <c r="O527" s="4">
        <v>176</v>
      </c>
      <c r="P527" s="5">
        <v>33078</v>
      </c>
      <c r="Q527" s="4"/>
      <c r="R527" s="3"/>
      <c r="S527" s="3"/>
      <c r="T527" s="3"/>
      <c r="U527" s="3"/>
      <c r="V527" s="3"/>
      <c r="W527" s="3"/>
      <c r="X527" s="3"/>
      <c r="Y527" s="3"/>
      <c r="Z527" s="3"/>
      <c r="AA527" s="2"/>
      <c r="AB527" s="3"/>
    </row>
    <row r="528" spans="1:28" ht="12">
      <c r="A528" s="140" t="s">
        <v>452</v>
      </c>
      <c r="B528" s="140" t="s">
        <v>768</v>
      </c>
      <c r="C528" s="141">
        <v>227854</v>
      </c>
      <c r="D528" s="141">
        <v>7</v>
      </c>
      <c r="E528" s="3"/>
      <c r="F528" s="3"/>
      <c r="G528" s="4"/>
      <c r="H528" s="3"/>
      <c r="I528" s="4"/>
      <c r="J528" s="3"/>
      <c r="K528" s="3"/>
      <c r="L528" s="3"/>
      <c r="M528" s="3"/>
      <c r="N528" s="3"/>
      <c r="O528" s="4">
        <v>78</v>
      </c>
      <c r="P528" s="5">
        <v>29906</v>
      </c>
      <c r="Q528" s="4"/>
      <c r="R528" s="3"/>
      <c r="S528" s="3"/>
      <c r="T528" s="3"/>
      <c r="U528" s="3"/>
      <c r="V528" s="3"/>
      <c r="W528" s="3"/>
      <c r="X528" s="3"/>
      <c r="Y528" s="3"/>
      <c r="Z528" s="3"/>
      <c r="AA528" s="2"/>
      <c r="AB528" s="3"/>
    </row>
    <row r="529" spans="1:28" ht="12">
      <c r="A529" s="140" t="s">
        <v>452</v>
      </c>
      <c r="B529" s="140" t="s">
        <v>498</v>
      </c>
      <c r="C529" s="141">
        <v>228547</v>
      </c>
      <c r="D529" s="141">
        <v>7</v>
      </c>
      <c r="E529" s="3"/>
      <c r="F529" s="3"/>
      <c r="G529" s="4"/>
      <c r="H529" s="3"/>
      <c r="I529" s="4"/>
      <c r="J529" s="3"/>
      <c r="K529" s="3"/>
      <c r="L529" s="3"/>
      <c r="M529" s="3"/>
      <c r="N529" s="3"/>
      <c r="O529" s="4" t="s">
        <v>535</v>
      </c>
      <c r="P529" s="5" t="s">
        <v>535</v>
      </c>
      <c r="Q529" s="4"/>
      <c r="R529" s="3"/>
      <c r="S529" s="3"/>
      <c r="T529" s="3"/>
      <c r="U529" s="3"/>
      <c r="V529" s="3"/>
      <c r="W529" s="3"/>
      <c r="X529" s="3"/>
      <c r="Y529" s="3"/>
      <c r="Z529" s="3"/>
      <c r="AA529" s="2"/>
      <c r="AB529" s="3"/>
    </row>
    <row r="530" spans="1:28" ht="12">
      <c r="A530" s="140" t="s">
        <v>452</v>
      </c>
      <c r="B530" s="140" t="s">
        <v>499</v>
      </c>
      <c r="C530" s="141">
        <v>228608</v>
      </c>
      <c r="D530" s="141">
        <v>7</v>
      </c>
      <c r="E530" s="3"/>
      <c r="F530" s="3"/>
      <c r="G530" s="4"/>
      <c r="H530" s="3"/>
      <c r="I530" s="4"/>
      <c r="J530" s="3"/>
      <c r="K530" s="3"/>
      <c r="L530" s="3"/>
      <c r="M530" s="3"/>
      <c r="N530" s="3"/>
      <c r="O530" s="4">
        <v>439</v>
      </c>
      <c r="P530" s="5">
        <v>42486</v>
      </c>
      <c r="Q530" s="4"/>
      <c r="R530" s="3"/>
      <c r="S530" s="3"/>
      <c r="T530" s="3"/>
      <c r="U530" s="3"/>
      <c r="V530" s="3"/>
      <c r="W530" s="3"/>
      <c r="X530" s="3"/>
      <c r="Y530" s="3"/>
      <c r="Z530" s="3"/>
      <c r="AA530" s="2"/>
      <c r="AB530" s="3"/>
    </row>
    <row r="531" spans="1:28" ht="12">
      <c r="A531" s="140" t="s">
        <v>452</v>
      </c>
      <c r="B531" s="140" t="s">
        <v>791</v>
      </c>
      <c r="C531" s="141">
        <v>228699</v>
      </c>
      <c r="D531" s="141">
        <v>7</v>
      </c>
      <c r="E531" s="3"/>
      <c r="F531" s="3"/>
      <c r="G531" s="4"/>
      <c r="H531" s="3"/>
      <c r="I531" s="4"/>
      <c r="J531" s="3"/>
      <c r="K531" s="3"/>
      <c r="L531" s="3"/>
      <c r="M531" s="3"/>
      <c r="N531" s="3"/>
      <c r="O531" s="4">
        <v>81</v>
      </c>
      <c r="P531" s="5">
        <v>38415</v>
      </c>
      <c r="Q531" s="4"/>
      <c r="R531" s="3"/>
      <c r="S531" s="3"/>
      <c r="T531" s="3"/>
      <c r="U531" s="3"/>
      <c r="V531" s="3"/>
      <c r="W531" s="3"/>
      <c r="X531" s="3"/>
      <c r="Y531" s="3"/>
      <c r="Z531" s="3"/>
      <c r="AA531" s="2"/>
      <c r="AB531" s="3"/>
    </row>
    <row r="532" spans="1:28" ht="12">
      <c r="A532" s="140" t="s">
        <v>452</v>
      </c>
      <c r="B532" s="140" t="s">
        <v>770</v>
      </c>
      <c r="C532" s="141">
        <v>229072</v>
      </c>
      <c r="D532" s="141">
        <v>7</v>
      </c>
      <c r="E532" s="3"/>
      <c r="F532" s="3"/>
      <c r="G532" s="4"/>
      <c r="H532" s="3"/>
      <c r="I532" s="4"/>
      <c r="J532" s="3"/>
      <c r="K532" s="3"/>
      <c r="L532" s="3"/>
      <c r="M532" s="3"/>
      <c r="N532" s="3"/>
      <c r="O532" s="4">
        <v>81</v>
      </c>
      <c r="P532" s="5">
        <v>41634</v>
      </c>
      <c r="Q532" s="4"/>
      <c r="R532" s="3"/>
      <c r="S532" s="3"/>
      <c r="T532" s="3"/>
      <c r="U532" s="3"/>
      <c r="V532" s="3"/>
      <c r="W532" s="3"/>
      <c r="X532" s="3"/>
      <c r="Y532" s="3"/>
      <c r="Z532" s="3"/>
      <c r="AA532" s="2"/>
      <c r="AB532" s="3"/>
    </row>
    <row r="533" spans="1:28" ht="12">
      <c r="A533" s="140" t="s">
        <v>452</v>
      </c>
      <c r="B533" s="140" t="s">
        <v>771</v>
      </c>
      <c r="C533" s="141">
        <v>228662</v>
      </c>
      <c r="D533" s="141">
        <v>7</v>
      </c>
      <c r="E533" s="3"/>
      <c r="F533" s="3"/>
      <c r="G533" s="4"/>
      <c r="H533" s="3"/>
      <c r="I533" s="4"/>
      <c r="J533" s="3"/>
      <c r="K533" s="3"/>
      <c r="L533" s="3"/>
      <c r="M533" s="3"/>
      <c r="N533" s="3"/>
      <c r="O533" s="4">
        <v>89</v>
      </c>
      <c r="P533" s="5">
        <v>40042</v>
      </c>
      <c r="Q533" s="4"/>
      <c r="R533" s="3"/>
      <c r="S533" s="3"/>
      <c r="T533" s="3"/>
      <c r="U533" s="3"/>
      <c r="V533" s="3"/>
      <c r="W533" s="3"/>
      <c r="X533" s="3"/>
      <c r="Y533" s="3"/>
      <c r="Z533" s="3"/>
      <c r="AA533" s="2"/>
      <c r="AB533" s="3"/>
    </row>
    <row r="534" spans="1:28" ht="12">
      <c r="A534" s="140" t="s">
        <v>452</v>
      </c>
      <c r="B534" s="140" t="s">
        <v>792</v>
      </c>
      <c r="C534" s="141">
        <v>228662</v>
      </c>
      <c r="D534" s="141">
        <v>7</v>
      </c>
      <c r="E534" s="3"/>
      <c r="F534" s="3"/>
      <c r="G534" s="4"/>
      <c r="H534" s="3"/>
      <c r="I534" s="4"/>
      <c r="J534" s="3"/>
      <c r="K534" s="3"/>
      <c r="L534" s="3"/>
      <c r="M534" s="3"/>
      <c r="N534" s="3"/>
      <c r="O534" s="4"/>
      <c r="P534" s="5"/>
      <c r="Q534" s="4"/>
      <c r="R534" s="3"/>
      <c r="S534" s="3"/>
      <c r="T534" s="3"/>
      <c r="U534" s="3"/>
      <c r="V534" s="3"/>
      <c r="W534" s="3"/>
      <c r="X534" s="3"/>
      <c r="Y534" s="3"/>
      <c r="Z534" s="3"/>
      <c r="AA534" s="2"/>
      <c r="AB534" s="3"/>
    </row>
    <row r="535" spans="1:28" ht="12">
      <c r="A535" s="140" t="s">
        <v>452</v>
      </c>
      <c r="B535" s="140" t="s">
        <v>773</v>
      </c>
      <c r="C535" s="141">
        <v>229319</v>
      </c>
      <c r="D535" s="141">
        <v>7</v>
      </c>
      <c r="E535" s="3"/>
      <c r="F535" s="3"/>
      <c r="G535" s="4"/>
      <c r="H535" s="3"/>
      <c r="I535" s="4"/>
      <c r="J535" s="3"/>
      <c r="K535" s="3"/>
      <c r="L535" s="3"/>
      <c r="M535" s="3"/>
      <c r="N535" s="3"/>
      <c r="O535" s="4">
        <v>148</v>
      </c>
      <c r="P535" s="5">
        <v>41933</v>
      </c>
      <c r="Q535" s="4"/>
      <c r="R535" s="3"/>
      <c r="S535" s="3"/>
      <c r="T535" s="3"/>
      <c r="U535" s="3"/>
      <c r="V535" s="3"/>
      <c r="W535" s="3"/>
      <c r="X535" s="3"/>
      <c r="Y535" s="3"/>
      <c r="Z535" s="3"/>
      <c r="AA535" s="2"/>
      <c r="AB535" s="3"/>
    </row>
    <row r="536" spans="1:28" ht="12">
      <c r="A536" s="140" t="s">
        <v>452</v>
      </c>
      <c r="B536" s="140" t="s">
        <v>774</v>
      </c>
      <c r="C536" s="141">
        <v>229328</v>
      </c>
      <c r="D536" s="141">
        <v>7</v>
      </c>
      <c r="E536" s="3"/>
      <c r="F536" s="3"/>
      <c r="G536" s="4"/>
      <c r="H536" s="3"/>
      <c r="I536" s="4"/>
      <c r="J536" s="3"/>
      <c r="K536" s="3"/>
      <c r="L536" s="3"/>
      <c r="M536" s="3"/>
      <c r="N536" s="3"/>
      <c r="O536" s="4">
        <v>83</v>
      </c>
      <c r="P536" s="5">
        <v>42144</v>
      </c>
      <c r="Q536" s="4"/>
      <c r="R536" s="3"/>
      <c r="S536" s="3"/>
      <c r="T536" s="3"/>
      <c r="U536" s="3"/>
      <c r="V536" s="3"/>
      <c r="W536" s="3"/>
      <c r="X536" s="3"/>
      <c r="Y536" s="3"/>
      <c r="Z536" s="3"/>
      <c r="AA536" s="2"/>
      <c r="AB536" s="3"/>
    </row>
    <row r="537" spans="1:28" ht="12">
      <c r="A537" s="140" t="s">
        <v>452</v>
      </c>
      <c r="B537" s="140" t="s">
        <v>500</v>
      </c>
      <c r="C537" s="141">
        <v>228680</v>
      </c>
      <c r="D537" s="141">
        <v>7</v>
      </c>
      <c r="E537" s="3"/>
      <c r="F537" s="3"/>
      <c r="G537" s="4"/>
      <c r="H537" s="3"/>
      <c r="I537" s="4"/>
      <c r="J537" s="3"/>
      <c r="K537" s="3"/>
      <c r="L537" s="3"/>
      <c r="M537" s="3"/>
      <c r="N537" s="3"/>
      <c r="O537" s="4">
        <v>267</v>
      </c>
      <c r="P537" s="5">
        <v>42540</v>
      </c>
      <c r="Q537" s="4"/>
      <c r="R537" s="3"/>
      <c r="S537" s="3"/>
      <c r="T537" s="3"/>
      <c r="U537" s="3"/>
      <c r="V537" s="3"/>
      <c r="W537" s="3"/>
      <c r="X537" s="3"/>
      <c r="Y537" s="3"/>
      <c r="Z537" s="3"/>
      <c r="AA537" s="2"/>
      <c r="AB537" s="3"/>
    </row>
    <row r="538" spans="1:28" ht="12">
      <c r="A538" s="140" t="s">
        <v>452</v>
      </c>
      <c r="B538" s="140" t="s">
        <v>501</v>
      </c>
      <c r="C538" s="141">
        <v>225308</v>
      </c>
      <c r="D538" s="141">
        <v>7</v>
      </c>
      <c r="E538" s="3"/>
      <c r="F538" s="3"/>
      <c r="G538" s="4"/>
      <c r="H538" s="3"/>
      <c r="I538" s="4"/>
      <c r="J538" s="3"/>
      <c r="K538" s="3"/>
      <c r="L538" s="3"/>
      <c r="M538" s="3"/>
      <c r="N538" s="3"/>
      <c r="O538" s="4">
        <v>123</v>
      </c>
      <c r="P538" s="5">
        <v>37109</v>
      </c>
      <c r="Q538" s="4"/>
      <c r="R538" s="3"/>
      <c r="S538" s="3"/>
      <c r="T538" s="3"/>
      <c r="U538" s="3"/>
      <c r="V538" s="3"/>
      <c r="W538" s="3"/>
      <c r="X538" s="3"/>
      <c r="Y538" s="3"/>
      <c r="Z538" s="3"/>
      <c r="AA538" s="2"/>
      <c r="AB538" s="3"/>
    </row>
    <row r="539" spans="1:28" ht="12">
      <c r="A539" s="140" t="s">
        <v>452</v>
      </c>
      <c r="B539" s="140" t="s">
        <v>775</v>
      </c>
      <c r="C539" s="141">
        <v>229355</v>
      </c>
      <c r="D539" s="141">
        <v>7</v>
      </c>
      <c r="E539" s="3"/>
      <c r="F539" s="3"/>
      <c r="G539" s="4"/>
      <c r="H539" s="3"/>
      <c r="I539" s="4"/>
      <c r="J539" s="3"/>
      <c r="K539" s="3"/>
      <c r="L539" s="3"/>
      <c r="M539" s="3"/>
      <c r="N539" s="3"/>
      <c r="O539" s="4">
        <v>211</v>
      </c>
      <c r="P539" s="5">
        <v>40018</v>
      </c>
      <c r="Q539" s="4"/>
      <c r="R539" s="3"/>
      <c r="S539" s="3"/>
      <c r="T539" s="3"/>
      <c r="U539" s="3"/>
      <c r="V539" s="3"/>
      <c r="W539" s="3"/>
      <c r="X539" s="3"/>
      <c r="Y539" s="3"/>
      <c r="Z539" s="3"/>
      <c r="AA539" s="2"/>
      <c r="AB539" s="3"/>
    </row>
    <row r="540" spans="1:28" ht="12">
      <c r="A540" s="140" t="s">
        <v>452</v>
      </c>
      <c r="B540" s="140" t="s">
        <v>776</v>
      </c>
      <c r="C540" s="141">
        <v>229504</v>
      </c>
      <c r="D540" s="141">
        <v>7</v>
      </c>
      <c r="E540" s="3"/>
      <c r="F540" s="3"/>
      <c r="G540" s="4"/>
      <c r="H540" s="3"/>
      <c r="I540" s="4"/>
      <c r="J540" s="3"/>
      <c r="K540" s="3"/>
      <c r="L540" s="3"/>
      <c r="M540" s="3"/>
      <c r="N540" s="3"/>
      <c r="O540" s="4">
        <v>56</v>
      </c>
      <c r="P540" s="5">
        <v>32034</v>
      </c>
      <c r="Q540" s="4"/>
      <c r="R540" s="3"/>
      <c r="S540" s="3"/>
      <c r="T540" s="3"/>
      <c r="U540" s="3"/>
      <c r="V540" s="3"/>
      <c r="W540" s="3"/>
      <c r="X540" s="3"/>
      <c r="Y540" s="3"/>
      <c r="Z540" s="3"/>
      <c r="AA540" s="2"/>
      <c r="AB540" s="3"/>
    </row>
    <row r="541" spans="1:28" ht="12">
      <c r="A541" s="140" t="s">
        <v>452</v>
      </c>
      <c r="B541" s="140" t="s">
        <v>777</v>
      </c>
      <c r="C541" s="141">
        <v>229540</v>
      </c>
      <c r="D541" s="141">
        <v>7</v>
      </c>
      <c r="E541" s="3"/>
      <c r="F541" s="3"/>
      <c r="G541" s="4"/>
      <c r="H541" s="3"/>
      <c r="I541" s="4"/>
      <c r="J541" s="3"/>
      <c r="K541" s="3"/>
      <c r="L541" s="3"/>
      <c r="M541" s="3"/>
      <c r="N541" s="3"/>
      <c r="O541" s="4">
        <v>105</v>
      </c>
      <c r="P541" s="5">
        <v>39429</v>
      </c>
      <c r="Q541" s="4"/>
      <c r="R541" s="3"/>
      <c r="S541" s="3"/>
      <c r="T541" s="3"/>
      <c r="U541" s="3"/>
      <c r="V541" s="3"/>
      <c r="W541" s="3"/>
      <c r="X541" s="3"/>
      <c r="Y541" s="3"/>
      <c r="Z541" s="3"/>
      <c r="AA541" s="2"/>
      <c r="AB541" s="3"/>
    </row>
    <row r="542" spans="1:28" ht="12">
      <c r="A542" s="140" t="s">
        <v>452</v>
      </c>
      <c r="B542" s="140" t="s">
        <v>778</v>
      </c>
      <c r="C542" s="141">
        <v>229799</v>
      </c>
      <c r="D542" s="141">
        <v>7</v>
      </c>
      <c r="E542" s="3"/>
      <c r="F542" s="3"/>
      <c r="G542" s="4"/>
      <c r="H542" s="3"/>
      <c r="I542" s="4"/>
      <c r="J542" s="3"/>
      <c r="K542" s="3"/>
      <c r="L542" s="3"/>
      <c r="M542" s="3"/>
      <c r="N542" s="3"/>
      <c r="O542" s="4">
        <v>61</v>
      </c>
      <c r="P542" s="5">
        <v>39715</v>
      </c>
      <c r="Q542" s="4"/>
      <c r="R542" s="3"/>
      <c r="S542" s="3"/>
      <c r="T542" s="3"/>
      <c r="U542" s="3"/>
      <c r="V542" s="3"/>
      <c r="W542" s="3"/>
      <c r="X542" s="3"/>
      <c r="Y542" s="3"/>
      <c r="Z542" s="3"/>
      <c r="AA542" s="2"/>
      <c r="AB542" s="3"/>
    </row>
    <row r="543" spans="1:28" ht="12">
      <c r="A543" s="140" t="s">
        <v>452</v>
      </c>
      <c r="B543" s="140" t="s">
        <v>779</v>
      </c>
      <c r="C543" s="141">
        <v>229832</v>
      </c>
      <c r="D543" s="141">
        <v>7</v>
      </c>
      <c r="E543" s="3"/>
      <c r="F543" s="3"/>
      <c r="G543" s="4"/>
      <c r="H543" s="3"/>
      <c r="I543" s="4"/>
      <c r="J543" s="3"/>
      <c r="K543" s="3"/>
      <c r="L543" s="3"/>
      <c r="M543" s="3"/>
      <c r="N543" s="3"/>
      <c r="O543" s="4">
        <v>42</v>
      </c>
      <c r="P543" s="5">
        <v>34314</v>
      </c>
      <c r="Q543" s="4"/>
      <c r="R543" s="3"/>
      <c r="S543" s="3"/>
      <c r="T543" s="3"/>
      <c r="U543" s="3"/>
      <c r="V543" s="3"/>
      <c r="W543" s="3"/>
      <c r="X543" s="3"/>
      <c r="Y543" s="3"/>
      <c r="Z543" s="3"/>
      <c r="AA543" s="2"/>
      <c r="AB543" s="3"/>
    </row>
    <row r="544" spans="1:28" ht="12">
      <c r="A544" s="140" t="s">
        <v>452</v>
      </c>
      <c r="B544" s="140" t="s">
        <v>780</v>
      </c>
      <c r="C544" s="141">
        <v>229841</v>
      </c>
      <c r="D544" s="141">
        <v>7</v>
      </c>
      <c r="E544" s="3"/>
      <c r="F544" s="3"/>
      <c r="G544" s="4"/>
      <c r="H544" s="3"/>
      <c r="I544" s="4"/>
      <c r="J544" s="3"/>
      <c r="K544" s="3"/>
      <c r="L544" s="3"/>
      <c r="M544" s="3"/>
      <c r="N544" s="3"/>
      <c r="O544" s="4">
        <v>101</v>
      </c>
      <c r="P544" s="5">
        <v>36255</v>
      </c>
      <c r="Q544" s="4"/>
      <c r="R544" s="3"/>
      <c r="S544" s="3"/>
      <c r="T544" s="3"/>
      <c r="U544" s="3"/>
      <c r="V544" s="3"/>
      <c r="W544" s="3"/>
      <c r="X544" s="3"/>
      <c r="Y544" s="3"/>
      <c r="Z544" s="3"/>
      <c r="AA544" s="2"/>
      <c r="AB544" s="3"/>
    </row>
    <row r="545" spans="1:28" ht="12">
      <c r="A545" s="140" t="s">
        <v>452</v>
      </c>
      <c r="B545" s="140" t="s">
        <v>480</v>
      </c>
      <c r="C545" s="141"/>
      <c r="D545" s="141">
        <v>7</v>
      </c>
      <c r="E545" s="3"/>
      <c r="F545" s="3"/>
      <c r="G545" s="4"/>
      <c r="H545" s="3"/>
      <c r="I545" s="4"/>
      <c r="J545" s="3"/>
      <c r="K545" s="3"/>
      <c r="L545" s="3"/>
      <c r="M545" s="3"/>
      <c r="N545" s="3"/>
      <c r="O545" s="4">
        <v>532</v>
      </c>
      <c r="P545" s="5">
        <v>49454</v>
      </c>
      <c r="Q545" s="4"/>
      <c r="R545" s="3"/>
      <c r="S545" s="3"/>
      <c r="T545" s="3"/>
      <c r="U545" s="3"/>
      <c r="V545" s="3"/>
      <c r="W545" s="3"/>
      <c r="X545" s="3"/>
      <c r="Y545" s="3"/>
      <c r="Z545" s="3"/>
      <c r="AA545" s="2"/>
      <c r="AB545" s="3"/>
    </row>
    <row r="546" spans="1:28" ht="12.75">
      <c r="A546" s="140" t="s">
        <v>452</v>
      </c>
      <c r="B546" s="165" t="s">
        <v>475</v>
      </c>
      <c r="C546" s="166"/>
      <c r="D546" s="166">
        <v>7</v>
      </c>
      <c r="E546" s="3"/>
      <c r="F546" s="3"/>
      <c r="G546" s="4"/>
      <c r="H546" s="3"/>
      <c r="I546" s="4"/>
      <c r="J546" s="3"/>
      <c r="K546" s="3"/>
      <c r="L546" s="3"/>
      <c r="M546" s="3"/>
      <c r="N546" s="3"/>
      <c r="O546" s="4">
        <v>489</v>
      </c>
      <c r="P546" s="5">
        <v>41271</v>
      </c>
      <c r="Q546" s="4"/>
      <c r="R546" s="3"/>
      <c r="S546" s="3"/>
      <c r="T546" s="3"/>
      <c r="U546" s="3"/>
      <c r="V546" s="3"/>
      <c r="W546" s="3"/>
      <c r="X546" s="3"/>
      <c r="Y546" s="3"/>
      <c r="Z546" s="3"/>
      <c r="AA546" s="2"/>
      <c r="AB546" s="3"/>
    </row>
    <row r="547" spans="1:28" ht="12.75">
      <c r="A547" s="140" t="s">
        <v>502</v>
      </c>
      <c r="B547" s="165" t="s">
        <v>503</v>
      </c>
      <c r="C547" s="166">
        <v>234076</v>
      </c>
      <c r="D547" s="166">
        <v>1</v>
      </c>
      <c r="E547" s="3">
        <v>358</v>
      </c>
      <c r="F547" s="3">
        <v>85880</v>
      </c>
      <c r="G547" s="4">
        <v>231</v>
      </c>
      <c r="H547" s="3">
        <v>60425</v>
      </c>
      <c r="I547" s="4">
        <v>193</v>
      </c>
      <c r="J547" s="3">
        <v>48396</v>
      </c>
      <c r="K547" s="3">
        <v>18</v>
      </c>
      <c r="L547" s="3">
        <v>36514</v>
      </c>
      <c r="M547" s="3">
        <v>40</v>
      </c>
      <c r="N547" s="3">
        <v>38245</v>
      </c>
      <c r="O547" s="4">
        <v>0</v>
      </c>
      <c r="P547" s="5">
        <v>0</v>
      </c>
      <c r="Q547" s="4">
        <v>100</v>
      </c>
      <c r="R547" s="3">
        <v>130146</v>
      </c>
      <c r="S547" s="3">
        <v>35</v>
      </c>
      <c r="T547" s="3">
        <v>76217</v>
      </c>
      <c r="U547" s="3">
        <v>15</v>
      </c>
      <c r="V547" s="3">
        <v>57540</v>
      </c>
      <c r="W547" s="3">
        <v>2</v>
      </c>
      <c r="X547" s="3">
        <v>43550</v>
      </c>
      <c r="Y547" s="3">
        <v>20</v>
      </c>
      <c r="Z547" s="3">
        <v>50063</v>
      </c>
      <c r="AA547" s="2">
        <v>0</v>
      </c>
      <c r="AB547" s="3">
        <v>0</v>
      </c>
    </row>
    <row r="548" spans="1:28" ht="12.75">
      <c r="A548" s="140" t="s">
        <v>502</v>
      </c>
      <c r="B548" s="165" t="s">
        <v>504</v>
      </c>
      <c r="C548" s="166">
        <v>233921</v>
      </c>
      <c r="D548" s="166">
        <v>1</v>
      </c>
      <c r="E548" s="3">
        <v>313</v>
      </c>
      <c r="F548" s="3">
        <v>79302</v>
      </c>
      <c r="G548" s="4">
        <v>287</v>
      </c>
      <c r="H548" s="3">
        <v>57825</v>
      </c>
      <c r="I548" s="4">
        <v>191</v>
      </c>
      <c r="J548" s="3">
        <v>49242</v>
      </c>
      <c r="K548" s="3">
        <v>96</v>
      </c>
      <c r="L548" s="3">
        <v>30191</v>
      </c>
      <c r="M548" s="3">
        <v>1</v>
      </c>
      <c r="N548" s="3">
        <v>33800</v>
      </c>
      <c r="O548" s="4">
        <v>0</v>
      </c>
      <c r="P548" s="5">
        <v>0</v>
      </c>
      <c r="Q548" s="4">
        <v>158</v>
      </c>
      <c r="R548" s="3">
        <v>99930</v>
      </c>
      <c r="S548" s="3">
        <v>99</v>
      </c>
      <c r="T548" s="3">
        <v>69590</v>
      </c>
      <c r="U548" s="3">
        <v>38</v>
      </c>
      <c r="V548" s="3">
        <v>53510</v>
      </c>
      <c r="W548" s="3">
        <v>20</v>
      </c>
      <c r="X548" s="3">
        <v>46230</v>
      </c>
      <c r="Y548" s="3">
        <v>6</v>
      </c>
      <c r="Z548" s="3">
        <v>55997</v>
      </c>
      <c r="AA548" s="2">
        <v>0</v>
      </c>
      <c r="AB548" s="3">
        <v>0</v>
      </c>
    </row>
    <row r="549" spans="1:28" ht="12.75">
      <c r="A549" s="140" t="s">
        <v>502</v>
      </c>
      <c r="B549" s="165" t="s">
        <v>505</v>
      </c>
      <c r="C549" s="166">
        <v>231624</v>
      </c>
      <c r="D549" s="166">
        <v>2</v>
      </c>
      <c r="E549" s="3">
        <v>170</v>
      </c>
      <c r="F549" s="3">
        <v>81531</v>
      </c>
      <c r="G549" s="4">
        <v>125</v>
      </c>
      <c r="H549" s="3">
        <v>56583</v>
      </c>
      <c r="I549" s="4">
        <v>126</v>
      </c>
      <c r="J549" s="3">
        <v>45505</v>
      </c>
      <c r="K549" s="3">
        <v>21</v>
      </c>
      <c r="L549" s="3">
        <v>33604</v>
      </c>
      <c r="M549" s="3">
        <v>9</v>
      </c>
      <c r="N549" s="3">
        <v>37055</v>
      </c>
      <c r="O549" s="4">
        <v>0</v>
      </c>
      <c r="P549" s="5">
        <v>0</v>
      </c>
      <c r="Q549" s="4">
        <v>31</v>
      </c>
      <c r="R549" s="3">
        <v>89977</v>
      </c>
      <c r="S549" s="3">
        <v>18</v>
      </c>
      <c r="T549" s="3">
        <v>65339</v>
      </c>
      <c r="U549" s="3">
        <v>16</v>
      </c>
      <c r="V549" s="3">
        <v>49012</v>
      </c>
      <c r="W549" s="3">
        <v>0</v>
      </c>
      <c r="X549" s="3">
        <v>0</v>
      </c>
      <c r="Y549" s="3">
        <v>0</v>
      </c>
      <c r="Z549" s="3">
        <v>0</v>
      </c>
      <c r="AA549" s="2">
        <v>0</v>
      </c>
      <c r="AB549" s="3">
        <v>0</v>
      </c>
    </row>
    <row r="550" spans="1:28" ht="12.75">
      <c r="A550" s="140" t="s">
        <v>502</v>
      </c>
      <c r="B550" s="165" t="s">
        <v>506</v>
      </c>
      <c r="C550" s="166">
        <v>232186</v>
      </c>
      <c r="D550" s="166">
        <v>2</v>
      </c>
      <c r="E550" s="3">
        <v>232</v>
      </c>
      <c r="F550" s="3">
        <v>86889</v>
      </c>
      <c r="G550" s="4">
        <v>243</v>
      </c>
      <c r="H550" s="3">
        <v>59512</v>
      </c>
      <c r="I550" s="4">
        <v>143</v>
      </c>
      <c r="J550" s="3">
        <v>46931</v>
      </c>
      <c r="K550" s="3">
        <v>55</v>
      </c>
      <c r="L550" s="3">
        <v>40022</v>
      </c>
      <c r="M550" s="3">
        <v>0</v>
      </c>
      <c r="N550" s="3">
        <v>0</v>
      </c>
      <c r="O550" s="4">
        <v>0</v>
      </c>
      <c r="P550" s="5">
        <v>0</v>
      </c>
      <c r="Q550" s="4">
        <v>29</v>
      </c>
      <c r="R550" s="3">
        <v>127680</v>
      </c>
      <c r="S550" s="3">
        <v>26</v>
      </c>
      <c r="T550" s="3">
        <v>80918</v>
      </c>
      <c r="U550" s="3">
        <v>23</v>
      </c>
      <c r="V550" s="3">
        <v>47898</v>
      </c>
      <c r="W550" s="3">
        <v>8</v>
      </c>
      <c r="X550" s="3">
        <v>55410</v>
      </c>
      <c r="Y550" s="3">
        <v>0</v>
      </c>
      <c r="Z550" s="3">
        <v>0</v>
      </c>
      <c r="AA550" s="2">
        <v>0</v>
      </c>
      <c r="AB550" s="3">
        <v>0</v>
      </c>
    </row>
    <row r="551" spans="1:28" ht="12.75">
      <c r="A551" s="140" t="s">
        <v>502</v>
      </c>
      <c r="B551" s="165" t="s">
        <v>507</v>
      </c>
      <c r="C551" s="166">
        <v>232982</v>
      </c>
      <c r="D551" s="166">
        <v>2</v>
      </c>
      <c r="E551" s="3">
        <v>141</v>
      </c>
      <c r="F551" s="3">
        <v>72221</v>
      </c>
      <c r="G551" s="4">
        <v>202</v>
      </c>
      <c r="H551" s="3">
        <v>54242</v>
      </c>
      <c r="I551" s="4">
        <v>136</v>
      </c>
      <c r="J551" s="3">
        <v>45549</v>
      </c>
      <c r="K551" s="3">
        <v>28</v>
      </c>
      <c r="L551" s="3">
        <v>39236</v>
      </c>
      <c r="M551" s="3">
        <v>46</v>
      </c>
      <c r="N551" s="3">
        <v>37963</v>
      </c>
      <c r="O551" s="4">
        <v>0</v>
      </c>
      <c r="P551" s="5">
        <v>0</v>
      </c>
      <c r="Q551" s="4">
        <v>15</v>
      </c>
      <c r="R551" s="3">
        <v>97493</v>
      </c>
      <c r="S551" s="3">
        <v>3</v>
      </c>
      <c r="T551" s="3">
        <v>53587</v>
      </c>
      <c r="U551" s="3">
        <v>4</v>
      </c>
      <c r="V551" s="3">
        <v>52800</v>
      </c>
      <c r="W551" s="3">
        <v>1</v>
      </c>
      <c r="X551" s="3">
        <v>28900</v>
      </c>
      <c r="Y551" s="3">
        <v>6</v>
      </c>
      <c r="Z551" s="3">
        <v>53683</v>
      </c>
      <c r="AA551" s="2">
        <v>0</v>
      </c>
      <c r="AB551" s="3">
        <v>0</v>
      </c>
    </row>
    <row r="552" spans="1:28" ht="12.75">
      <c r="A552" s="140" t="s">
        <v>502</v>
      </c>
      <c r="B552" s="165" t="s">
        <v>508</v>
      </c>
      <c r="C552" s="166">
        <v>234030</v>
      </c>
      <c r="D552" s="166">
        <v>2</v>
      </c>
      <c r="E552" s="3">
        <v>162</v>
      </c>
      <c r="F552" s="3">
        <v>74065</v>
      </c>
      <c r="G552" s="4">
        <v>207</v>
      </c>
      <c r="H552" s="3">
        <v>58009</v>
      </c>
      <c r="I552" s="4">
        <v>130</v>
      </c>
      <c r="J552" s="3">
        <v>46075</v>
      </c>
      <c r="K552" s="3">
        <v>13</v>
      </c>
      <c r="L552" s="3">
        <v>32782</v>
      </c>
      <c r="M552" s="3">
        <v>5</v>
      </c>
      <c r="N552" s="3">
        <v>33130</v>
      </c>
      <c r="O552" s="4">
        <v>0</v>
      </c>
      <c r="P552" s="5">
        <v>0</v>
      </c>
      <c r="Q552" s="4">
        <v>69</v>
      </c>
      <c r="R552" s="3">
        <v>95423</v>
      </c>
      <c r="S552" s="3">
        <v>106</v>
      </c>
      <c r="T552" s="3">
        <v>76639</v>
      </c>
      <c r="U552" s="3">
        <v>88</v>
      </c>
      <c r="V552" s="3">
        <v>60065</v>
      </c>
      <c r="W552" s="3">
        <v>19</v>
      </c>
      <c r="X552" s="3">
        <v>45897</v>
      </c>
      <c r="Y552" s="3">
        <v>1</v>
      </c>
      <c r="Z552" s="3">
        <v>36200</v>
      </c>
      <c r="AA552" s="2">
        <v>0</v>
      </c>
      <c r="AB552" s="3">
        <v>0</v>
      </c>
    </row>
    <row r="553" spans="1:28" ht="12.75">
      <c r="A553" s="140" t="s">
        <v>502</v>
      </c>
      <c r="B553" s="165" t="s">
        <v>509</v>
      </c>
      <c r="C553" s="166">
        <v>232423</v>
      </c>
      <c r="D553" s="166">
        <v>3</v>
      </c>
      <c r="E553" s="3">
        <v>180</v>
      </c>
      <c r="F553" s="3">
        <v>62263</v>
      </c>
      <c r="G553" s="4">
        <v>184</v>
      </c>
      <c r="H553" s="3">
        <v>52729</v>
      </c>
      <c r="I553" s="4">
        <v>178</v>
      </c>
      <c r="J553" s="3">
        <v>42583</v>
      </c>
      <c r="K553" s="3">
        <v>46</v>
      </c>
      <c r="L553" s="3">
        <v>33849</v>
      </c>
      <c r="M553" s="3">
        <v>0</v>
      </c>
      <c r="N553" s="3">
        <v>0</v>
      </c>
      <c r="O553" s="4">
        <v>0</v>
      </c>
      <c r="P553" s="5">
        <v>0</v>
      </c>
      <c r="Q553" s="4">
        <v>23</v>
      </c>
      <c r="R553" s="3">
        <v>81172</v>
      </c>
      <c r="S553" s="3">
        <v>3</v>
      </c>
      <c r="T553" s="3">
        <v>67807</v>
      </c>
      <c r="U553" s="3">
        <v>3</v>
      </c>
      <c r="V553" s="3">
        <v>60333</v>
      </c>
      <c r="W553" s="3">
        <v>0</v>
      </c>
      <c r="X553" s="3">
        <v>0</v>
      </c>
      <c r="Y553" s="3">
        <v>0</v>
      </c>
      <c r="Z553" s="3">
        <v>0</v>
      </c>
      <c r="AA553" s="2">
        <v>0</v>
      </c>
      <c r="AB553" s="3">
        <v>0</v>
      </c>
    </row>
    <row r="554" spans="1:28" ht="12.75">
      <c r="A554" s="140" t="s">
        <v>502</v>
      </c>
      <c r="B554" s="165" t="s">
        <v>510</v>
      </c>
      <c r="C554" s="166">
        <v>233277</v>
      </c>
      <c r="D554" s="166">
        <v>3</v>
      </c>
      <c r="E554" s="3">
        <v>140</v>
      </c>
      <c r="F554" s="3">
        <v>57267</v>
      </c>
      <c r="G554" s="4">
        <v>112</v>
      </c>
      <c r="H554" s="3">
        <v>46086</v>
      </c>
      <c r="I554" s="4">
        <v>77</v>
      </c>
      <c r="J554" s="3">
        <v>38998</v>
      </c>
      <c r="K554" s="3">
        <v>23</v>
      </c>
      <c r="L554" s="3">
        <v>29490</v>
      </c>
      <c r="M554" s="3">
        <v>0</v>
      </c>
      <c r="N554" s="3">
        <v>0</v>
      </c>
      <c r="O554" s="4">
        <v>0</v>
      </c>
      <c r="P554" s="5">
        <v>0</v>
      </c>
      <c r="Q554" s="4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2">
        <v>0</v>
      </c>
      <c r="AB554" s="3">
        <v>0</v>
      </c>
    </row>
    <row r="555" spans="1:28" ht="12.75">
      <c r="A555" s="140" t="s">
        <v>502</v>
      </c>
      <c r="B555" s="165" t="s">
        <v>511</v>
      </c>
      <c r="C555" s="166">
        <v>232937</v>
      </c>
      <c r="D555" s="166">
        <v>4</v>
      </c>
      <c r="E555" s="3">
        <v>68</v>
      </c>
      <c r="F555" s="3">
        <v>57416</v>
      </c>
      <c r="G555" s="4">
        <v>82</v>
      </c>
      <c r="H555" s="3">
        <v>52431</v>
      </c>
      <c r="I555" s="4">
        <v>98</v>
      </c>
      <c r="J555" s="3">
        <v>41574</v>
      </c>
      <c r="K555" s="3">
        <v>28</v>
      </c>
      <c r="L555" s="3">
        <v>37395</v>
      </c>
      <c r="M555" s="3">
        <v>1</v>
      </c>
      <c r="N555" s="3">
        <v>24720</v>
      </c>
      <c r="O555" s="4">
        <v>0</v>
      </c>
      <c r="P555" s="5">
        <v>0</v>
      </c>
      <c r="Q555" s="4">
        <v>11</v>
      </c>
      <c r="R555" s="3">
        <v>73806</v>
      </c>
      <c r="S555" s="3">
        <v>8</v>
      </c>
      <c r="T555" s="3">
        <v>70304</v>
      </c>
      <c r="U555" s="3">
        <v>19</v>
      </c>
      <c r="V555" s="3">
        <v>43989</v>
      </c>
      <c r="W555" s="3">
        <v>17</v>
      </c>
      <c r="X555" s="3">
        <v>41733</v>
      </c>
      <c r="Y555" s="3">
        <v>5</v>
      </c>
      <c r="Z555" s="3">
        <v>31155</v>
      </c>
      <c r="AA555" s="2">
        <v>0</v>
      </c>
      <c r="AB555" s="3">
        <v>0</v>
      </c>
    </row>
    <row r="556" spans="1:28" ht="12.75">
      <c r="A556" s="140" t="s">
        <v>502</v>
      </c>
      <c r="B556" s="165" t="s">
        <v>512</v>
      </c>
      <c r="C556" s="166">
        <v>234155</v>
      </c>
      <c r="D556" s="166">
        <v>4</v>
      </c>
      <c r="E556" s="3">
        <v>39</v>
      </c>
      <c r="F556" s="3">
        <v>55203</v>
      </c>
      <c r="G556" s="4">
        <v>33</v>
      </c>
      <c r="H556" s="3">
        <v>51824</v>
      </c>
      <c r="I556" s="4">
        <v>59</v>
      </c>
      <c r="J556" s="3">
        <v>43589</v>
      </c>
      <c r="K556" s="3">
        <v>16</v>
      </c>
      <c r="L556" s="3">
        <v>35928</v>
      </c>
      <c r="M556" s="3">
        <v>0</v>
      </c>
      <c r="N556" s="3">
        <v>0</v>
      </c>
      <c r="O556" s="4">
        <v>0</v>
      </c>
      <c r="P556" s="5">
        <v>0</v>
      </c>
      <c r="Q556" s="4">
        <v>9</v>
      </c>
      <c r="R556" s="3">
        <v>71153</v>
      </c>
      <c r="S556" s="3">
        <v>7</v>
      </c>
      <c r="T556" s="3">
        <v>64758</v>
      </c>
      <c r="U556" s="3">
        <v>5</v>
      </c>
      <c r="V556" s="3">
        <v>57713</v>
      </c>
      <c r="W556" s="3">
        <v>2</v>
      </c>
      <c r="X556" s="3">
        <v>43215</v>
      </c>
      <c r="Y556" s="3">
        <v>0</v>
      </c>
      <c r="Z556" s="3">
        <v>0</v>
      </c>
      <c r="AA556" s="2">
        <v>0</v>
      </c>
      <c r="AB556" s="3">
        <v>0</v>
      </c>
    </row>
    <row r="557" spans="1:28" ht="12.75">
      <c r="A557" s="140" t="s">
        <v>502</v>
      </c>
      <c r="B557" s="165" t="s">
        <v>513</v>
      </c>
      <c r="C557" s="166">
        <v>232566</v>
      </c>
      <c r="D557" s="166">
        <v>5</v>
      </c>
      <c r="E557" s="3">
        <v>39</v>
      </c>
      <c r="F557" s="3">
        <v>60371</v>
      </c>
      <c r="G557" s="4">
        <v>55</v>
      </c>
      <c r="H557" s="3">
        <v>48794</v>
      </c>
      <c r="I557" s="4">
        <v>47</v>
      </c>
      <c r="J557" s="3">
        <v>40696</v>
      </c>
      <c r="K557" s="3">
        <v>16</v>
      </c>
      <c r="L557" s="3">
        <v>31757</v>
      </c>
      <c r="M557" s="3">
        <v>1</v>
      </c>
      <c r="N557" s="3">
        <v>34000</v>
      </c>
      <c r="O557" s="4">
        <v>0</v>
      </c>
      <c r="P557" s="5">
        <v>0</v>
      </c>
      <c r="Q557" s="4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2">
        <v>0</v>
      </c>
      <c r="AB557" s="3">
        <v>0</v>
      </c>
    </row>
    <row r="558" spans="1:28" ht="12.75">
      <c r="A558" s="140" t="s">
        <v>502</v>
      </c>
      <c r="B558" s="165" t="s">
        <v>514</v>
      </c>
      <c r="C558" s="166">
        <v>231712</v>
      </c>
      <c r="D558" s="166">
        <v>6</v>
      </c>
      <c r="E558" s="3">
        <v>55</v>
      </c>
      <c r="F558" s="3">
        <v>61226</v>
      </c>
      <c r="G558" s="4">
        <v>49</v>
      </c>
      <c r="H558" s="3">
        <v>51295</v>
      </c>
      <c r="I558" s="4">
        <v>48</v>
      </c>
      <c r="J558" s="3">
        <v>42560</v>
      </c>
      <c r="K558" s="3">
        <v>20</v>
      </c>
      <c r="L558" s="3">
        <v>33517</v>
      </c>
      <c r="M558" s="3">
        <v>0</v>
      </c>
      <c r="N558" s="3">
        <v>0</v>
      </c>
      <c r="O558" s="4">
        <v>0</v>
      </c>
      <c r="P558" s="5">
        <v>0</v>
      </c>
      <c r="Q558" s="4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2">
        <v>0</v>
      </c>
      <c r="AB558" s="3">
        <v>0</v>
      </c>
    </row>
    <row r="559" spans="1:28" ht="12.75">
      <c r="A559" s="140" t="s">
        <v>502</v>
      </c>
      <c r="B559" s="165" t="s">
        <v>515</v>
      </c>
      <c r="C559" s="166">
        <v>233897</v>
      </c>
      <c r="D559" s="166">
        <v>6</v>
      </c>
      <c r="E559" s="3">
        <v>13</v>
      </c>
      <c r="F559" s="3">
        <v>57692</v>
      </c>
      <c r="G559" s="4">
        <v>17</v>
      </c>
      <c r="H559" s="3">
        <v>46882</v>
      </c>
      <c r="I559" s="4">
        <v>25</v>
      </c>
      <c r="J559" s="3">
        <v>42212</v>
      </c>
      <c r="K559" s="3">
        <v>3</v>
      </c>
      <c r="L559" s="3">
        <v>31533</v>
      </c>
      <c r="M559" s="3">
        <v>2</v>
      </c>
      <c r="N559" s="3">
        <v>26700</v>
      </c>
      <c r="O559" s="4">
        <v>0</v>
      </c>
      <c r="P559" s="5">
        <v>0</v>
      </c>
      <c r="Q559" s="4">
        <v>1</v>
      </c>
      <c r="R559" s="3">
        <v>94000</v>
      </c>
      <c r="S559" s="3">
        <v>1</v>
      </c>
      <c r="T559" s="3">
        <v>56900</v>
      </c>
      <c r="U559" s="3">
        <v>0</v>
      </c>
      <c r="V559" s="3">
        <v>0</v>
      </c>
      <c r="W559" s="3">
        <v>0</v>
      </c>
      <c r="X559" s="3">
        <v>0</v>
      </c>
      <c r="Y559" s="3">
        <v>1</v>
      </c>
      <c r="Z559" s="3">
        <v>48000</v>
      </c>
      <c r="AA559" s="2">
        <v>0</v>
      </c>
      <c r="AB559" s="3">
        <v>0</v>
      </c>
    </row>
    <row r="560" spans="1:28" ht="12.75">
      <c r="A560" s="140" t="s">
        <v>502</v>
      </c>
      <c r="B560" s="165" t="s">
        <v>516</v>
      </c>
      <c r="C560" s="166">
        <v>232681</v>
      </c>
      <c r="D560" s="166">
        <v>6</v>
      </c>
      <c r="E560" s="3">
        <v>64</v>
      </c>
      <c r="F560" s="3">
        <v>62057</v>
      </c>
      <c r="G560" s="4">
        <v>51</v>
      </c>
      <c r="H560" s="3">
        <v>49209</v>
      </c>
      <c r="I560" s="4">
        <v>42</v>
      </c>
      <c r="J560" s="3">
        <v>39822</v>
      </c>
      <c r="K560" s="3">
        <v>0</v>
      </c>
      <c r="L560" s="3">
        <v>0</v>
      </c>
      <c r="M560" s="3">
        <v>19</v>
      </c>
      <c r="N560" s="3">
        <v>34186</v>
      </c>
      <c r="O560" s="4">
        <v>0</v>
      </c>
      <c r="P560" s="5">
        <v>0</v>
      </c>
      <c r="Q560" s="4">
        <v>1</v>
      </c>
      <c r="R560" s="3">
        <v>79634</v>
      </c>
      <c r="S560" s="3">
        <v>2</v>
      </c>
      <c r="T560" s="3">
        <v>58534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2">
        <v>0</v>
      </c>
      <c r="AB560" s="3">
        <v>0</v>
      </c>
    </row>
    <row r="561" spans="1:28" ht="12.75">
      <c r="A561" s="140" t="s">
        <v>502</v>
      </c>
      <c r="B561" s="165" t="s">
        <v>517</v>
      </c>
      <c r="C561" s="166"/>
      <c r="D561" s="166">
        <v>7</v>
      </c>
      <c r="E561" s="3">
        <v>422</v>
      </c>
      <c r="F561" s="3">
        <v>49130</v>
      </c>
      <c r="G561" s="4">
        <v>612</v>
      </c>
      <c r="H561" s="3">
        <v>43885</v>
      </c>
      <c r="I561" s="4">
        <v>530</v>
      </c>
      <c r="J561" s="3">
        <v>38735</v>
      </c>
      <c r="K561" s="3">
        <v>211</v>
      </c>
      <c r="L561" s="3">
        <v>33822</v>
      </c>
      <c r="M561" s="3">
        <v>1</v>
      </c>
      <c r="N561" s="3">
        <v>28737</v>
      </c>
      <c r="O561" s="4">
        <v>0</v>
      </c>
      <c r="P561" s="5">
        <v>0</v>
      </c>
      <c r="Q561" s="4">
        <v>14</v>
      </c>
      <c r="R561" s="3">
        <v>60705</v>
      </c>
      <c r="S561" s="3">
        <v>14</v>
      </c>
      <c r="T561" s="3">
        <v>53688</v>
      </c>
      <c r="U561" s="3">
        <v>17</v>
      </c>
      <c r="V561" s="3">
        <v>49720</v>
      </c>
      <c r="W561" s="3">
        <v>13</v>
      </c>
      <c r="X561" s="3">
        <v>43958</v>
      </c>
      <c r="Y561" s="3">
        <v>1</v>
      </c>
      <c r="Z561" s="3">
        <v>37445</v>
      </c>
      <c r="AA561" s="2">
        <v>0</v>
      </c>
      <c r="AB561" s="3">
        <v>0</v>
      </c>
    </row>
    <row r="562" spans="1:28" ht="12.75">
      <c r="A562" s="140" t="s">
        <v>502</v>
      </c>
      <c r="B562" s="165" t="s">
        <v>518</v>
      </c>
      <c r="C562" s="166">
        <v>233338</v>
      </c>
      <c r="D562" s="166">
        <v>7</v>
      </c>
      <c r="E562" s="3">
        <v>11</v>
      </c>
      <c r="F562" s="3">
        <v>49454</v>
      </c>
      <c r="G562" s="4">
        <v>16</v>
      </c>
      <c r="H562" s="3">
        <v>43521</v>
      </c>
      <c r="I562" s="4">
        <v>7</v>
      </c>
      <c r="J562" s="3">
        <v>34437</v>
      </c>
      <c r="K562" s="3">
        <v>2</v>
      </c>
      <c r="L562" s="3">
        <v>21500</v>
      </c>
      <c r="M562" s="3">
        <v>0</v>
      </c>
      <c r="N562" s="3">
        <v>0</v>
      </c>
      <c r="O562" s="4">
        <v>0</v>
      </c>
      <c r="P562" s="5">
        <v>0</v>
      </c>
      <c r="Q562" s="4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2">
        <v>0</v>
      </c>
      <c r="AB562" s="3">
        <v>0</v>
      </c>
    </row>
    <row r="563" spans="1:28" ht="12.75">
      <c r="A563" s="140" t="s">
        <v>519</v>
      </c>
      <c r="B563" s="165" t="s">
        <v>520</v>
      </c>
      <c r="C563" s="166">
        <v>238032</v>
      </c>
      <c r="D563" s="166">
        <v>1</v>
      </c>
      <c r="E563" s="3">
        <v>233</v>
      </c>
      <c r="F563" s="3">
        <v>66160</v>
      </c>
      <c r="G563" s="4">
        <v>199</v>
      </c>
      <c r="H563" s="3">
        <v>51609</v>
      </c>
      <c r="I563" s="4">
        <v>182</v>
      </c>
      <c r="J563" s="3">
        <v>41282</v>
      </c>
      <c r="K563" s="3">
        <v>11</v>
      </c>
      <c r="L563" s="3">
        <v>29933</v>
      </c>
      <c r="M563" s="3">
        <v>9</v>
      </c>
      <c r="N563" s="3">
        <v>25149</v>
      </c>
      <c r="O563" s="4">
        <v>0</v>
      </c>
      <c r="P563" s="5">
        <v>0</v>
      </c>
      <c r="Q563" s="4">
        <v>113</v>
      </c>
      <c r="R563" s="3">
        <v>74961</v>
      </c>
      <c r="S563" s="3">
        <v>58</v>
      </c>
      <c r="T563" s="3">
        <v>60907</v>
      </c>
      <c r="U563" s="3">
        <v>34</v>
      </c>
      <c r="V563" s="3">
        <v>52837</v>
      </c>
      <c r="W563" s="3">
        <v>1</v>
      </c>
      <c r="X563" s="3">
        <v>40692</v>
      </c>
      <c r="Y563" s="3">
        <v>3</v>
      </c>
      <c r="Z563" s="3">
        <v>29996</v>
      </c>
      <c r="AA563" s="2">
        <v>0</v>
      </c>
      <c r="AB563" s="3">
        <v>0</v>
      </c>
    </row>
    <row r="564" spans="1:28" ht="12.75">
      <c r="A564" s="140" t="s">
        <v>519</v>
      </c>
      <c r="B564" s="165" t="s">
        <v>521</v>
      </c>
      <c r="C564" s="166">
        <v>237525</v>
      </c>
      <c r="D564" s="166">
        <v>3</v>
      </c>
      <c r="E564" s="3">
        <v>182</v>
      </c>
      <c r="F564" s="3">
        <v>54389</v>
      </c>
      <c r="G564" s="4">
        <v>124</v>
      </c>
      <c r="H564" s="3">
        <v>44748</v>
      </c>
      <c r="I564" s="4">
        <v>109</v>
      </c>
      <c r="J564" s="3">
        <v>35787</v>
      </c>
      <c r="K564" s="3">
        <v>26</v>
      </c>
      <c r="L564" s="3">
        <v>25812</v>
      </c>
      <c r="M564" s="3">
        <v>0</v>
      </c>
      <c r="N564" s="3">
        <v>0</v>
      </c>
      <c r="O564" s="4">
        <v>0</v>
      </c>
      <c r="P564" s="5">
        <v>0</v>
      </c>
      <c r="Q564" s="4">
        <v>13</v>
      </c>
      <c r="R564" s="3">
        <v>71332</v>
      </c>
      <c r="S564" s="3">
        <v>9</v>
      </c>
      <c r="T564" s="3">
        <v>56681</v>
      </c>
      <c r="U564" s="3">
        <v>3</v>
      </c>
      <c r="V564" s="3">
        <v>49125</v>
      </c>
      <c r="W564" s="3">
        <v>0</v>
      </c>
      <c r="X564" s="3">
        <v>0</v>
      </c>
      <c r="Y564" s="3">
        <v>0</v>
      </c>
      <c r="Z564" s="3">
        <v>0</v>
      </c>
      <c r="AA564" s="2">
        <v>0</v>
      </c>
      <c r="AB564" s="3">
        <v>0</v>
      </c>
    </row>
    <row r="565" spans="1:28" ht="12.75">
      <c r="A565" s="140" t="s">
        <v>519</v>
      </c>
      <c r="B565" s="165" t="s">
        <v>522</v>
      </c>
      <c r="C565" s="166">
        <v>237215</v>
      </c>
      <c r="D565" s="166">
        <v>6</v>
      </c>
      <c r="E565" s="3">
        <v>20</v>
      </c>
      <c r="F565" s="3">
        <v>50070</v>
      </c>
      <c r="G565" s="4">
        <v>23</v>
      </c>
      <c r="H565" s="3">
        <v>40331</v>
      </c>
      <c r="I565" s="4">
        <v>20</v>
      </c>
      <c r="J565" s="3">
        <v>36664</v>
      </c>
      <c r="K565" s="3">
        <v>9</v>
      </c>
      <c r="L565" s="3">
        <v>30824</v>
      </c>
      <c r="M565" s="3">
        <v>0</v>
      </c>
      <c r="N565" s="3">
        <v>0</v>
      </c>
      <c r="O565" s="4">
        <v>0</v>
      </c>
      <c r="P565" s="5">
        <v>0</v>
      </c>
      <c r="Q565" s="4">
        <v>2</v>
      </c>
      <c r="R565" s="3">
        <v>68805</v>
      </c>
      <c r="S565" s="3">
        <v>1</v>
      </c>
      <c r="T565" s="3">
        <v>48952</v>
      </c>
      <c r="U565" s="3">
        <v>0</v>
      </c>
      <c r="V565" s="3">
        <v>0</v>
      </c>
      <c r="W565" s="3">
        <v>1</v>
      </c>
      <c r="X565" s="3">
        <v>48036</v>
      </c>
      <c r="Y565" s="3">
        <v>0</v>
      </c>
      <c r="Z565" s="3">
        <v>0</v>
      </c>
      <c r="AA565" s="2">
        <v>0</v>
      </c>
      <c r="AB565" s="3">
        <v>0</v>
      </c>
    </row>
    <row r="566" spans="1:28" ht="12.75">
      <c r="A566" s="140" t="s">
        <v>519</v>
      </c>
      <c r="B566" s="165" t="s">
        <v>523</v>
      </c>
      <c r="C566" s="166">
        <v>237330</v>
      </c>
      <c r="D566" s="166">
        <v>6</v>
      </c>
      <c r="E566" s="3">
        <v>19</v>
      </c>
      <c r="F566" s="3">
        <v>48197</v>
      </c>
      <c r="G566" s="4">
        <v>23</v>
      </c>
      <c r="H566" s="3">
        <v>42043</v>
      </c>
      <c r="I566" s="4">
        <v>37</v>
      </c>
      <c r="J566" s="3">
        <v>34536</v>
      </c>
      <c r="K566" s="3">
        <v>7</v>
      </c>
      <c r="L566" s="3">
        <v>30698</v>
      </c>
      <c r="M566" s="3">
        <v>0</v>
      </c>
      <c r="N566" s="3">
        <v>0</v>
      </c>
      <c r="O566" s="4">
        <v>0</v>
      </c>
      <c r="P566" s="5">
        <v>0</v>
      </c>
      <c r="Q566" s="4">
        <v>1</v>
      </c>
      <c r="R566" s="3">
        <v>64061</v>
      </c>
      <c r="S566" s="3">
        <v>2</v>
      </c>
      <c r="T566" s="3">
        <v>55809</v>
      </c>
      <c r="U566" s="3">
        <v>2</v>
      </c>
      <c r="V566" s="3">
        <v>43943</v>
      </c>
      <c r="W566" s="3">
        <v>1</v>
      </c>
      <c r="X566" s="3">
        <v>24000</v>
      </c>
      <c r="Y566" s="3">
        <v>0</v>
      </c>
      <c r="Z566" s="3">
        <v>0</v>
      </c>
      <c r="AA566" s="2">
        <v>0</v>
      </c>
      <c r="AB566" s="3">
        <v>0</v>
      </c>
    </row>
    <row r="567" spans="1:28" ht="12.75">
      <c r="A567" s="140" t="s">
        <v>519</v>
      </c>
      <c r="B567" s="165" t="s">
        <v>524</v>
      </c>
      <c r="C567" s="166">
        <v>237367</v>
      </c>
      <c r="D567" s="166">
        <v>6</v>
      </c>
      <c r="E567" s="3">
        <v>50</v>
      </c>
      <c r="F567" s="3">
        <v>50348</v>
      </c>
      <c r="G567" s="4">
        <v>51</v>
      </c>
      <c r="H567" s="3">
        <v>43435</v>
      </c>
      <c r="I567" s="4">
        <v>45</v>
      </c>
      <c r="J567" s="3">
        <v>38328</v>
      </c>
      <c r="K567" s="3">
        <v>28</v>
      </c>
      <c r="L567" s="3">
        <v>34286</v>
      </c>
      <c r="M567" s="3">
        <v>0</v>
      </c>
      <c r="N567" s="3">
        <v>0</v>
      </c>
      <c r="O567" s="4">
        <v>0</v>
      </c>
      <c r="P567" s="5">
        <v>0</v>
      </c>
      <c r="Q567" s="4">
        <v>7</v>
      </c>
      <c r="R567" s="3">
        <v>64002</v>
      </c>
      <c r="S567" s="3">
        <v>3</v>
      </c>
      <c r="T567" s="3">
        <v>49616</v>
      </c>
      <c r="U567" s="3">
        <v>4</v>
      </c>
      <c r="V567" s="3">
        <v>50421</v>
      </c>
      <c r="W567" s="3">
        <v>2</v>
      </c>
      <c r="X567" s="3">
        <v>31710</v>
      </c>
      <c r="Y567" s="3">
        <v>0</v>
      </c>
      <c r="Z567" s="3">
        <v>0</v>
      </c>
      <c r="AA567" s="2">
        <v>0</v>
      </c>
      <c r="AB567" s="3">
        <v>0</v>
      </c>
    </row>
    <row r="568" spans="1:28" ht="12.75">
      <c r="A568" s="140" t="s">
        <v>519</v>
      </c>
      <c r="B568" s="165" t="s">
        <v>525</v>
      </c>
      <c r="C568" s="166">
        <v>237385</v>
      </c>
      <c r="D568" s="166">
        <v>6</v>
      </c>
      <c r="E568" s="3">
        <v>14</v>
      </c>
      <c r="F568" s="3">
        <v>49319</v>
      </c>
      <c r="G568" s="4">
        <v>29</v>
      </c>
      <c r="H568" s="3">
        <v>42174</v>
      </c>
      <c r="I568" s="4">
        <v>20</v>
      </c>
      <c r="J568" s="3">
        <v>35690</v>
      </c>
      <c r="K568" s="3">
        <v>1</v>
      </c>
      <c r="L568" s="3">
        <v>30636</v>
      </c>
      <c r="M568" s="3">
        <v>0</v>
      </c>
      <c r="N568" s="3">
        <v>0</v>
      </c>
      <c r="O568" s="4">
        <v>0</v>
      </c>
      <c r="P568" s="5">
        <v>0</v>
      </c>
      <c r="Q568" s="4">
        <v>1</v>
      </c>
      <c r="R568" s="3">
        <v>53894</v>
      </c>
      <c r="S568" s="3">
        <v>0</v>
      </c>
      <c r="T568" s="3">
        <v>0</v>
      </c>
      <c r="U568" s="3">
        <v>3</v>
      </c>
      <c r="V568" s="3">
        <v>49661</v>
      </c>
      <c r="W568" s="3">
        <v>0</v>
      </c>
      <c r="X568" s="3">
        <v>0</v>
      </c>
      <c r="Y568" s="3">
        <v>0</v>
      </c>
      <c r="Z568" s="3">
        <v>0</v>
      </c>
      <c r="AA568" s="2">
        <v>0</v>
      </c>
      <c r="AB568" s="3">
        <v>0</v>
      </c>
    </row>
    <row r="569" spans="1:28" ht="12.75">
      <c r="A569" s="140" t="s">
        <v>519</v>
      </c>
      <c r="B569" s="165" t="s">
        <v>526</v>
      </c>
      <c r="C569" s="166">
        <v>237792</v>
      </c>
      <c r="D569" s="166">
        <v>6</v>
      </c>
      <c r="E569" s="3">
        <v>34</v>
      </c>
      <c r="F569" s="3">
        <v>50849</v>
      </c>
      <c r="G569" s="4">
        <v>31</v>
      </c>
      <c r="H569" s="3">
        <v>43126</v>
      </c>
      <c r="I569" s="4">
        <v>36</v>
      </c>
      <c r="J569" s="3">
        <v>37804</v>
      </c>
      <c r="K569" s="3">
        <v>2</v>
      </c>
      <c r="L569" s="3">
        <v>35776</v>
      </c>
      <c r="M569" s="3">
        <v>10</v>
      </c>
      <c r="N569" s="3">
        <v>35843</v>
      </c>
      <c r="O569" s="4">
        <v>0</v>
      </c>
      <c r="P569" s="5">
        <v>0</v>
      </c>
      <c r="Q569" s="4">
        <v>0</v>
      </c>
      <c r="R569" s="3">
        <v>0</v>
      </c>
      <c r="S569" s="3">
        <v>0</v>
      </c>
      <c r="T569" s="3">
        <v>0</v>
      </c>
      <c r="U569" s="3">
        <v>1</v>
      </c>
      <c r="V569" s="3">
        <v>46781</v>
      </c>
      <c r="W569" s="3">
        <v>0</v>
      </c>
      <c r="X569" s="3">
        <v>0</v>
      </c>
      <c r="Y569" s="3">
        <v>2</v>
      </c>
      <c r="Z569" s="3">
        <v>42839</v>
      </c>
      <c r="AA569" s="2">
        <v>0</v>
      </c>
      <c r="AB569" s="3">
        <v>0</v>
      </c>
    </row>
    <row r="570" spans="1:28" ht="12.75">
      <c r="A570" s="140" t="s">
        <v>519</v>
      </c>
      <c r="B570" s="165" t="s">
        <v>527</v>
      </c>
      <c r="C570" s="166">
        <v>237932</v>
      </c>
      <c r="D570" s="166">
        <v>6</v>
      </c>
      <c r="E570" s="3">
        <v>34</v>
      </c>
      <c r="F570" s="3">
        <v>49011</v>
      </c>
      <c r="G570" s="4">
        <v>53</v>
      </c>
      <c r="H570" s="3">
        <v>40327</v>
      </c>
      <c r="I570" s="4">
        <v>18</v>
      </c>
      <c r="J570" s="3">
        <v>29911</v>
      </c>
      <c r="K570" s="3">
        <v>4</v>
      </c>
      <c r="L570" s="3">
        <v>24519</v>
      </c>
      <c r="M570" s="3">
        <v>2</v>
      </c>
      <c r="N570" s="3">
        <v>22500</v>
      </c>
      <c r="O570" s="4">
        <v>0</v>
      </c>
      <c r="P570" s="5">
        <v>0</v>
      </c>
      <c r="Q570" s="4">
        <v>0</v>
      </c>
      <c r="R570" s="3">
        <v>0</v>
      </c>
      <c r="S570" s="3">
        <v>1</v>
      </c>
      <c r="T570" s="3">
        <v>46405</v>
      </c>
      <c r="U570" s="3">
        <v>0</v>
      </c>
      <c r="V570" s="3">
        <v>0</v>
      </c>
      <c r="W570" s="3">
        <v>2</v>
      </c>
      <c r="X570" s="3">
        <v>37776</v>
      </c>
      <c r="Y570" s="3">
        <v>0</v>
      </c>
      <c r="Z570" s="3">
        <v>0</v>
      </c>
      <c r="AA570" s="2">
        <v>0</v>
      </c>
      <c r="AB570" s="3">
        <v>0</v>
      </c>
    </row>
    <row r="571" spans="1:28" ht="12.75">
      <c r="A571" s="140" t="s">
        <v>519</v>
      </c>
      <c r="B571" s="165" t="s">
        <v>528</v>
      </c>
      <c r="C571" s="166">
        <v>237899</v>
      </c>
      <c r="D571" s="166">
        <v>6</v>
      </c>
      <c r="E571" s="3">
        <v>25</v>
      </c>
      <c r="F571" s="3">
        <v>51807</v>
      </c>
      <c r="G571" s="4">
        <v>48</v>
      </c>
      <c r="H571" s="3">
        <v>42851</v>
      </c>
      <c r="I571" s="4">
        <v>45</v>
      </c>
      <c r="J571" s="3">
        <v>36514</v>
      </c>
      <c r="K571" s="3">
        <v>22</v>
      </c>
      <c r="L571" s="3">
        <v>29884</v>
      </c>
      <c r="M571" s="3">
        <v>0</v>
      </c>
      <c r="N571" s="3">
        <v>0</v>
      </c>
      <c r="O571" s="4">
        <v>0</v>
      </c>
      <c r="P571" s="5">
        <v>0</v>
      </c>
      <c r="Q571" s="4">
        <v>1</v>
      </c>
      <c r="R571" s="3">
        <v>65455</v>
      </c>
      <c r="S571" s="3">
        <v>0</v>
      </c>
      <c r="T571" s="3">
        <v>0</v>
      </c>
      <c r="U571" s="3">
        <v>2</v>
      </c>
      <c r="V571" s="3">
        <v>48373</v>
      </c>
      <c r="W571" s="3">
        <v>1</v>
      </c>
      <c r="X571" s="3">
        <v>52172</v>
      </c>
      <c r="Y571" s="3">
        <v>0</v>
      </c>
      <c r="Z571" s="3">
        <v>0</v>
      </c>
      <c r="AA571" s="2">
        <v>0</v>
      </c>
      <c r="AB571" s="3">
        <v>0</v>
      </c>
    </row>
    <row r="572" spans="1:28" ht="12.75">
      <c r="A572" s="140" t="s">
        <v>519</v>
      </c>
      <c r="B572" s="165" t="s">
        <v>529</v>
      </c>
      <c r="C572" s="166">
        <v>237950</v>
      </c>
      <c r="D572" s="166">
        <v>6</v>
      </c>
      <c r="E572" s="3">
        <v>49</v>
      </c>
      <c r="F572" s="3">
        <v>49190</v>
      </c>
      <c r="G572" s="4">
        <v>35</v>
      </c>
      <c r="H572" s="3">
        <v>40036</v>
      </c>
      <c r="I572" s="4">
        <v>17</v>
      </c>
      <c r="J572" s="3">
        <v>33817</v>
      </c>
      <c r="K572" s="3">
        <v>14</v>
      </c>
      <c r="L572" s="3">
        <v>28797</v>
      </c>
      <c r="M572" s="3">
        <v>0</v>
      </c>
      <c r="N572" s="3">
        <v>0</v>
      </c>
      <c r="O572" s="4">
        <v>0</v>
      </c>
      <c r="P572" s="5">
        <v>0</v>
      </c>
      <c r="Q572" s="4">
        <v>1</v>
      </c>
      <c r="R572" s="3">
        <v>92556</v>
      </c>
      <c r="S572" s="3">
        <v>3</v>
      </c>
      <c r="T572" s="3">
        <v>50164</v>
      </c>
      <c r="U572" s="3">
        <v>3</v>
      </c>
      <c r="V572" s="3">
        <v>35524</v>
      </c>
      <c r="W572" s="3">
        <v>3</v>
      </c>
      <c r="X572" s="3">
        <v>36577</v>
      </c>
      <c r="Y572" s="3">
        <v>0</v>
      </c>
      <c r="Z572" s="3">
        <v>0</v>
      </c>
      <c r="AA572" s="2">
        <v>0</v>
      </c>
      <c r="AB572" s="3">
        <v>0</v>
      </c>
    </row>
    <row r="573" spans="1:28" ht="12.75">
      <c r="A573" s="140" t="s">
        <v>519</v>
      </c>
      <c r="B573" s="165" t="s">
        <v>530</v>
      </c>
      <c r="C573" s="166">
        <v>237701</v>
      </c>
      <c r="D573" s="166">
        <v>7</v>
      </c>
      <c r="E573" s="3">
        <v>14</v>
      </c>
      <c r="F573" s="3">
        <v>45361</v>
      </c>
      <c r="G573" s="4">
        <v>9</v>
      </c>
      <c r="H573" s="3">
        <v>38106</v>
      </c>
      <c r="I573" s="4">
        <v>6</v>
      </c>
      <c r="J573" s="3">
        <v>28193</v>
      </c>
      <c r="K573" s="3">
        <v>2</v>
      </c>
      <c r="L573" s="3">
        <v>22005</v>
      </c>
      <c r="M573" s="3">
        <v>0</v>
      </c>
      <c r="N573" s="3">
        <v>0</v>
      </c>
      <c r="O573" s="4">
        <v>0</v>
      </c>
      <c r="P573" s="5">
        <v>0</v>
      </c>
      <c r="Q573" s="4">
        <v>2</v>
      </c>
      <c r="R573" s="3">
        <v>55770</v>
      </c>
      <c r="S573" s="3">
        <v>1</v>
      </c>
      <c r="T573" s="3">
        <v>45492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2">
        <v>0</v>
      </c>
      <c r="AB573" s="3">
        <v>0</v>
      </c>
    </row>
    <row r="574" spans="1:28" ht="12.75">
      <c r="A574" s="140" t="s">
        <v>519</v>
      </c>
      <c r="B574" s="165" t="s">
        <v>531</v>
      </c>
      <c r="C574" s="166">
        <v>237817</v>
      </c>
      <c r="D574" s="166">
        <v>7</v>
      </c>
      <c r="E574" s="3">
        <v>11</v>
      </c>
      <c r="F574" s="3">
        <v>48714</v>
      </c>
      <c r="G574" s="4">
        <v>13</v>
      </c>
      <c r="H574" s="3">
        <v>40392</v>
      </c>
      <c r="I574" s="4">
        <v>22</v>
      </c>
      <c r="J574" s="3">
        <v>34412</v>
      </c>
      <c r="K574" s="3">
        <v>10</v>
      </c>
      <c r="L574" s="3">
        <v>28814</v>
      </c>
      <c r="M574" s="3">
        <v>0</v>
      </c>
      <c r="N574" s="3">
        <v>0</v>
      </c>
      <c r="O574" s="4">
        <v>0</v>
      </c>
      <c r="P574" s="5">
        <v>0</v>
      </c>
      <c r="Q574" s="4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2">
        <v>0</v>
      </c>
      <c r="AB574" s="3">
        <v>0</v>
      </c>
    </row>
    <row r="575" spans="1:28" ht="12.75">
      <c r="A575" s="140" t="s">
        <v>519</v>
      </c>
      <c r="B575" s="165" t="s">
        <v>532</v>
      </c>
      <c r="C575" s="166">
        <v>238014</v>
      </c>
      <c r="D575" s="166">
        <v>7</v>
      </c>
      <c r="E575" s="3">
        <v>28</v>
      </c>
      <c r="F575" s="3">
        <v>44100</v>
      </c>
      <c r="G575" s="4">
        <v>12</v>
      </c>
      <c r="H575" s="3">
        <v>35137</v>
      </c>
      <c r="I575" s="4">
        <v>9</v>
      </c>
      <c r="J575" s="3">
        <v>29869</v>
      </c>
      <c r="K575" s="3">
        <v>1</v>
      </c>
      <c r="L575" s="3">
        <v>29808</v>
      </c>
      <c r="M575" s="3">
        <v>10</v>
      </c>
      <c r="N575" s="3">
        <v>25304</v>
      </c>
      <c r="O575" s="4">
        <v>0</v>
      </c>
      <c r="P575" s="5">
        <v>0</v>
      </c>
      <c r="Q575" s="4">
        <v>3</v>
      </c>
      <c r="R575" s="3">
        <v>52068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2">
        <v>0</v>
      </c>
      <c r="AB575" s="3">
        <v>0</v>
      </c>
    </row>
    <row r="576" spans="1:28" ht="12.75">
      <c r="A576" s="140" t="s">
        <v>519</v>
      </c>
      <c r="B576" s="165" t="s">
        <v>533</v>
      </c>
      <c r="C576" s="166">
        <v>237686</v>
      </c>
      <c r="D576" s="166">
        <v>7</v>
      </c>
      <c r="E576" s="3">
        <v>33</v>
      </c>
      <c r="F576" s="3">
        <v>45271</v>
      </c>
      <c r="G576" s="4">
        <v>24</v>
      </c>
      <c r="H576" s="3">
        <v>38032</v>
      </c>
      <c r="I576" s="4">
        <v>10</v>
      </c>
      <c r="J576" s="3">
        <v>34828</v>
      </c>
      <c r="K576" s="3">
        <v>10</v>
      </c>
      <c r="L576" s="3">
        <v>28871</v>
      </c>
      <c r="M576" s="3">
        <v>0</v>
      </c>
      <c r="N576" s="3">
        <v>0</v>
      </c>
      <c r="O576" s="4">
        <v>0</v>
      </c>
      <c r="P576" s="5">
        <v>0</v>
      </c>
      <c r="Q576" s="4">
        <v>1</v>
      </c>
      <c r="R576" s="3">
        <v>49200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2">
        <v>0</v>
      </c>
      <c r="AB576" s="3">
        <v>0</v>
      </c>
    </row>
    <row r="577" spans="1:66" ht="12.75">
      <c r="A577" s="148" t="s">
        <v>702</v>
      </c>
      <c r="B577" s="167" t="s">
        <v>638</v>
      </c>
      <c r="C577" s="168">
        <v>159391</v>
      </c>
      <c r="D577" s="168">
        <v>1</v>
      </c>
      <c r="E577" s="6">
        <v>434.14</v>
      </c>
      <c r="F577" s="6">
        <v>68071.99</v>
      </c>
      <c r="G577" s="6">
        <v>302.61</v>
      </c>
      <c r="H577" s="6">
        <v>50392.32</v>
      </c>
      <c r="I577" s="6">
        <v>243.71</v>
      </c>
      <c r="J577" s="6">
        <v>43036.65</v>
      </c>
      <c r="K577" s="6">
        <v>254.76</v>
      </c>
      <c r="L577" s="6">
        <v>30024.83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</row>
    <row r="578" spans="1:66" ht="12.75">
      <c r="A578" s="148" t="s">
        <v>702</v>
      </c>
      <c r="B578" s="167" t="s">
        <v>639</v>
      </c>
      <c r="C578" s="168">
        <v>159939</v>
      </c>
      <c r="D578" s="168">
        <v>2</v>
      </c>
      <c r="E578" s="6">
        <v>220</v>
      </c>
      <c r="F578" s="6">
        <v>61889</v>
      </c>
      <c r="G578" s="6">
        <v>135</v>
      </c>
      <c r="H578" s="6">
        <v>44578</v>
      </c>
      <c r="I578" s="6">
        <v>74</v>
      </c>
      <c r="J578" s="6">
        <v>42176</v>
      </c>
      <c r="K578" s="6">
        <v>90</v>
      </c>
      <c r="L578" s="6">
        <v>26736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</row>
    <row r="579" spans="1:66" ht="12.75">
      <c r="A579" s="148" t="s">
        <v>702</v>
      </c>
      <c r="B579" s="167" t="s">
        <v>640</v>
      </c>
      <c r="C579" s="168">
        <v>160658</v>
      </c>
      <c r="D579" s="169">
        <v>2</v>
      </c>
      <c r="E579" s="6">
        <v>146</v>
      </c>
      <c r="F579" s="6">
        <v>64717</v>
      </c>
      <c r="G579" s="6">
        <v>130</v>
      </c>
      <c r="H579" s="6">
        <v>49339</v>
      </c>
      <c r="I579" s="6">
        <v>139</v>
      </c>
      <c r="J579" s="6">
        <v>41021</v>
      </c>
      <c r="K579" s="6">
        <v>102</v>
      </c>
      <c r="L579" s="6">
        <v>30617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</row>
    <row r="580" spans="1:66" ht="12.75">
      <c r="A580" s="148" t="s">
        <v>702</v>
      </c>
      <c r="B580" s="167" t="s">
        <v>641</v>
      </c>
      <c r="C580" s="168">
        <v>159647</v>
      </c>
      <c r="D580" s="169">
        <v>3</v>
      </c>
      <c r="E580" s="6">
        <v>120</v>
      </c>
      <c r="F580" s="6">
        <v>57671.44</v>
      </c>
      <c r="G580" s="6">
        <v>98</v>
      </c>
      <c r="H580" s="6">
        <v>48010</v>
      </c>
      <c r="I580" s="6">
        <v>119</v>
      </c>
      <c r="J580" s="6">
        <v>39203</v>
      </c>
      <c r="K580" s="6">
        <v>47</v>
      </c>
      <c r="L580" s="6">
        <v>25301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</row>
    <row r="581" spans="1:66" ht="12.75">
      <c r="A581" s="148" t="s">
        <v>702</v>
      </c>
      <c r="B581" s="167" t="s">
        <v>643</v>
      </c>
      <c r="C581" s="168">
        <v>159993</v>
      </c>
      <c r="D581" s="169">
        <v>3</v>
      </c>
      <c r="E581" s="6">
        <v>81</v>
      </c>
      <c r="F581" s="6">
        <v>54468</v>
      </c>
      <c r="G581" s="6">
        <v>114</v>
      </c>
      <c r="H581" s="6">
        <v>44020</v>
      </c>
      <c r="I581" s="6">
        <v>140</v>
      </c>
      <c r="J581" s="6">
        <v>37745</v>
      </c>
      <c r="K581" s="6">
        <v>104</v>
      </c>
      <c r="L581" s="6">
        <v>28421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</row>
    <row r="582" spans="1:66" ht="12.75">
      <c r="A582" s="148" t="s">
        <v>702</v>
      </c>
      <c r="B582" s="167" t="s">
        <v>644</v>
      </c>
      <c r="C582" s="168">
        <v>160621</v>
      </c>
      <c r="D582" s="169">
        <v>3</v>
      </c>
      <c r="E582" s="6">
        <v>103</v>
      </c>
      <c r="F582" s="6">
        <v>55291</v>
      </c>
      <c r="G582" s="6">
        <v>76</v>
      </c>
      <c r="H582" s="6">
        <v>47223</v>
      </c>
      <c r="I582" s="6">
        <v>222</v>
      </c>
      <c r="J582" s="6">
        <v>39115</v>
      </c>
      <c r="K582" s="6">
        <v>85</v>
      </c>
      <c r="L582" s="6">
        <v>28755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</row>
    <row r="583" spans="1:66" ht="12.75">
      <c r="A583" s="148" t="s">
        <v>702</v>
      </c>
      <c r="B583" s="122" t="s">
        <v>645</v>
      </c>
      <c r="C583" s="168">
        <v>159009</v>
      </c>
      <c r="D583" s="168">
        <v>4</v>
      </c>
      <c r="E583" s="6">
        <v>64.88</v>
      </c>
      <c r="F583" s="6">
        <v>53963</v>
      </c>
      <c r="G583" s="6">
        <v>44</v>
      </c>
      <c r="H583" s="6">
        <v>44684</v>
      </c>
      <c r="I583" s="6">
        <v>105.6</v>
      </c>
      <c r="J583" s="6">
        <v>38005</v>
      </c>
      <c r="K583" s="6">
        <v>40</v>
      </c>
      <c r="L583" s="6">
        <v>29019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</row>
    <row r="584" spans="1:66" ht="12.75">
      <c r="A584" s="148" t="s">
        <v>702</v>
      </c>
      <c r="B584" s="122" t="s">
        <v>642</v>
      </c>
      <c r="C584" s="123">
        <v>159717</v>
      </c>
      <c r="D584" s="224">
        <v>4</v>
      </c>
      <c r="E584" s="6">
        <v>89</v>
      </c>
      <c r="F584" s="6">
        <v>51985</v>
      </c>
      <c r="G584" s="6">
        <v>78</v>
      </c>
      <c r="H584" s="6">
        <v>42638</v>
      </c>
      <c r="I584" s="6">
        <v>85</v>
      </c>
      <c r="J584" s="6">
        <v>35524</v>
      </c>
      <c r="K584" s="6">
        <v>27</v>
      </c>
      <c r="L584" s="6">
        <v>30583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</row>
    <row r="585" spans="1:66" ht="12.75">
      <c r="A585" s="148" t="s">
        <v>702</v>
      </c>
      <c r="B585" s="167" t="s">
        <v>646</v>
      </c>
      <c r="C585" s="168">
        <v>160038</v>
      </c>
      <c r="D585" s="168">
        <v>4</v>
      </c>
      <c r="E585" s="6">
        <v>55</v>
      </c>
      <c r="F585" s="6">
        <v>52889</v>
      </c>
      <c r="G585" s="6">
        <v>57</v>
      </c>
      <c r="H585" s="6">
        <v>43321</v>
      </c>
      <c r="I585" s="6">
        <v>107</v>
      </c>
      <c r="J585" s="6">
        <v>34642</v>
      </c>
      <c r="K585" s="6">
        <v>53.5</v>
      </c>
      <c r="L585" s="6">
        <v>26972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</row>
    <row r="586" spans="1:66" ht="12.75">
      <c r="A586" s="148" t="s">
        <v>702</v>
      </c>
      <c r="B586" s="167" t="s">
        <v>647</v>
      </c>
      <c r="C586" s="168">
        <v>160612</v>
      </c>
      <c r="D586" s="168">
        <v>4</v>
      </c>
      <c r="E586" s="6">
        <v>76</v>
      </c>
      <c r="F586" s="6">
        <v>55715.96</v>
      </c>
      <c r="G586" s="6">
        <v>94</v>
      </c>
      <c r="H586" s="6">
        <v>45929.94</v>
      </c>
      <c r="I586" s="6">
        <v>145</v>
      </c>
      <c r="J586" s="6">
        <v>38793.43</v>
      </c>
      <c r="K586" s="6">
        <v>151</v>
      </c>
      <c r="L586" s="6">
        <v>29605.02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</row>
    <row r="587" spans="1:66" ht="12.75">
      <c r="A587" s="148" t="s">
        <v>702</v>
      </c>
      <c r="B587" s="167" t="s">
        <v>648</v>
      </c>
      <c r="C587" s="168">
        <v>159416</v>
      </c>
      <c r="D587" s="168">
        <v>5</v>
      </c>
      <c r="E587" s="6">
        <v>54</v>
      </c>
      <c r="F587" s="6">
        <v>53055.48</v>
      </c>
      <c r="G587" s="6">
        <v>35</v>
      </c>
      <c r="H587" s="6">
        <v>42925.03</v>
      </c>
      <c r="I587" s="6">
        <v>35</v>
      </c>
      <c r="J587" s="6">
        <v>38144.67</v>
      </c>
      <c r="K587" s="6">
        <v>9</v>
      </c>
      <c r="L587" s="6">
        <v>26550.06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</row>
    <row r="588" spans="1:66" ht="12.75">
      <c r="A588" s="148" t="s">
        <v>702</v>
      </c>
      <c r="B588" s="167" t="s">
        <v>649</v>
      </c>
      <c r="C588" s="168">
        <v>159966</v>
      </c>
      <c r="D588" s="168">
        <v>5</v>
      </c>
      <c r="E588" s="6">
        <v>61</v>
      </c>
      <c r="F588" s="6">
        <v>52029</v>
      </c>
      <c r="G588" s="6">
        <v>57</v>
      </c>
      <c r="H588" s="6">
        <v>42814</v>
      </c>
      <c r="I588" s="6">
        <v>77</v>
      </c>
      <c r="J588" s="6">
        <v>36990</v>
      </c>
      <c r="K588" s="6">
        <v>56</v>
      </c>
      <c r="L588" s="6">
        <v>28586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</row>
    <row r="589" spans="1:66" ht="12.75">
      <c r="A589" s="148" t="s">
        <v>702</v>
      </c>
      <c r="B589" s="167" t="s">
        <v>650</v>
      </c>
      <c r="C589" s="168">
        <v>160360</v>
      </c>
      <c r="D589" s="168">
        <v>5</v>
      </c>
      <c r="E589" s="6">
        <v>19</v>
      </c>
      <c r="F589" s="6">
        <v>50035</v>
      </c>
      <c r="G589" s="6">
        <v>30</v>
      </c>
      <c r="H589" s="6">
        <v>42315</v>
      </c>
      <c r="I589" s="6">
        <v>79</v>
      </c>
      <c r="J589" s="6">
        <v>36873</v>
      </c>
      <c r="K589" s="6">
        <v>14</v>
      </c>
      <c r="L589" s="6">
        <v>27687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</row>
    <row r="590" spans="1:66" ht="12.75">
      <c r="A590" s="148" t="s">
        <v>702</v>
      </c>
      <c r="B590" s="167" t="s">
        <v>651</v>
      </c>
      <c r="C590" s="168">
        <v>158431</v>
      </c>
      <c r="D590" s="169">
        <v>7</v>
      </c>
      <c r="E590" s="6">
        <v>2</v>
      </c>
      <c r="F590" s="6">
        <v>38585</v>
      </c>
      <c r="G590" s="6">
        <v>15</v>
      </c>
      <c r="H590" s="6">
        <v>38131</v>
      </c>
      <c r="I590" s="6">
        <v>39</v>
      </c>
      <c r="J590" s="6">
        <v>34811</v>
      </c>
      <c r="K590" s="6">
        <v>28</v>
      </c>
      <c r="L590" s="6">
        <v>29548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</row>
    <row r="591" spans="1:66" ht="12.75">
      <c r="A591" s="148" t="s">
        <v>702</v>
      </c>
      <c r="B591" s="167" t="s">
        <v>652</v>
      </c>
      <c r="C591" s="168">
        <v>158662</v>
      </c>
      <c r="D591" s="169">
        <v>7</v>
      </c>
      <c r="E591" s="6">
        <v>32</v>
      </c>
      <c r="F591" s="6">
        <v>47008</v>
      </c>
      <c r="G591" s="6">
        <v>96</v>
      </c>
      <c r="H591" s="6">
        <v>40239</v>
      </c>
      <c r="I591" s="6">
        <v>101</v>
      </c>
      <c r="J591" s="6">
        <v>33602.43</v>
      </c>
      <c r="K591" s="6">
        <v>94</v>
      </c>
      <c r="L591" s="6">
        <v>29344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</row>
    <row r="592" spans="1:66" ht="12.75">
      <c r="A592" s="148" t="s">
        <v>702</v>
      </c>
      <c r="B592" s="167" t="s">
        <v>653</v>
      </c>
      <c r="C592" s="168">
        <v>159382</v>
      </c>
      <c r="D592" s="169">
        <v>7</v>
      </c>
      <c r="E592" s="6">
        <v>17</v>
      </c>
      <c r="F592" s="6">
        <v>41687</v>
      </c>
      <c r="G592" s="6">
        <v>25</v>
      </c>
      <c r="H592" s="6">
        <v>35984</v>
      </c>
      <c r="I592" s="6">
        <v>15</v>
      </c>
      <c r="J592" s="6">
        <v>30468</v>
      </c>
      <c r="K592" s="6">
        <v>10</v>
      </c>
      <c r="L592" s="6">
        <v>26137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</row>
    <row r="593" spans="1:66" ht="12.75">
      <c r="A593" s="148" t="s">
        <v>702</v>
      </c>
      <c r="B593" s="167" t="s">
        <v>654</v>
      </c>
      <c r="C593" s="168">
        <v>159407</v>
      </c>
      <c r="D593" s="169">
        <v>7</v>
      </c>
      <c r="E593" s="6">
        <v>9</v>
      </c>
      <c r="F593" s="6">
        <v>47373.45</v>
      </c>
      <c r="G593" s="6">
        <v>13</v>
      </c>
      <c r="H593" s="6">
        <v>40596.99</v>
      </c>
      <c r="I593" s="6">
        <v>28</v>
      </c>
      <c r="J593" s="6">
        <v>33276.1</v>
      </c>
      <c r="K593" s="6">
        <v>20</v>
      </c>
      <c r="L593" s="6">
        <v>27966.46</v>
      </c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</row>
    <row r="594" spans="1:66" ht="12.75">
      <c r="A594" s="148" t="s">
        <v>702</v>
      </c>
      <c r="B594" s="167" t="s">
        <v>827</v>
      </c>
      <c r="C594" s="168"/>
      <c r="D594" s="169">
        <v>7</v>
      </c>
      <c r="E594" s="6"/>
      <c r="F594" s="6"/>
      <c r="G594" s="6"/>
      <c r="H594" s="6"/>
      <c r="I594" s="6">
        <v>3</v>
      </c>
      <c r="J594" s="6">
        <v>36000</v>
      </c>
      <c r="K594" s="6">
        <v>7</v>
      </c>
      <c r="L594" s="6">
        <v>28643</v>
      </c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</row>
    <row r="595" spans="1:66" ht="12.75">
      <c r="A595" s="148" t="s">
        <v>702</v>
      </c>
      <c r="B595" s="167" t="s">
        <v>655</v>
      </c>
      <c r="C595" s="168">
        <v>160649</v>
      </c>
      <c r="D595" s="169">
        <v>7</v>
      </c>
      <c r="E595" s="6">
        <v>3</v>
      </c>
      <c r="F595" s="6">
        <v>54501.67</v>
      </c>
      <c r="G595" s="6">
        <v>6</v>
      </c>
      <c r="H595" s="6">
        <v>37588.17</v>
      </c>
      <c r="I595" s="6">
        <v>15</v>
      </c>
      <c r="J595" s="6">
        <v>33922.67</v>
      </c>
      <c r="K595" s="6">
        <v>25</v>
      </c>
      <c r="L595" s="6">
        <v>29245.9</v>
      </c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</row>
    <row r="596" spans="2:66" ht="15.75">
      <c r="B596" s="149"/>
      <c r="C596" s="150"/>
      <c r="D596" s="151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</row>
    <row r="597" spans="2:66" ht="15.75">
      <c r="B597" s="149"/>
      <c r="C597" s="150"/>
      <c r="D597" s="151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</row>
    <row r="598" spans="2:66" ht="15.75">
      <c r="B598" s="149"/>
      <c r="C598" s="150"/>
      <c r="D598" s="151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</row>
    <row r="599" spans="2:66" ht="15.75">
      <c r="B599" s="149"/>
      <c r="C599" s="150"/>
      <c r="D599" s="151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</row>
    <row r="600" spans="2:66" ht="15.75">
      <c r="B600" s="149"/>
      <c r="C600" s="150"/>
      <c r="D600" s="151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</row>
    <row r="601" spans="2:66" ht="15.75">
      <c r="B601" s="149"/>
      <c r="C601" s="150"/>
      <c r="D601" s="151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</row>
    <row r="602" spans="2:66" ht="15.75">
      <c r="B602" s="149"/>
      <c r="C602" s="150"/>
      <c r="D602" s="151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</row>
    <row r="603" spans="2:66" ht="15.75">
      <c r="B603" s="149"/>
      <c r="C603" s="150"/>
      <c r="D603" s="151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</row>
    <row r="604" spans="2:66" ht="15.75">
      <c r="B604" s="149"/>
      <c r="C604" s="150"/>
      <c r="D604" s="151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</row>
    <row r="605" spans="2:66" ht="15.75">
      <c r="B605" s="149"/>
      <c r="C605" s="150"/>
      <c r="D605" s="151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</row>
    <row r="606" spans="2:66" ht="15.75">
      <c r="B606" s="149"/>
      <c r="C606" s="150"/>
      <c r="D606" s="151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</row>
    <row r="607" spans="2:66" ht="15.75">
      <c r="B607" s="149"/>
      <c r="C607" s="150"/>
      <c r="D607" s="151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</row>
    <row r="608" spans="2:66" ht="15.75">
      <c r="B608" s="149"/>
      <c r="C608" s="150"/>
      <c r="D608" s="151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</row>
    <row r="609" spans="2:66" ht="15.75">
      <c r="B609" s="149"/>
      <c r="C609" s="150"/>
      <c r="D609" s="151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</row>
    <row r="610" spans="2:66" ht="15.75">
      <c r="B610" s="149"/>
      <c r="C610" s="150"/>
      <c r="D610" s="151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</row>
    <row r="611" spans="2:66" ht="15.75">
      <c r="B611" s="149"/>
      <c r="C611" s="150"/>
      <c r="D611" s="151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</row>
    <row r="612" spans="2:66" ht="15.75">
      <c r="B612" s="149"/>
      <c r="C612" s="150"/>
      <c r="D612" s="151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</row>
    <row r="613" spans="2:66" ht="15.75">
      <c r="B613" s="149"/>
      <c r="C613" s="150"/>
      <c r="D613" s="151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</row>
    <row r="614" spans="2:66" ht="15.75">
      <c r="B614" s="149"/>
      <c r="C614" s="150"/>
      <c r="D614" s="151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</row>
    <row r="615" spans="2:66" ht="15.75">
      <c r="B615" s="149"/>
      <c r="C615" s="150"/>
      <c r="D615" s="151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</row>
    <row r="616" spans="2:66" ht="15.75">
      <c r="B616" s="149"/>
      <c r="C616" s="150"/>
      <c r="D616" s="151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</row>
    <row r="617" spans="2:66" ht="15.75">
      <c r="B617" s="149"/>
      <c r="C617" s="150"/>
      <c r="D617" s="151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</row>
    <row r="618" spans="2:66" ht="15.75">
      <c r="B618" s="149"/>
      <c r="C618" s="150"/>
      <c r="D618" s="151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</row>
    <row r="619" spans="2:66" ht="15.75">
      <c r="B619" s="149"/>
      <c r="C619" s="150"/>
      <c r="D619" s="151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</row>
    <row r="620" spans="2:66" ht="15.75">
      <c r="B620" s="149"/>
      <c r="C620" s="150"/>
      <c r="D620" s="151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</row>
    <row r="621" spans="2:66" ht="15.75">
      <c r="B621" s="149"/>
      <c r="C621" s="150"/>
      <c r="D621" s="151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</row>
    <row r="622" spans="2:66" ht="15.75">
      <c r="B622" s="149"/>
      <c r="C622" s="150"/>
      <c r="D622" s="151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</row>
    <row r="623" spans="2:66" ht="15.75">
      <c r="B623" s="149"/>
      <c r="C623" s="150"/>
      <c r="D623" s="151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</row>
    <row r="624" spans="2:66" ht="15.75">
      <c r="B624" s="149"/>
      <c r="C624" s="150"/>
      <c r="D624" s="151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</row>
    <row r="625" spans="2:66" ht="15.75">
      <c r="B625" s="149"/>
      <c r="C625" s="150"/>
      <c r="D625" s="151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</row>
    <row r="626" spans="2:66" ht="15.75">
      <c r="B626" s="149"/>
      <c r="C626" s="150"/>
      <c r="D626" s="151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</row>
    <row r="627" spans="2:66" ht="15.75">
      <c r="B627" s="149"/>
      <c r="C627" s="150"/>
      <c r="D627" s="151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</row>
    <row r="628" spans="2:66" ht="15.75">
      <c r="B628" s="149"/>
      <c r="C628" s="150"/>
      <c r="D628" s="151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</row>
    <row r="629" spans="2:66" ht="15.75">
      <c r="B629" s="149"/>
      <c r="C629" s="150"/>
      <c r="D629" s="151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</row>
    <row r="630" spans="2:66" ht="15.75">
      <c r="B630" s="149"/>
      <c r="C630" s="150"/>
      <c r="D630" s="151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</row>
    <row r="631" spans="2:66" ht="15.75">
      <c r="B631" s="149"/>
      <c r="C631" s="150"/>
      <c r="D631" s="151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</row>
    <row r="632" spans="2:66" ht="15.75">
      <c r="B632" s="149"/>
      <c r="C632" s="150"/>
      <c r="D632" s="151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</row>
    <row r="633" spans="2:66" ht="15.75">
      <c r="B633" s="149"/>
      <c r="C633" s="150"/>
      <c r="D633" s="151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</row>
    <row r="634" spans="2:66" ht="15.75">
      <c r="B634" s="149"/>
      <c r="C634" s="150"/>
      <c r="D634" s="151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</row>
    <row r="635" spans="2:66" ht="15.75">
      <c r="B635" s="149"/>
      <c r="C635" s="150"/>
      <c r="D635" s="151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</row>
    <row r="636" spans="2:66" ht="15.75">
      <c r="B636" s="149"/>
      <c r="C636" s="150"/>
      <c r="D636" s="151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</row>
    <row r="637" spans="2:66" ht="15.75">
      <c r="B637" s="149"/>
      <c r="C637" s="150"/>
      <c r="D637" s="151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</row>
    <row r="638" spans="2:66" ht="15.75">
      <c r="B638" s="149"/>
      <c r="C638" s="150"/>
      <c r="D638" s="151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</row>
    <row r="639" spans="2:66" ht="15.75">
      <c r="B639" s="149"/>
      <c r="C639" s="150"/>
      <c r="D639" s="151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</row>
    <row r="640" spans="2:66" ht="15.75">
      <c r="B640" s="149"/>
      <c r="C640" s="150"/>
      <c r="D640" s="151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</row>
    <row r="641" spans="2:66" ht="15.75">
      <c r="B641" s="149"/>
      <c r="C641" s="150"/>
      <c r="D641" s="151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</row>
    <row r="642" spans="2:66" ht="15.75">
      <c r="B642" s="149"/>
      <c r="C642" s="150"/>
      <c r="D642" s="151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</row>
    <row r="643" spans="2:66" ht="15.75">
      <c r="B643" s="149"/>
      <c r="C643" s="150"/>
      <c r="D643" s="151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</row>
    <row r="644" spans="2:66" ht="15.75">
      <c r="B644" s="149"/>
      <c r="C644" s="150"/>
      <c r="D644" s="151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</row>
    <row r="645" spans="2:66" ht="15.75">
      <c r="B645" s="149"/>
      <c r="C645" s="150"/>
      <c r="D645" s="151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</row>
    <row r="646" spans="2:66" ht="15.75">
      <c r="B646" s="149"/>
      <c r="C646" s="150"/>
      <c r="D646" s="151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</row>
    <row r="647" spans="2:66" ht="15.75">
      <c r="B647" s="149"/>
      <c r="C647" s="150"/>
      <c r="D647" s="151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</row>
    <row r="648" spans="2:66" ht="15.75">
      <c r="B648" s="149"/>
      <c r="C648" s="150"/>
      <c r="D648" s="151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</row>
    <row r="649" spans="2:66" ht="15.75">
      <c r="B649" s="149"/>
      <c r="C649" s="150"/>
      <c r="D649" s="151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</row>
    <row r="650" spans="2:66" ht="15.75">
      <c r="B650" s="149"/>
      <c r="C650" s="150"/>
      <c r="D650" s="151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</row>
    <row r="651" spans="2:66" ht="15.75">
      <c r="B651" s="149"/>
      <c r="C651" s="150"/>
      <c r="D651" s="151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</row>
    <row r="652" spans="2:66" ht="15.75">
      <c r="B652" s="149"/>
      <c r="C652" s="150"/>
      <c r="D652" s="151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</row>
    <row r="653" spans="1:66" ht="15.75">
      <c r="A653" s="148" t="s">
        <v>702</v>
      </c>
      <c r="B653" s="149" t="s">
        <v>656</v>
      </c>
      <c r="C653" s="150">
        <v>160560</v>
      </c>
      <c r="D653" s="151">
        <v>8</v>
      </c>
      <c r="E653" s="6">
        <v>1580.02</v>
      </c>
      <c r="F653" s="6">
        <v>959741.99</v>
      </c>
      <c r="G653" s="6">
        <v>1405.61</v>
      </c>
      <c r="H653" s="6">
        <v>815207.74</v>
      </c>
      <c r="I653" s="6">
        <v>1767.31</v>
      </c>
      <c r="J653" s="6">
        <v>699251.4</v>
      </c>
      <c r="K653" s="6">
        <v>1230.26</v>
      </c>
      <c r="L653" s="6">
        <v>537195.14</v>
      </c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</row>
    <row r="654" spans="1:66" ht="15.75">
      <c r="A654" s="148" t="s">
        <v>702</v>
      </c>
      <c r="B654" s="149" t="s">
        <v>657</v>
      </c>
      <c r="C654" s="150">
        <v>158088</v>
      </c>
      <c r="D654" s="151">
        <v>8</v>
      </c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</row>
    <row r="655" spans="1:66" ht="15.75">
      <c r="A655" s="148" t="s">
        <v>702</v>
      </c>
      <c r="B655" s="149" t="s">
        <v>658</v>
      </c>
      <c r="C655" s="150">
        <v>158219</v>
      </c>
      <c r="D655" s="151">
        <v>8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</row>
    <row r="656" spans="1:66" ht="15.75">
      <c r="A656" s="148" t="s">
        <v>702</v>
      </c>
      <c r="B656" s="149" t="s">
        <v>659</v>
      </c>
      <c r="C656" s="150">
        <v>158237</v>
      </c>
      <c r="D656" s="150">
        <v>8</v>
      </c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</row>
    <row r="657" spans="1:66" ht="15.75">
      <c r="A657" s="148" t="s">
        <v>702</v>
      </c>
      <c r="B657" s="149" t="s">
        <v>660</v>
      </c>
      <c r="C657" s="150">
        <v>158307</v>
      </c>
      <c r="D657" s="150">
        <v>8</v>
      </c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</row>
    <row r="658" spans="1:66" ht="15.75">
      <c r="A658" s="148" t="s">
        <v>702</v>
      </c>
      <c r="B658" s="149" t="s">
        <v>661</v>
      </c>
      <c r="C658" s="150">
        <v>158352</v>
      </c>
      <c r="D658" s="150">
        <v>8</v>
      </c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</row>
    <row r="659" spans="1:66" ht="15.75">
      <c r="A659" s="148" t="s">
        <v>702</v>
      </c>
      <c r="B659" s="149" t="s">
        <v>662</v>
      </c>
      <c r="C659" s="150">
        <v>158529</v>
      </c>
      <c r="D659" s="150">
        <v>8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</row>
    <row r="660" spans="1:66" ht="15.75">
      <c r="A660" s="148" t="s">
        <v>702</v>
      </c>
      <c r="B660" s="149" t="s">
        <v>663</v>
      </c>
      <c r="C660" s="150">
        <v>158583</v>
      </c>
      <c r="D660" s="150">
        <v>8</v>
      </c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</row>
    <row r="661" spans="1:66" ht="15.75">
      <c r="A661" s="148" t="s">
        <v>702</v>
      </c>
      <c r="B661" s="149" t="s">
        <v>664</v>
      </c>
      <c r="C661" s="150">
        <v>160816</v>
      </c>
      <c r="D661" s="150">
        <v>8</v>
      </c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</row>
    <row r="662" spans="1:66" ht="15.75">
      <c r="A662" s="148" t="s">
        <v>702</v>
      </c>
      <c r="B662" s="149" t="s">
        <v>665</v>
      </c>
      <c r="C662" s="150">
        <v>158769</v>
      </c>
      <c r="D662" s="150">
        <v>8</v>
      </c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</row>
    <row r="663" spans="1:66" ht="15.75">
      <c r="A663" s="148" t="s">
        <v>702</v>
      </c>
      <c r="B663" s="149" t="s">
        <v>666</v>
      </c>
      <c r="C663" s="150">
        <v>158893</v>
      </c>
      <c r="D663" s="150">
        <v>8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</row>
    <row r="664" spans="1:66" ht="15.75">
      <c r="A664" s="148" t="s">
        <v>702</v>
      </c>
      <c r="B664" s="149" t="s">
        <v>667</v>
      </c>
      <c r="C664" s="150">
        <v>158936</v>
      </c>
      <c r="D664" s="150">
        <v>8</v>
      </c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</row>
    <row r="665" spans="1:66" ht="15.75">
      <c r="A665" s="148" t="s">
        <v>702</v>
      </c>
      <c r="B665" s="149" t="s">
        <v>668</v>
      </c>
      <c r="C665" s="150">
        <v>158945</v>
      </c>
      <c r="D665" s="150">
        <v>8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</row>
    <row r="666" spans="1:66" ht="15.75">
      <c r="A666" s="148" t="s">
        <v>702</v>
      </c>
      <c r="B666" s="149" t="s">
        <v>669</v>
      </c>
      <c r="C666" s="150">
        <v>159018</v>
      </c>
      <c r="D666" s="150">
        <v>8</v>
      </c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</row>
    <row r="667" spans="1:66" ht="15.75">
      <c r="A667" s="148" t="s">
        <v>702</v>
      </c>
      <c r="B667" s="149" t="s">
        <v>670</v>
      </c>
      <c r="C667" s="150">
        <v>159045</v>
      </c>
      <c r="D667" s="150">
        <v>8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</row>
    <row r="668" spans="1:66" ht="15.75">
      <c r="A668" s="148" t="s">
        <v>702</v>
      </c>
      <c r="B668" s="149" t="s">
        <v>671</v>
      </c>
      <c r="C668" s="150">
        <v>159090</v>
      </c>
      <c r="D668" s="150">
        <v>8</v>
      </c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</row>
    <row r="669" spans="1:66" ht="15.75">
      <c r="A669" s="148" t="s">
        <v>702</v>
      </c>
      <c r="B669" s="149" t="s">
        <v>672</v>
      </c>
      <c r="C669" s="150">
        <v>159258</v>
      </c>
      <c r="D669" s="150">
        <v>8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</row>
    <row r="670" spans="1:66" ht="15.75">
      <c r="A670" s="148" t="s">
        <v>702</v>
      </c>
      <c r="B670" s="149" t="s">
        <v>673</v>
      </c>
      <c r="C670" s="150">
        <v>160214</v>
      </c>
      <c r="D670" s="150">
        <v>8</v>
      </c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</row>
    <row r="671" spans="1:66" ht="15.75">
      <c r="A671" s="148" t="s">
        <v>702</v>
      </c>
      <c r="B671" s="149" t="s">
        <v>674</v>
      </c>
      <c r="C671" s="150">
        <v>159443</v>
      </c>
      <c r="D671" s="150">
        <v>8</v>
      </c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</row>
    <row r="672" spans="1:66" ht="15.75">
      <c r="A672" s="148" t="s">
        <v>702</v>
      </c>
      <c r="B672" s="149" t="s">
        <v>675</v>
      </c>
      <c r="C672" s="150">
        <v>160843</v>
      </c>
      <c r="D672" s="150">
        <v>8</v>
      </c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</row>
    <row r="673" spans="1:66" ht="15.75">
      <c r="A673" s="148" t="s">
        <v>702</v>
      </c>
      <c r="B673" s="149" t="s">
        <v>676</v>
      </c>
      <c r="C673" s="150">
        <v>159692</v>
      </c>
      <c r="D673" s="150">
        <v>8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</row>
    <row r="674" spans="1:66" ht="15.75">
      <c r="A674" s="148" t="s">
        <v>702</v>
      </c>
      <c r="B674" s="149" t="s">
        <v>677</v>
      </c>
      <c r="C674" s="150">
        <v>159823</v>
      </c>
      <c r="D674" s="150">
        <v>8</v>
      </c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</row>
    <row r="675" spans="1:66" ht="15.75">
      <c r="A675" s="148" t="s">
        <v>702</v>
      </c>
      <c r="B675" s="149" t="s">
        <v>678</v>
      </c>
      <c r="C675" s="150">
        <v>159911</v>
      </c>
      <c r="D675" s="150">
        <v>8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</row>
    <row r="676" spans="1:66" ht="15.75">
      <c r="A676" s="148" t="s">
        <v>702</v>
      </c>
      <c r="B676" s="149" t="s">
        <v>679</v>
      </c>
      <c r="C676" s="150">
        <v>159984</v>
      </c>
      <c r="D676" s="150">
        <v>8</v>
      </c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</row>
    <row r="677" spans="1:66" ht="15.75">
      <c r="A677" s="148" t="s">
        <v>702</v>
      </c>
      <c r="B677" s="149" t="s">
        <v>680</v>
      </c>
      <c r="C677" s="150">
        <v>160001</v>
      </c>
      <c r="D677" s="150">
        <v>8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</row>
    <row r="678" spans="1:66" ht="15.75">
      <c r="A678" s="148" t="s">
        <v>702</v>
      </c>
      <c r="B678" s="149" t="s">
        <v>681</v>
      </c>
      <c r="C678" s="150">
        <v>160010</v>
      </c>
      <c r="D678" s="150">
        <v>8</v>
      </c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</row>
    <row r="679" spans="1:66" ht="15.75">
      <c r="A679" s="148" t="s">
        <v>702</v>
      </c>
      <c r="B679" s="149" t="s">
        <v>682</v>
      </c>
      <c r="C679" s="150">
        <v>160047</v>
      </c>
      <c r="D679" s="150">
        <v>8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</row>
    <row r="680" spans="1:66" ht="15.75">
      <c r="A680" s="148" t="s">
        <v>702</v>
      </c>
      <c r="B680" s="149" t="s">
        <v>683</v>
      </c>
      <c r="C680" s="150">
        <v>160205</v>
      </c>
      <c r="D680" s="150">
        <v>8</v>
      </c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</row>
    <row r="681" spans="1:66" ht="15.75">
      <c r="A681" s="148" t="s">
        <v>702</v>
      </c>
      <c r="B681" s="149" t="s">
        <v>684</v>
      </c>
      <c r="C681" s="150">
        <v>160311</v>
      </c>
      <c r="D681" s="150">
        <v>8</v>
      </c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</row>
    <row r="682" spans="1:66" ht="15.75">
      <c r="A682" s="148" t="s">
        <v>702</v>
      </c>
      <c r="B682" s="149" t="s">
        <v>685</v>
      </c>
      <c r="C682" s="150">
        <v>160366</v>
      </c>
      <c r="D682" s="150">
        <v>8</v>
      </c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</row>
    <row r="683" spans="1:66" ht="15.75">
      <c r="A683" s="148" t="s">
        <v>702</v>
      </c>
      <c r="B683" s="149" t="s">
        <v>686</v>
      </c>
      <c r="C683" s="150">
        <v>160384</v>
      </c>
      <c r="D683" s="150">
        <v>8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</row>
    <row r="684" spans="1:66" ht="15.75">
      <c r="A684" s="148" t="s">
        <v>702</v>
      </c>
      <c r="B684" s="149" t="s">
        <v>687</v>
      </c>
      <c r="C684" s="150">
        <v>160427</v>
      </c>
      <c r="D684" s="150">
        <v>8</v>
      </c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</row>
    <row r="685" spans="1:66" ht="15.75">
      <c r="A685" s="148" t="s">
        <v>702</v>
      </c>
      <c r="B685" s="149" t="s">
        <v>688</v>
      </c>
      <c r="C685" s="150">
        <v>160436</v>
      </c>
      <c r="D685" s="150">
        <v>8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</row>
    <row r="686" spans="1:66" ht="15.75">
      <c r="A686" s="148" t="s">
        <v>702</v>
      </c>
      <c r="B686" s="149" t="s">
        <v>689</v>
      </c>
      <c r="C686" s="150">
        <v>160454</v>
      </c>
      <c r="D686" s="151">
        <v>8</v>
      </c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</row>
    <row r="687" spans="1:66" ht="15.75">
      <c r="A687" s="148" t="s">
        <v>702</v>
      </c>
      <c r="B687" s="149" t="s">
        <v>690</v>
      </c>
      <c r="C687" s="150">
        <v>160481</v>
      </c>
      <c r="D687" s="151">
        <v>8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</row>
    <row r="688" spans="1:66" ht="15.75">
      <c r="A688" s="148" t="s">
        <v>702</v>
      </c>
      <c r="B688" s="149" t="s">
        <v>691</v>
      </c>
      <c r="C688" s="150">
        <v>160579</v>
      </c>
      <c r="D688" s="151">
        <v>8</v>
      </c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</row>
    <row r="689" spans="1:66" ht="15.75">
      <c r="A689" s="148" t="s">
        <v>702</v>
      </c>
      <c r="B689" s="149" t="s">
        <v>692</v>
      </c>
      <c r="C689" s="150">
        <v>160667</v>
      </c>
      <c r="D689" s="151">
        <v>8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</row>
    <row r="690" spans="1:66" ht="15.75">
      <c r="A690" s="148" t="s">
        <v>702</v>
      </c>
      <c r="B690" s="149" t="s">
        <v>693</v>
      </c>
      <c r="C690" s="150">
        <v>160685</v>
      </c>
      <c r="D690" s="151">
        <v>8</v>
      </c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</row>
    <row r="691" spans="1:66" ht="15.75">
      <c r="A691" s="148" t="s">
        <v>702</v>
      </c>
      <c r="B691" s="149" t="s">
        <v>694</v>
      </c>
      <c r="C691" s="150">
        <v>160694</v>
      </c>
      <c r="D691" s="151">
        <v>8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</row>
    <row r="692" spans="1:66" ht="15.75">
      <c r="A692" s="148" t="s">
        <v>702</v>
      </c>
      <c r="B692" s="149" t="s">
        <v>695</v>
      </c>
      <c r="C692" s="150">
        <v>160719</v>
      </c>
      <c r="D692" s="151">
        <v>8</v>
      </c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</row>
    <row r="693" spans="1:66" ht="15.75">
      <c r="A693" s="148" t="s">
        <v>702</v>
      </c>
      <c r="B693" s="149" t="s">
        <v>696</v>
      </c>
      <c r="C693" s="150">
        <v>160676</v>
      </c>
      <c r="D693" s="151">
        <v>8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</row>
    <row r="694" spans="1:66" ht="15.75">
      <c r="A694" s="148" t="s">
        <v>702</v>
      </c>
      <c r="B694" s="152" t="s">
        <v>697</v>
      </c>
      <c r="C694" s="153">
        <v>159267</v>
      </c>
      <c r="D694" s="154">
        <v>8</v>
      </c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</row>
    <row r="695" spans="1:66" ht="15.75">
      <c r="A695" s="148" t="s">
        <v>702</v>
      </c>
      <c r="B695" s="152" t="s">
        <v>698</v>
      </c>
      <c r="C695" s="153">
        <v>160870</v>
      </c>
      <c r="D695" s="154">
        <v>8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</row>
    <row r="696" spans="1:66" ht="15.75">
      <c r="A696" s="148" t="s">
        <v>702</v>
      </c>
      <c r="B696" s="152" t="s">
        <v>699</v>
      </c>
      <c r="C696" s="153">
        <v>160913</v>
      </c>
      <c r="D696" s="154">
        <v>8</v>
      </c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</row>
    <row r="697" spans="1:66" ht="15.75">
      <c r="A697" s="148" t="s">
        <v>702</v>
      </c>
      <c r="B697" s="152" t="s">
        <v>700</v>
      </c>
      <c r="C697" s="153">
        <v>159391</v>
      </c>
      <c r="D697" s="154">
        <v>9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</row>
    <row r="698" spans="1:66" ht="15.75">
      <c r="A698" s="148" t="s">
        <v>702</v>
      </c>
      <c r="B698" s="152" t="s">
        <v>701</v>
      </c>
      <c r="C698" s="153">
        <v>159373</v>
      </c>
      <c r="D698" s="154">
        <v>9</v>
      </c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</row>
    <row r="699" spans="1:66" ht="12.75">
      <c r="A699" s="148" t="s">
        <v>702</v>
      </c>
      <c r="B699" s="142" t="s">
        <v>689</v>
      </c>
      <c r="C699" s="143">
        <v>160454</v>
      </c>
      <c r="D699" s="155">
        <v>8</v>
      </c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</row>
    <row r="700" spans="1:66" ht="12.75">
      <c r="A700" s="148" t="s">
        <v>702</v>
      </c>
      <c r="B700" s="142" t="s">
        <v>690</v>
      </c>
      <c r="C700" s="143">
        <v>160481</v>
      </c>
      <c r="D700" s="155">
        <v>8</v>
      </c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</row>
    <row r="701" spans="1:66" ht="12.75">
      <c r="A701" s="148" t="s">
        <v>702</v>
      </c>
      <c r="B701" s="142" t="s">
        <v>691</v>
      </c>
      <c r="C701" s="143">
        <v>160579</v>
      </c>
      <c r="D701" s="155">
        <v>8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</row>
    <row r="702" spans="1:66" ht="12.75">
      <c r="A702" s="148" t="s">
        <v>702</v>
      </c>
      <c r="B702" s="142" t="s">
        <v>692</v>
      </c>
      <c r="C702" s="143">
        <v>160667</v>
      </c>
      <c r="D702" s="155">
        <v>8</v>
      </c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</row>
    <row r="703" spans="1:66" ht="12.75">
      <c r="A703" s="148" t="s">
        <v>702</v>
      </c>
      <c r="B703" s="142" t="s">
        <v>693</v>
      </c>
      <c r="C703" s="143">
        <v>160685</v>
      </c>
      <c r="D703" s="155">
        <v>8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</row>
    <row r="704" spans="1:66" ht="12.75">
      <c r="A704" s="148" t="s">
        <v>702</v>
      </c>
      <c r="B704" s="142" t="s">
        <v>694</v>
      </c>
      <c r="C704" s="143">
        <v>160694</v>
      </c>
      <c r="D704" s="155">
        <v>8</v>
      </c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</row>
    <row r="705" spans="1:66" ht="12.75">
      <c r="A705" s="148" t="s">
        <v>702</v>
      </c>
      <c r="B705" s="142" t="s">
        <v>695</v>
      </c>
      <c r="C705" s="143">
        <v>160719</v>
      </c>
      <c r="D705" s="155">
        <v>8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</row>
    <row r="706" spans="1:66" ht="12.75">
      <c r="A706" s="148" t="s">
        <v>702</v>
      </c>
      <c r="B706" s="142" t="s">
        <v>696</v>
      </c>
      <c r="C706" s="143">
        <v>160676</v>
      </c>
      <c r="D706" s="155">
        <v>8</v>
      </c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</row>
    <row r="707" spans="1:66" ht="12.75">
      <c r="A707" s="148" t="s">
        <v>702</v>
      </c>
      <c r="B707" s="156" t="s">
        <v>697</v>
      </c>
      <c r="C707" s="157">
        <v>159267</v>
      </c>
      <c r="D707" s="158">
        <v>8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</row>
    <row r="708" spans="1:66" ht="12.75">
      <c r="A708" s="148" t="s">
        <v>702</v>
      </c>
      <c r="B708" s="156" t="s">
        <v>698</v>
      </c>
      <c r="C708" s="157">
        <v>160870</v>
      </c>
      <c r="D708" s="158">
        <v>8</v>
      </c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</row>
    <row r="709" spans="1:66" ht="12.75">
      <c r="A709" s="148" t="s">
        <v>702</v>
      </c>
      <c r="B709" s="156" t="s">
        <v>699</v>
      </c>
      <c r="C709" s="157">
        <v>160913</v>
      </c>
      <c r="D709" s="158">
        <v>8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</row>
    <row r="710" spans="5:66" ht="12"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</row>
    <row r="711" spans="5:66" ht="12"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</row>
    <row r="712" spans="5:66" ht="12"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jmarks</cp:lastModifiedBy>
  <cp:lastPrinted>2000-02-10T17:44:00Z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