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6588" activeTab="0"/>
  </bookViews>
  <sheets>
    <sheet name="Tuit92" sheetId="1" r:id="rId1"/>
    <sheet name="TYPE_UOS" sheetId="2" r:id="rId2"/>
    <sheet name="TYPE_UIS" sheetId="3" r:id="rId3"/>
    <sheet name="TYPE_GOS" sheetId="4" r:id="rId4"/>
    <sheet name="TYPE_GIS" sheetId="5" r:id="rId5"/>
    <sheet name="TUIT_T" sheetId="6" r:id="rId6"/>
    <sheet name="TUITSUM" sheetId="7" r:id="rId7"/>
    <sheet name="GATEMP" sheetId="8" r:id="rId8"/>
  </sheets>
  <definedNames>
    <definedName name="\c">'Tuit92'!$B$854</definedName>
    <definedName name="\p">'Tuit92'!$B$843</definedName>
    <definedName name="\s">'Tuit92'!$H$854</definedName>
    <definedName name="\x">'Tuit92'!$B$849</definedName>
    <definedName name="__123Graph_A" hidden="1">'Tuit92'!$BH$908:$BH$920</definedName>
    <definedName name="__123Graph_AGATEMP" hidden="1">'Tuit92'!$BH$908:$BH$920</definedName>
    <definedName name="__123Graph_ATUITSUM" hidden="1">'Tuit92'!$AD$859:$AD$869</definedName>
    <definedName name="__123Graph_ATYPE_GIS" hidden="1">'Tuit92'!$AE$859:$AE$864</definedName>
    <definedName name="__123Graph_ATYPE_GOS" hidden="1">'Tuit92'!$AH$859:$AH$864</definedName>
    <definedName name="__123Graph_ATYPE_UIS" hidden="1">'Tuit92'!$AD$859:$AD$868</definedName>
    <definedName name="__123Graph_ATYPE_UOS" hidden="1">'Tuit92'!$AG$859:$AG$868</definedName>
    <definedName name="__123Graph_BTUITSUM" hidden="1">'Tuit92'!$AE$859:$AE$869</definedName>
    <definedName name="__123Graph_CTUITSUM" hidden="1">'Tuit92'!$AG$859:$AG$869</definedName>
    <definedName name="__123Graph_D" hidden="1">'Tuit92'!$BI$908:$BI$922</definedName>
    <definedName name="__123Graph_DGATEMP" hidden="1">'Tuit92'!$BI$908:$BI$922</definedName>
    <definedName name="__123Graph_DTUITSUM" hidden="1">'Tuit92'!$AH$859:$AH$869</definedName>
    <definedName name="__123Graph_FTUIT_T" hidden="1">'Tuit92'!$AD$858:$AD$870</definedName>
    <definedName name="__123Graph_LBL_A" hidden="1">'Tuit92'!$BH$908:$BH$920</definedName>
    <definedName name="__123Graph_LBL_AGATEMP" hidden="1">'Tuit92'!$BH$908:$BH$920</definedName>
    <definedName name="__123Graph_LBL_ATUITSUM" hidden="1">'Tuit92'!$AD$858:$AD$858</definedName>
    <definedName name="__123Graph_LBL_ATYPE_GIS" hidden="1">'Tuit92'!$AE$859:$AE$864</definedName>
    <definedName name="__123Graph_LBL_ATYPE_GOS" hidden="1">'Tuit92'!$AH$859:$AH$864</definedName>
    <definedName name="__123Graph_LBL_ATYPE_UIS" hidden="1">'Tuit92'!$AD$859:$AD$869</definedName>
    <definedName name="__123Graph_LBL_ATYPE_UOS" hidden="1">'Tuit92'!$AG$859:$AG$869</definedName>
    <definedName name="__123Graph_LBL_FTUIT_T" hidden="1">'Tuit92'!$AD$858:$AD$873</definedName>
    <definedName name="__123Graph_X" hidden="1">'Tuit92'!$BG$908:$BG$920</definedName>
    <definedName name="__123Graph_XGATEMP" hidden="1">'Tuit92'!$BG$908:$BG$920</definedName>
    <definedName name="__123Graph_XTUIT_T" hidden="1">'Tuit92'!$Y$858:$Y$870</definedName>
    <definedName name="__123Graph_XTUITSUM" hidden="1">'Tuit92'!$Y$859:$Y$869</definedName>
    <definedName name="__123Graph_XTYPE_GIS" hidden="1">'Tuit92'!$Y$859:$Y$869</definedName>
    <definedName name="__123Graph_XTYPE_GOS" hidden="1">'Tuit92'!$Y$859:$Y$869</definedName>
    <definedName name="__123Graph_XTYPE_UIS" hidden="1">'Tuit92'!$Y$859:$Y$869</definedName>
    <definedName name="__123Graph_XTYPE_UOS" hidden="1">'Tuit92'!$Y$859:$Y$869</definedName>
    <definedName name="_Key1" hidden="1">'Tuit92'!$BH$910</definedName>
    <definedName name="_Order1" hidden="1">0</definedName>
    <definedName name="_Regression_Int" localSheetId="0" hidden="1">1</definedName>
    <definedName name="_Sort" hidden="1">'Tuit92'!$BG$910:$BH$920</definedName>
    <definedName name="CRITERIA">'Tuit92'!$C$838:$C$839</definedName>
    <definedName name="Criteria_MI">'Tuit92'!$C$838:$C$839</definedName>
    <definedName name="DAT">'Tuit92'!$B$23:$E$814</definedName>
    <definedName name="DB">'Tuit92'!$B$22:$W$815</definedName>
    <definedName name="G_1">'Tuit92'!$CG$1014:$CI$1063</definedName>
    <definedName name="G_6">'Tuit92'!$CJ$1097:$CL$1178</definedName>
    <definedName name="GATEMP">'Tuit92'!$CM$1180:$CU$1250</definedName>
    <definedName name="HERE">'Tuit92'!$B$550</definedName>
    <definedName name="M">'Tuit92'!$E$843</definedName>
    <definedName name="N_7">'Tuit92'!$AP$908:$BE$928</definedName>
    <definedName name="N_8">'Tuit92'!$BG$951:$BP$971</definedName>
    <definedName name="N_9">'Tuit92'!$BS$988:$CF$1008</definedName>
    <definedName name="NOTE">'Tuit92'!$BF$973:$BF$976</definedName>
    <definedName name="OK_DAT">#REF!</definedName>
    <definedName name="_xlnm.Print_Area" localSheetId="0">'Tuit92'!$BR$977:$CF$1012</definedName>
    <definedName name="Print_Area_MI" localSheetId="0">'Tuit92'!$BR$977:$CF$1012</definedName>
    <definedName name="R_">'Tuit92'!$U$23:$U$32</definedName>
    <definedName name="RNG_DATA_A">'Tuit92'!$AG$878:$AI$892</definedName>
    <definedName name="RNG_LABEL_X">'Tuit92'!$AG$875:$AI$875</definedName>
    <definedName name="RNG_LABEL_Y">'Tuit92'!$AF$878:$AF$892</definedName>
    <definedName name="SC_DAT">#REF!</definedName>
    <definedName name="T_10">'Tuit92'!$BR$975:$BY$1021</definedName>
    <definedName name="T_7">'Tuit92'!$AO$897:$BE$936</definedName>
    <definedName name="T_8">'Tuit92'!$BF$940:$BP$977</definedName>
    <definedName name="T_9">'Tuit92'!$BR$978:$CF$1012</definedName>
    <definedName name="TABLES">'Tuit92'!$AO$897:$CF$1012</definedName>
    <definedName name="TEMP">'Tuit92'!$B$524:$F$551</definedName>
    <definedName name="TN_DAT">#REF!</definedName>
    <definedName name="TX_DAT">#REF!</definedName>
    <definedName name="VA_DAT">#REF!</definedName>
  </definedNames>
  <calcPr calcMode="manual" fullCalcOnLoad="1" calcCompleted="0" calcOnSave="0" iterate="1" iterateCount="1" iterateDelta="0.001"/>
</workbook>
</file>

<file path=xl/sharedStrings.xml><?xml version="1.0" encoding="utf-8"?>
<sst xmlns="http://schemas.openxmlformats.org/spreadsheetml/2006/main" count="3725" uniqueCount="819">
  <si>
    <t xml:space="preserve">          1991–92 SREB State Data Exchange</t>
  </si>
  <si>
    <t>Part 5</t>
  </si>
  <si>
    <t xml:space="preserve">  This LOTUS 1–2–3 worksheet contains the following areas:</t>
  </si>
  <si>
    <t>*</t>
  </si>
  <si>
    <t>*****************</t>
  </si>
  <si>
    <t>*******</t>
  </si>
  <si>
    <t xml:space="preserve">   This Introduction</t>
  </si>
  <si>
    <t xml:space="preserve">   Data Base from Surveys</t>
  </si>
  <si>
    <t>FB</t>
  </si>
  <si>
    <t>Table</t>
  </si>
  <si>
    <t>Graph Settings</t>
  </si>
  <si>
    <t>Table 7</t>
  </si>
  <si>
    <t>Table 8–9 etc.</t>
  </si>
  <si>
    <t>STATE</t>
  </si>
  <si>
    <t>INSTITUTION</t>
  </si>
  <si>
    <t>ID #</t>
  </si>
  <si>
    <t>CODE</t>
  </si>
  <si>
    <t>U–R</t>
  </si>
  <si>
    <t>U–NR</t>
  </si>
  <si>
    <t>G–R</t>
  </si>
  <si>
    <t>G–NR</t>
  </si>
  <si>
    <t>L–R</t>
  </si>
  <si>
    <t>L–NR</t>
  </si>
  <si>
    <t>M–R</t>
  </si>
  <si>
    <t>M–NR</t>
  </si>
  <si>
    <t>D–R</t>
  </si>
  <si>
    <t>D–NR</t>
  </si>
  <si>
    <t>O–R</t>
  </si>
  <si>
    <t>O–NR</t>
  </si>
  <si>
    <t>V–R</t>
  </si>
  <si>
    <t>V–NR</t>
  </si>
  <si>
    <t>Pharm–R</t>
  </si>
  <si>
    <t>Pharm–NR</t>
  </si>
  <si>
    <t>OT–R</t>
  </si>
  <si>
    <t>OT–NR</t>
  </si>
  <si>
    <t>|</t>
  </si>
  <si>
    <t>AL</t>
  </si>
  <si>
    <t>AU</t>
  </si>
  <si>
    <t>1a</t>
  </si>
  <si>
    <t>UA</t>
  </si>
  <si>
    <t>UAB</t>
  </si>
  <si>
    <t>1b</t>
  </si>
  <si>
    <t>UAH</t>
  </si>
  <si>
    <t>1c</t>
  </si>
  <si>
    <t>USA</t>
  </si>
  <si>
    <t>AAM</t>
  </si>
  <si>
    <t>JSU</t>
  </si>
  <si>
    <t>2a</t>
  </si>
  <si>
    <t>TSU</t>
  </si>
  <si>
    <t>2b</t>
  </si>
  <si>
    <t>LU</t>
  </si>
  <si>
    <t>UNA</t>
  </si>
  <si>
    <t>TSUD</t>
  </si>
  <si>
    <t>UM</t>
  </si>
  <si>
    <t>AUM</t>
  </si>
  <si>
    <t>ASU</t>
  </si>
  <si>
    <t>TSUM</t>
  </si>
  <si>
    <t>ASC</t>
  </si>
  <si>
    <t>3</t>
  </si>
  <si>
    <t>PH</t>
  </si>
  <si>
    <t>4a</t>
  </si>
  <si>
    <t>BIS</t>
  </si>
  <si>
    <t>NWT</t>
  </si>
  <si>
    <t>BRW</t>
  </si>
  <si>
    <t>SUJ</t>
  </si>
  <si>
    <t>CVC</t>
  </si>
  <si>
    <t>WSH</t>
  </si>
  <si>
    <t>SHL</t>
  </si>
  <si>
    <t>LAW</t>
  </si>
  <si>
    <t>LBW</t>
  </si>
  <si>
    <t>GAD</t>
  </si>
  <si>
    <t>ENT</t>
  </si>
  <si>
    <t>WSD</t>
  </si>
  <si>
    <t>JEF</t>
  </si>
  <si>
    <t>CAL</t>
  </si>
  <si>
    <t>JD</t>
  </si>
  <si>
    <t>CEN</t>
  </si>
  <si>
    <t>WSS</t>
  </si>
  <si>
    <t>NEJ</t>
  </si>
  <si>
    <t>FSJ</t>
  </si>
  <si>
    <t>SHO</t>
  </si>
  <si>
    <t>SNJ</t>
  </si>
  <si>
    <t>AATC</t>
  </si>
  <si>
    <t>4b</t>
  </si>
  <si>
    <t>WTC</t>
  </si>
  <si>
    <t>ING</t>
  </si>
  <si>
    <t>TRE</t>
  </si>
  <si>
    <t>CAR</t>
  </si>
  <si>
    <t>MAC</t>
  </si>
  <si>
    <t>OPE</t>
  </si>
  <si>
    <t>DRA</t>
  </si>
  <si>
    <t>HOB</t>
  </si>
  <si>
    <t>REI</t>
  </si>
  <si>
    <t>BES</t>
  </si>
  <si>
    <t>SPA</t>
  </si>
  <si>
    <t>FRED</t>
  </si>
  <si>
    <t>ATM</t>
  </si>
  <si>
    <t>SWT</t>
  </si>
  <si>
    <t>PAT</t>
  </si>
  <si>
    <t>AYE</t>
  </si>
  <si>
    <t>AR</t>
  </si>
  <si>
    <t>UAF</t>
  </si>
  <si>
    <t>UALR</t>
  </si>
  <si>
    <t>UCA</t>
  </si>
  <si>
    <t>ASUJ</t>
  </si>
  <si>
    <t>SAUM</t>
  </si>
  <si>
    <t>HSU</t>
  </si>
  <si>
    <t>ATU</t>
  </si>
  <si>
    <t>UAPB</t>
  </si>
  <si>
    <t>UAM</t>
  </si>
  <si>
    <t>MCCC</t>
  </si>
  <si>
    <t>GCCC</t>
  </si>
  <si>
    <t>PCCC</t>
  </si>
  <si>
    <t>NWACC</t>
  </si>
  <si>
    <t>Pending</t>
  </si>
  <si>
    <t>EACC</t>
  </si>
  <si>
    <t>RMCC</t>
  </si>
  <si>
    <t>SAUE</t>
  </si>
  <si>
    <t>NACC</t>
  </si>
  <si>
    <t>ASUB</t>
  </si>
  <si>
    <t>WCC</t>
  </si>
  <si>
    <t>SAUT</t>
  </si>
  <si>
    <t>UAMS</t>
  </si>
  <si>
    <t>5</t>
  </si>
  <si>
    <t>FL</t>
  </si>
  <si>
    <t>UF</t>
  </si>
  <si>
    <t>FSU</t>
  </si>
  <si>
    <t>USF</t>
  </si>
  <si>
    <t>UCF</t>
  </si>
  <si>
    <t>FAU</t>
  </si>
  <si>
    <t>FAMU</t>
  </si>
  <si>
    <t>FIU</t>
  </si>
  <si>
    <t>UWF</t>
  </si>
  <si>
    <t>UNF</t>
  </si>
  <si>
    <t>Valenc</t>
  </si>
  <si>
    <t>Gulf C</t>
  </si>
  <si>
    <t>St. Johns Riv</t>
  </si>
  <si>
    <t>Lake Sumt</t>
  </si>
  <si>
    <t>Talla</t>
  </si>
  <si>
    <t>Palm B</t>
  </si>
  <si>
    <t>N Fl</t>
  </si>
  <si>
    <t>Semmi</t>
  </si>
  <si>
    <t>Chip</t>
  </si>
  <si>
    <t>Brev</t>
  </si>
  <si>
    <t>Dayt</t>
  </si>
  <si>
    <t>Miami-Dade</t>
  </si>
  <si>
    <t>Hillsb</t>
  </si>
  <si>
    <t>Edis</t>
  </si>
  <si>
    <t>Lake C</t>
  </si>
  <si>
    <t>Basco-Hern</t>
  </si>
  <si>
    <t>Okal-Walt</t>
  </si>
  <si>
    <t>Santa Fe</t>
  </si>
  <si>
    <t>Pansac</t>
  </si>
  <si>
    <t>S Fl</t>
  </si>
  <si>
    <t>St. Pete</t>
  </si>
  <si>
    <t>Brow</t>
  </si>
  <si>
    <t>FKeys</t>
  </si>
  <si>
    <t>FCC-J</t>
  </si>
  <si>
    <t>Cent Fl</t>
  </si>
  <si>
    <t>Ind Riv</t>
  </si>
  <si>
    <t>Manat</t>
  </si>
  <si>
    <t>Polk</t>
  </si>
  <si>
    <t>GA</t>
  </si>
  <si>
    <t>UNIV OF GA</t>
  </si>
  <si>
    <t>n/a</t>
  </si>
  <si>
    <t>GA TECH</t>
  </si>
  <si>
    <t>GA STATE</t>
  </si>
  <si>
    <t>GA SOUTHERN</t>
  </si>
  <si>
    <t>GEORGIA COL</t>
  </si>
  <si>
    <t>FT VALLEY ST</t>
  </si>
  <si>
    <t>NORTH GA COL</t>
  </si>
  <si>
    <t>ALB ST</t>
  </si>
  <si>
    <t>AUG COL</t>
  </si>
  <si>
    <t>ARM ST</t>
  </si>
  <si>
    <t>COLUMBUS COL</t>
  </si>
  <si>
    <t>VALDOSTA ST</t>
  </si>
  <si>
    <t>WEST GA COL</t>
  </si>
  <si>
    <t>GEORGIA SW</t>
  </si>
  <si>
    <t>KENNESAW ST</t>
  </si>
  <si>
    <t>SAVANNAH ST</t>
  </si>
  <si>
    <t>CLAY ST</t>
  </si>
  <si>
    <t>BRUNS COL</t>
  </si>
  <si>
    <t>DEKALB COL</t>
  </si>
  <si>
    <t>FLOYD COL</t>
  </si>
  <si>
    <t>GORDON COL</t>
  </si>
  <si>
    <t>WAYCROSS COL</t>
  </si>
  <si>
    <t>GAIN COL</t>
  </si>
  <si>
    <t>MIDDLE GA COL</t>
  </si>
  <si>
    <t>SOUTH GA COL</t>
  </si>
  <si>
    <t>DARTON COL</t>
  </si>
  <si>
    <t>EAST GA COL</t>
  </si>
  <si>
    <t>MACON COL</t>
  </si>
  <si>
    <t>DALTON COL</t>
  </si>
  <si>
    <t>BAIN COL</t>
  </si>
  <si>
    <t>ABAC</t>
  </si>
  <si>
    <t>ATL METRO</t>
  </si>
  <si>
    <t>South GA</t>
  </si>
  <si>
    <t>North Metro</t>
  </si>
  <si>
    <t>Dalton HOE</t>
  </si>
  <si>
    <t>North GA</t>
  </si>
  <si>
    <t>Carroll</t>
  </si>
  <si>
    <t>Macon</t>
  </si>
  <si>
    <t>Atlanta</t>
  </si>
  <si>
    <t>Ogeechee</t>
  </si>
  <si>
    <t>West GA</t>
  </si>
  <si>
    <t>Chattahoochee</t>
  </si>
  <si>
    <t>Columbus</t>
  </si>
  <si>
    <t>Ben Hill-Irwin</t>
  </si>
  <si>
    <t>Valdosta</t>
  </si>
  <si>
    <t>Thomas</t>
  </si>
  <si>
    <t>Augusta</t>
  </si>
  <si>
    <t>Upson</t>
  </si>
  <si>
    <t>Pickens</t>
  </si>
  <si>
    <t>Walker</t>
  </si>
  <si>
    <t>Southeastern</t>
  </si>
  <si>
    <t>Middle GA</t>
  </si>
  <si>
    <t>Athens</t>
  </si>
  <si>
    <t>Coosa Valley</t>
  </si>
  <si>
    <t>Moultrie</t>
  </si>
  <si>
    <t>Albany</t>
  </si>
  <si>
    <t>Okefenokee</t>
  </si>
  <si>
    <t>Dekalb</t>
  </si>
  <si>
    <t>Gwinnett</t>
  </si>
  <si>
    <t>Griffin</t>
  </si>
  <si>
    <t>Heart of GA</t>
  </si>
  <si>
    <t>Altamaha</t>
  </si>
  <si>
    <t>Lanier</t>
  </si>
  <si>
    <t>Savannah</t>
  </si>
  <si>
    <t>Swainsboro</t>
  </si>
  <si>
    <t>MGC</t>
  </si>
  <si>
    <t>SOUTHERN TECH</t>
  </si>
  <si>
    <t>KY</t>
  </si>
  <si>
    <t>UKUS</t>
  </si>
  <si>
    <t>UL</t>
  </si>
  <si>
    <t>EKU</t>
  </si>
  <si>
    <t>WKU</t>
  </si>
  <si>
    <t>MuSU</t>
  </si>
  <si>
    <t>KSU</t>
  </si>
  <si>
    <t>NKU</t>
  </si>
  <si>
    <t>MoSU</t>
  </si>
  <si>
    <t>UKCCS</t>
  </si>
  <si>
    <t>KY Vo-Tech</t>
  </si>
  <si>
    <t>LA</t>
  </si>
  <si>
    <t>L.S.U.</t>
  </si>
  <si>
    <t>U.S.L.</t>
  </si>
  <si>
    <t>NORTHEAST</t>
  </si>
  <si>
    <t>LA. TECH</t>
  </si>
  <si>
    <t>GRAMBLING</t>
  </si>
  <si>
    <t>U.N.O.</t>
  </si>
  <si>
    <t>NICHOLLS</t>
  </si>
  <si>
    <t>SOUTHEASTERN</t>
  </si>
  <si>
    <t>SO.-B.R.</t>
  </si>
  <si>
    <t>MCNEESE</t>
  </si>
  <si>
    <t>LSU-S</t>
  </si>
  <si>
    <t>NORTHWESTERN</t>
  </si>
  <si>
    <t>SO.-N.O.</t>
  </si>
  <si>
    <t>DELGADO</t>
  </si>
  <si>
    <t>SO-S</t>
  </si>
  <si>
    <t>LSU-A</t>
  </si>
  <si>
    <t>LSU-E</t>
  </si>
  <si>
    <t>Vo-Tech Schools</t>
  </si>
  <si>
    <t>MD</t>
  </si>
  <si>
    <t>UMCP</t>
  </si>
  <si>
    <t>UMBC</t>
  </si>
  <si>
    <t>MSU</t>
  </si>
  <si>
    <t>UMES</t>
  </si>
  <si>
    <t>UM-TSU</t>
  </si>
  <si>
    <t>UM-UB</t>
  </si>
  <si>
    <t>UM-SSU</t>
  </si>
  <si>
    <t>UM-CSC</t>
  </si>
  <si>
    <t>UM-BSU</t>
  </si>
  <si>
    <t>UM-FSU</t>
  </si>
  <si>
    <t>SMC</t>
  </si>
  <si>
    <t>HAG</t>
  </si>
  <si>
    <t>ALL</t>
  </si>
  <si>
    <t>GAR</t>
  </si>
  <si>
    <t>MON-GER</t>
  </si>
  <si>
    <t>ANN</t>
  </si>
  <si>
    <t>WOR</t>
  </si>
  <si>
    <t>MON-TAK P</t>
  </si>
  <si>
    <t>CHE</t>
  </si>
  <si>
    <t>CHA</t>
  </si>
  <si>
    <t>MON-ROCKV</t>
  </si>
  <si>
    <t>DUN</t>
  </si>
  <si>
    <t>HAR</t>
  </si>
  <si>
    <t>CEC</t>
  </si>
  <si>
    <t>HOW</t>
  </si>
  <si>
    <t>ESS</t>
  </si>
  <si>
    <t>NCCB</t>
  </si>
  <si>
    <t>FRE</t>
  </si>
  <si>
    <t>PRI</t>
  </si>
  <si>
    <t>UMAB</t>
  </si>
  <si>
    <t xml:space="preserve"> </t>
  </si>
  <si>
    <t>UMUC</t>
  </si>
  <si>
    <t>MS</t>
  </si>
  <si>
    <t>USM</t>
  </si>
  <si>
    <t>DSU</t>
  </si>
  <si>
    <t>MUW</t>
  </si>
  <si>
    <t>MVSU</t>
  </si>
  <si>
    <t>Itawamba CC</t>
  </si>
  <si>
    <t>Coahoma CC</t>
  </si>
  <si>
    <t>Jones County JC</t>
  </si>
  <si>
    <t>Northwest MS CC</t>
  </si>
  <si>
    <t>Meridian CC</t>
  </si>
  <si>
    <t>MS Gulf Coast CC</t>
  </si>
  <si>
    <t>Hinds CC</t>
  </si>
  <si>
    <t>East MS CC</t>
  </si>
  <si>
    <t>Southwest MS CC</t>
  </si>
  <si>
    <t>Holmes CC</t>
  </si>
  <si>
    <t>Copiah-Linclon CC</t>
  </si>
  <si>
    <t>Northeast MS CC</t>
  </si>
  <si>
    <t>Pearl River CC</t>
  </si>
  <si>
    <t>MS Delta CC</t>
  </si>
  <si>
    <t>East Central CC</t>
  </si>
  <si>
    <t>UMMC</t>
  </si>
  <si>
    <t>NC</t>
  </si>
  <si>
    <t>NCSU</t>
  </si>
  <si>
    <t>UNC-CH</t>
  </si>
  <si>
    <t>UNC-G</t>
  </si>
  <si>
    <t>ECSU</t>
  </si>
  <si>
    <t>ECU</t>
  </si>
  <si>
    <t>UNC-C</t>
  </si>
  <si>
    <t>NCA&amp;T</t>
  </si>
  <si>
    <t>NCCU</t>
  </si>
  <si>
    <t>WCU</t>
  </si>
  <si>
    <t>UNC-A</t>
  </si>
  <si>
    <t>PSU</t>
  </si>
  <si>
    <t>UNC-W</t>
  </si>
  <si>
    <t>WSSU</t>
  </si>
  <si>
    <t>SANDHILLS CC</t>
  </si>
  <si>
    <t>RANDOLPH CC</t>
  </si>
  <si>
    <t>FAYETTE TCC</t>
  </si>
  <si>
    <t>SOUTHEAST CC</t>
  </si>
  <si>
    <t xml:space="preserve">ASHE-BUNC TC  </t>
  </si>
  <si>
    <t>RICHMOND CC</t>
  </si>
  <si>
    <t>HALIFAX CC</t>
  </si>
  <si>
    <t>COL OF ALBEMAR</t>
  </si>
  <si>
    <t>DAVIDSON CO CC</t>
  </si>
  <si>
    <t>ROCKINGHAM CC</t>
  </si>
  <si>
    <t>WILKES CC</t>
  </si>
  <si>
    <t>NASH  CC</t>
  </si>
  <si>
    <t>JAMES SPRUNT CC</t>
  </si>
  <si>
    <t>PAMLICO CC</t>
  </si>
  <si>
    <t>STANLY CC</t>
  </si>
  <si>
    <t>ALAMANCE CC</t>
  </si>
  <si>
    <t>CLEVELAND CC</t>
  </si>
  <si>
    <t>PIEDMONT  CC</t>
  </si>
  <si>
    <t>WAYNE CC</t>
  </si>
  <si>
    <t>ISOTHERMAL CC</t>
  </si>
  <si>
    <t>DURHAM TCC</t>
  </si>
  <si>
    <t>WAKE TCC</t>
  </si>
  <si>
    <t>GASTON COLLEGE</t>
  </si>
  <si>
    <t>TRI-CO CC</t>
  </si>
  <si>
    <t>SURRY CC</t>
  </si>
  <si>
    <t>HAYWOOD CC</t>
  </si>
  <si>
    <t>CALDWELL CC &amp; TI</t>
  </si>
  <si>
    <t>MARTIN CC</t>
  </si>
  <si>
    <t>BLUE RIDGE CC</t>
  </si>
  <si>
    <t>MCDOWELL TCC</t>
  </si>
  <si>
    <t>ROBESON CC</t>
  </si>
  <si>
    <t>BEAU CO CC</t>
  </si>
  <si>
    <t>ROAN-CHOWAN CC</t>
  </si>
  <si>
    <t>SOUTHWEST CC</t>
  </si>
  <si>
    <t>CAPE FEAR CC</t>
  </si>
  <si>
    <t>GUILFORD TCC</t>
  </si>
  <si>
    <t>BRUNSWICK CC</t>
  </si>
  <si>
    <t>PITT CC</t>
  </si>
  <si>
    <t>MITCHELL CC</t>
  </si>
  <si>
    <t>BLADEN CC</t>
  </si>
  <si>
    <t>EDGECOMBE CC</t>
  </si>
  <si>
    <t>CATAWBA VAL CC</t>
  </si>
  <si>
    <t>SAMPSON CC</t>
  </si>
  <si>
    <t>JOHNSTON CC</t>
  </si>
  <si>
    <t>MONTGOMERY CC</t>
  </si>
  <si>
    <t>W PIEDMONT CC</t>
  </si>
  <si>
    <t>ANSON CC</t>
  </si>
  <si>
    <t>CRAVEN CC</t>
  </si>
  <si>
    <t>FORSYTH TCC</t>
  </si>
  <si>
    <t>CARTERET CC</t>
  </si>
  <si>
    <t>VANCE-GRAN CC</t>
  </si>
  <si>
    <t>COASTAL CAR CC</t>
  </si>
  <si>
    <t>MAYLAND CC</t>
  </si>
  <si>
    <t>LENOIR CC</t>
  </si>
  <si>
    <t>CENT CAR CC</t>
  </si>
  <si>
    <t>ROWAN-CAB CC</t>
  </si>
  <si>
    <t>WILSON TCC</t>
  </si>
  <si>
    <t>CENT PIED CC</t>
  </si>
  <si>
    <t>NCSA</t>
  </si>
  <si>
    <t>OK</t>
  </si>
  <si>
    <t>OSU</t>
  </si>
  <si>
    <t>OU</t>
  </si>
  <si>
    <t>UCO</t>
  </si>
  <si>
    <t>SWOSU</t>
  </si>
  <si>
    <t>LANGSTON</t>
  </si>
  <si>
    <t>SEOSU</t>
  </si>
  <si>
    <t>NWOSU</t>
  </si>
  <si>
    <t>NESU</t>
  </si>
  <si>
    <t>PANHANDLE</t>
  </si>
  <si>
    <t>USAO</t>
  </si>
  <si>
    <t>REDLANDS</t>
  </si>
  <si>
    <t>CONNORS</t>
  </si>
  <si>
    <t>ROSE</t>
  </si>
  <si>
    <t>NOC</t>
  </si>
  <si>
    <t>ROGERS</t>
  </si>
  <si>
    <t>TJC</t>
  </si>
  <si>
    <t>OCCC</t>
  </si>
  <si>
    <t>MURRAY</t>
  </si>
  <si>
    <t>NEOAMC</t>
  </si>
  <si>
    <t>CAMERON</t>
  </si>
  <si>
    <t>WOSC</t>
  </si>
  <si>
    <t>SEMINOLE</t>
  </si>
  <si>
    <t>CASC</t>
  </si>
  <si>
    <t>EASTERN</t>
  </si>
  <si>
    <t>OSU-TB, OKMULGEE</t>
  </si>
  <si>
    <t>OSU-TB, OKLA. CITY</t>
  </si>
  <si>
    <t>OSU-COM</t>
  </si>
  <si>
    <t>OSU-VET MED</t>
  </si>
  <si>
    <t>OU-LC</t>
  </si>
  <si>
    <t>OU-HSC</t>
  </si>
  <si>
    <t>SC</t>
  </si>
  <si>
    <t>USC-Cola.</t>
  </si>
  <si>
    <t>Clemson</t>
  </si>
  <si>
    <t>SC State</t>
  </si>
  <si>
    <t>Winthrop</t>
  </si>
  <si>
    <t>Lander</t>
  </si>
  <si>
    <t>Francis Marion</t>
  </si>
  <si>
    <t>Coll. of Chas.</t>
  </si>
  <si>
    <t>Citadel</t>
  </si>
  <si>
    <t>USC-Aiken</t>
  </si>
  <si>
    <t>USC-Spartnbg.</t>
  </si>
  <si>
    <t>USC-Coastal</t>
  </si>
  <si>
    <t>Horry/GTwn TC</t>
  </si>
  <si>
    <t>Spartnbg. TC</t>
  </si>
  <si>
    <t>Trident</t>
  </si>
  <si>
    <t>Piedmont TC</t>
  </si>
  <si>
    <t>USC-Beaufort</t>
  </si>
  <si>
    <t>USC-Sumter</t>
  </si>
  <si>
    <t>USC-Lancaster</t>
  </si>
  <si>
    <t>USC-Salke.</t>
  </si>
  <si>
    <t>Wmsbg. TC</t>
  </si>
  <si>
    <t>Denmark TC</t>
  </si>
  <si>
    <t>York TC</t>
  </si>
  <si>
    <t>Aiken TC</t>
  </si>
  <si>
    <t>Greenville TC</t>
  </si>
  <si>
    <t>Tri-Cnty. TC</t>
  </si>
  <si>
    <t>TCLC</t>
  </si>
  <si>
    <t>Flo/Dar TC</t>
  </si>
  <si>
    <t>O'burg/Cal. TC</t>
  </si>
  <si>
    <t>Midlands TC</t>
  </si>
  <si>
    <t>Sumter TC</t>
  </si>
  <si>
    <t>Chest/Marl TC</t>
  </si>
  <si>
    <t>USC-Union</t>
  </si>
  <si>
    <t>MUSC</t>
  </si>
  <si>
    <t>TN</t>
  </si>
  <si>
    <t>UTK</t>
  </si>
  <si>
    <t>MTSU</t>
  </si>
  <si>
    <t>TTU</t>
  </si>
  <si>
    <t>ETSU</t>
  </si>
  <si>
    <t>UTC</t>
  </si>
  <si>
    <t>UTM</t>
  </si>
  <si>
    <t>APSU</t>
  </si>
  <si>
    <t>CLSCC</t>
  </si>
  <si>
    <t>VSCC</t>
  </si>
  <si>
    <t>UTSI</t>
  </si>
  <si>
    <t>JSCC</t>
  </si>
  <si>
    <t>NSTCC</t>
  </si>
  <si>
    <t>STIM</t>
  </si>
  <si>
    <t>PSTCC</t>
  </si>
  <si>
    <t>RSCC</t>
  </si>
  <si>
    <t>MSCC</t>
  </si>
  <si>
    <t>CHSTCC</t>
  </si>
  <si>
    <t>DSCC</t>
  </si>
  <si>
    <t>SSCC</t>
  </si>
  <si>
    <t>WSCC</t>
  </si>
  <si>
    <t>COSCC</t>
  </si>
  <si>
    <t>NSTI</t>
  </si>
  <si>
    <t>AVTS</t>
  </si>
  <si>
    <t>AVTS (27)</t>
  </si>
  <si>
    <t>UTMem</t>
  </si>
  <si>
    <t>UT Vet</t>
  </si>
  <si>
    <t>TX</t>
  </si>
  <si>
    <t>UT/AUSTIN</t>
  </si>
  <si>
    <t>UNT</t>
  </si>
  <si>
    <t>UH-UP</t>
  </si>
  <si>
    <t>TAMU</t>
  </si>
  <si>
    <t>TWU</t>
  </si>
  <si>
    <t>UT/ARL</t>
  </si>
  <si>
    <t>UT/DALL</t>
  </si>
  <si>
    <t>TA&amp;IU</t>
  </si>
  <si>
    <t>UT/EP</t>
  </si>
  <si>
    <t>SFASU</t>
  </si>
  <si>
    <t>SHSU</t>
  </si>
  <si>
    <t>LAMAR</t>
  </si>
  <si>
    <t>WTSU</t>
  </si>
  <si>
    <t>UT/SA</t>
  </si>
  <si>
    <t>SWTSU</t>
  </si>
  <si>
    <t>UH-CL</t>
  </si>
  <si>
    <t>UT/TYLER</t>
  </si>
  <si>
    <t>ETSU/TEX</t>
  </si>
  <si>
    <t>LAREDO</t>
  </si>
  <si>
    <t>PR. VIEW A&amp;M</t>
  </si>
  <si>
    <t>SRSU</t>
  </si>
  <si>
    <t>SRSU/UV</t>
  </si>
  <si>
    <t>UT/BROWNSVILLE</t>
  </si>
  <si>
    <t>CCSU</t>
  </si>
  <si>
    <t>UH-VIC</t>
  </si>
  <si>
    <t>UT/PB</t>
  </si>
  <si>
    <t>TARL</t>
  </si>
  <si>
    <t>UT/PA</t>
  </si>
  <si>
    <t>UH-D</t>
  </si>
  <si>
    <t>TAMU-GAL</t>
  </si>
  <si>
    <t>UT-ARL</t>
  </si>
  <si>
    <t>LAMAR/PT AR</t>
  </si>
  <si>
    <t>Col.Mnld</t>
  </si>
  <si>
    <t>HCC</t>
  </si>
  <si>
    <t>TSTC-W</t>
  </si>
  <si>
    <t>PARIS</t>
  </si>
  <si>
    <t>Odessa</t>
  </si>
  <si>
    <t>CEDAR VALLEY</t>
  </si>
  <si>
    <t>TX A&amp;M</t>
  </si>
  <si>
    <t>Temple</t>
  </si>
  <si>
    <t>Tyler</t>
  </si>
  <si>
    <t>SAN JAC-CEN</t>
  </si>
  <si>
    <t>BROOKHAVEN</t>
  </si>
  <si>
    <t>SOUTH PLAINS</t>
  </si>
  <si>
    <t>UH-VC</t>
  </si>
  <si>
    <t>SAN JAC-N</t>
  </si>
  <si>
    <t>EL PASO</t>
  </si>
  <si>
    <t>LAMAR/ORANGE</t>
  </si>
  <si>
    <t>El Paos</t>
  </si>
  <si>
    <t>TX A&amp;I</t>
  </si>
  <si>
    <t>ALVIN</t>
  </si>
  <si>
    <t>CTC</t>
  </si>
  <si>
    <t>ACC</t>
  </si>
  <si>
    <t>COM</t>
  </si>
  <si>
    <t>UT-EP</t>
  </si>
  <si>
    <t>SWID</t>
  </si>
  <si>
    <t>WEATHERFORD</t>
  </si>
  <si>
    <t>EL CENTRO</t>
  </si>
  <si>
    <t>FRANK PHILLIPS</t>
  </si>
  <si>
    <t>Clarendon</t>
  </si>
  <si>
    <t>CLARENDON</t>
  </si>
  <si>
    <t>PALO ALTO</t>
  </si>
  <si>
    <t>TARLETON</t>
  </si>
  <si>
    <t>SAN ANTONIO</t>
  </si>
  <si>
    <t>UT-SA</t>
  </si>
  <si>
    <t>Cedar Valley</t>
  </si>
  <si>
    <t>SRSU-U</t>
  </si>
  <si>
    <t>PANOLA</t>
  </si>
  <si>
    <t>UT-DAL</t>
  </si>
  <si>
    <t>CISCO</t>
  </si>
  <si>
    <t>Hill</t>
  </si>
  <si>
    <t>RICHLAND</t>
  </si>
  <si>
    <t>Cisco</t>
  </si>
  <si>
    <t>SWTJC</t>
  </si>
  <si>
    <t>ODESSA</t>
  </si>
  <si>
    <t>Mt. View</t>
  </si>
  <si>
    <t>HOWARD B/S</t>
  </si>
  <si>
    <t>GRAYSON</t>
  </si>
  <si>
    <t>WCJC</t>
  </si>
  <si>
    <t>Cooke Co.</t>
  </si>
  <si>
    <t>Am Ed Complex</t>
  </si>
  <si>
    <t>N. HARRIS</t>
  </si>
  <si>
    <t>Collin</t>
  </si>
  <si>
    <t>Western TX</t>
  </si>
  <si>
    <t>El Centro</t>
  </si>
  <si>
    <t>COLLIN CTY</t>
  </si>
  <si>
    <t>SW TX. JR</t>
  </si>
  <si>
    <t>S.Plains</t>
  </si>
  <si>
    <t>TX Smost</t>
  </si>
  <si>
    <t>Kilgore</t>
  </si>
  <si>
    <t>ANGELINA</t>
  </si>
  <si>
    <t>Amarillo</t>
  </si>
  <si>
    <t>Lee</t>
  </si>
  <si>
    <t>BRAZOSPORT</t>
  </si>
  <si>
    <t>WHARTON</t>
  </si>
  <si>
    <t>Angelina</t>
  </si>
  <si>
    <t>LSU</t>
  </si>
  <si>
    <t>Eastfield</t>
  </si>
  <si>
    <t>LEE</t>
  </si>
  <si>
    <t>UT-T</t>
  </si>
  <si>
    <t>Galveston</t>
  </si>
  <si>
    <t>Midland</t>
  </si>
  <si>
    <t>GALVESTON</t>
  </si>
  <si>
    <t>PVA&amp;M</t>
  </si>
  <si>
    <t>NE TX CC</t>
  </si>
  <si>
    <t>MCC</t>
  </si>
  <si>
    <t>Brazosport</t>
  </si>
  <si>
    <t>MCLENNAN</t>
  </si>
  <si>
    <t>SAN JAC-S</t>
  </si>
  <si>
    <t>ETSU-TX</t>
  </si>
  <si>
    <t>UT-PA</t>
  </si>
  <si>
    <t>N Harris Co</t>
  </si>
  <si>
    <t>St Philips</t>
  </si>
  <si>
    <t>Blinn</t>
  </si>
  <si>
    <t>Weatherford</t>
  </si>
  <si>
    <t>DEL MAR</t>
  </si>
  <si>
    <t>TCJC</t>
  </si>
  <si>
    <t>MT. VIEW</t>
  </si>
  <si>
    <t>Bee Co.</t>
  </si>
  <si>
    <t>ST. PHILIP'S</t>
  </si>
  <si>
    <t>Del Mar</t>
  </si>
  <si>
    <t>TSTC-A</t>
  </si>
  <si>
    <t>Victoria</t>
  </si>
  <si>
    <t>VICTORIA</t>
  </si>
  <si>
    <t>Vernon Reg</t>
  </si>
  <si>
    <t>TCJCD-NE</t>
  </si>
  <si>
    <t>Austin CC</t>
  </si>
  <si>
    <t>TYLER</t>
  </si>
  <si>
    <t>Alvin</t>
  </si>
  <si>
    <t>Howard</t>
  </si>
  <si>
    <t>Laredo Jr.</t>
  </si>
  <si>
    <t>UT-BRN</t>
  </si>
  <si>
    <t>AMARILLO</t>
  </si>
  <si>
    <t>Panola</t>
  </si>
  <si>
    <t>TRINITY</t>
  </si>
  <si>
    <t>LAMAR INSTITUTE</t>
  </si>
  <si>
    <t>Trinity Val</t>
  </si>
  <si>
    <t>TSTC-S</t>
  </si>
  <si>
    <t>UT-AUS</t>
  </si>
  <si>
    <t>TSTC-H</t>
  </si>
  <si>
    <t>SJC</t>
  </si>
  <si>
    <t>RANGER</t>
  </si>
  <si>
    <t>TCJCD-S</t>
  </si>
  <si>
    <t>WESTERN TX</t>
  </si>
  <si>
    <t>SAC</t>
  </si>
  <si>
    <t>TEXARKANA</t>
  </si>
  <si>
    <t>EASTFIELD</t>
  </si>
  <si>
    <t>TCJCD-NW</t>
  </si>
  <si>
    <t>NE TEXAS</t>
  </si>
  <si>
    <t>BEE CTY.</t>
  </si>
  <si>
    <t>BLINN</t>
  </si>
  <si>
    <t>TX SOUTHMOST</t>
  </si>
  <si>
    <t>Paris</t>
  </si>
  <si>
    <t>Northlake</t>
  </si>
  <si>
    <t>Texarkana</t>
  </si>
  <si>
    <t>Richland</t>
  </si>
  <si>
    <t>Ranger</t>
  </si>
  <si>
    <t>F. Phillips</t>
  </si>
  <si>
    <t>TEMPLE</t>
  </si>
  <si>
    <t>TX A&amp;M-GAL</t>
  </si>
  <si>
    <t>NAVARRO</t>
  </si>
  <si>
    <t>Navarro</t>
  </si>
  <si>
    <t>Palo Alto</t>
  </si>
  <si>
    <t>NORTHLAKE</t>
  </si>
  <si>
    <t>HILL</t>
  </si>
  <si>
    <t>UT-PB</t>
  </si>
  <si>
    <t>VERNON</t>
  </si>
  <si>
    <t>Brookhaven</t>
  </si>
  <si>
    <t>MIDLAND</t>
  </si>
  <si>
    <t>Grayson</t>
  </si>
  <si>
    <t>KILGORE</t>
  </si>
  <si>
    <t>COOKE CTY</t>
  </si>
  <si>
    <t>TSTAI-HAR</t>
  </si>
  <si>
    <t>TSTI-WACO</t>
  </si>
  <si>
    <t>TSTI-SW</t>
  </si>
  <si>
    <t>TSTI-AM</t>
  </si>
  <si>
    <t>UTHSC-H</t>
  </si>
  <si>
    <t>TCOM</t>
  </si>
  <si>
    <t>UTHSC-SA</t>
  </si>
  <si>
    <t>TTHSC</t>
  </si>
  <si>
    <t>UTMB-G</t>
  </si>
  <si>
    <t>UTHSC-D</t>
  </si>
  <si>
    <t>UTMB-GAL</t>
  </si>
  <si>
    <t>TTU-HSC</t>
  </si>
  <si>
    <t>UTSWMC-D</t>
  </si>
  <si>
    <t>VA</t>
  </si>
  <si>
    <t>UVA</t>
  </si>
  <si>
    <t>VPI</t>
  </si>
  <si>
    <t>VCU</t>
  </si>
  <si>
    <t>ODU</t>
  </si>
  <si>
    <t>GMU</t>
  </si>
  <si>
    <t>W&amp;M</t>
  </si>
  <si>
    <t>JMU</t>
  </si>
  <si>
    <t>VSU</t>
  </si>
  <si>
    <t>RU</t>
  </si>
  <si>
    <t>NSU</t>
  </si>
  <si>
    <t>MWC</t>
  </si>
  <si>
    <t>LC</t>
  </si>
  <si>
    <t>CNC</t>
  </si>
  <si>
    <t>CC's</t>
  </si>
  <si>
    <t>(All)</t>
  </si>
  <si>
    <t>RBC</t>
  </si>
  <si>
    <t>VMI</t>
  </si>
  <si>
    <t>WV</t>
  </si>
  <si>
    <t>WVU</t>
  </si>
  <si>
    <t>MARSHALL UNIV.</t>
  </si>
  <si>
    <t>WVI TECH</t>
  </si>
  <si>
    <t>CONCORD</t>
  </si>
  <si>
    <t>BLUEFIELD ST</t>
  </si>
  <si>
    <t>WEST LIBERTY</t>
  </si>
  <si>
    <t>SHEPHERD</t>
  </si>
  <si>
    <t>WV STATE</t>
  </si>
  <si>
    <t>FAIRMONT ST</t>
  </si>
  <si>
    <t>GLENVILLE ST</t>
  </si>
  <si>
    <t>WV NORTHERN CC</t>
  </si>
  <si>
    <t>POTOMAC SC-WVU</t>
  </si>
  <si>
    <t>WVU-PARKERSBG.</t>
  </si>
  <si>
    <t>SOUTHERN WV CC</t>
  </si>
  <si>
    <t>U OF WV COGS</t>
  </si>
  <si>
    <t>WV SCH OST MED</t>
  </si>
  <si>
    <t>CNT</t>
  </si>
  <si>
    <t>PSC</t>
  </si>
  <si>
    <t>PRINT MACRO</t>
  </si>
  <si>
    <t>MEDIAN FORMULA</t>
  </si>
  <si>
    <t>_</t>
  </si>
  <si>
    <t>\P</t>
  </si>
  <si>
    <t>/PPCRRTAB 7~AGP</t>
  </si>
  <si>
    <t>@IF(@MOD(@COUNT(R),2)=0,(@INDEX(R,0,@COUNT(R)/2)+@INDEX(R,0,@COUNT(R)/2-1))/2,@INDEX(R,0,@INT(@COUNT(R)/2)))</t>
  </si>
  <si>
    <t>CRRTAB 8~AGP</t>
  </si>
  <si>
    <t>Criterion Ranges</t>
  </si>
  <si>
    <t>CRRTAB 9~AGPPQ</t>
  </si>
  <si>
    <t>XTRACT MACRO</t>
  </si>
  <si>
    <t>4c</t>
  </si>
  <si>
    <t>4d</t>
  </si>
  <si>
    <t>\X</t>
  </si>
  <si>
    <t>/fxvn_7.wk1~n_7~r</t>
  </si>
  <si>
    <t>MEDIAN IN–STATE UNDERGRADUATE TUITION &amp; FEES</t>
  </si>
  <si>
    <t>/fxvn_8.wk1~n_8~r</t>
  </si>
  <si>
    <t>/fxvn_9.wk1~n_9~r</t>
  </si>
  <si>
    <t>\C</t>
  </si>
  <si>
    <t>/wcs125~</t>
  </si>
  <si>
    <t>\S</t>
  </si>
  <si>
    <t>/rlc~</t>
  </si>
  <si>
    <t>/rlc.{end}{down}~</t>
  </si>
  <si>
    <t>Averages</t>
  </si>
  <si>
    <t>Medians</t>
  </si>
  <si>
    <t>/pfCENTER~caar~oml0~mt0~ouqgq</t>
  </si>
  <si>
    <t>/pfCENTER~caar.{end}{down}~oml0~mt0~ouqgq</t>
  </si>
  <si>
    <t>Undergrad</t>
  </si>
  <si>
    <t>Grad</t>
  </si>
  <si>
    <t>/fitCENTER~</t>
  </si>
  <si>
    <t>Res</t>
  </si>
  <si>
    <t>Non–Res</t>
  </si>
  <si>
    <t>/fepCENTER~y</t>
  </si>
  <si>
    <t>/wcr</t>
  </si>
  <si>
    <t>Doctoral I</t>
  </si>
  <si>
    <t>Doctoral II</t>
  </si>
  <si>
    <t>Doctoral III</t>
  </si>
  <si>
    <t xml:space="preserve">      Master's I</t>
  </si>
  <si>
    <t xml:space="preserve">      Master's II</t>
  </si>
  <si>
    <t>Baccalaureate</t>
  </si>
  <si>
    <t>Na</t>
  </si>
  <si>
    <t>NA</t>
  </si>
  <si>
    <t>Two–Year I</t>
  </si>
  <si>
    <t>Two–Year II</t>
  </si>
  <si>
    <t>Median In–State Undergraduate Tuition &amp; Fees</t>
  </si>
  <si>
    <t>Doctoral</t>
  </si>
  <si>
    <t>Masts</t>
  </si>
  <si>
    <t>Bac</t>
  </si>
  <si>
    <t>Comp 2–yr</t>
  </si>
  <si>
    <t>Vo–tech 2–yr</t>
  </si>
  <si>
    <t>p/c Disp PI '86</t>
  </si>
  <si>
    <t>Other 4–Year</t>
  </si>
  <si>
    <t>2–Year</t>
  </si>
  <si>
    <t>SREB</t>
  </si>
  <si>
    <t>TABLE 7</t>
  </si>
  <si>
    <t>Median Annual Tuition and Required Fees</t>
  </si>
  <si>
    <t>Full–Time In–State and Out–of–State Undergraduate Students</t>
  </si>
  <si>
    <t>Public Institutions, SREB States, 1991–92</t>
  </si>
  <si>
    <t>Master's</t>
  </si>
  <si>
    <t>Two–Year</t>
  </si>
  <si>
    <t>I</t>
  </si>
  <si>
    <t>II</t>
  </si>
  <si>
    <t>III</t>
  </si>
  <si>
    <t>In–</t>
  </si>
  <si>
    <t>Out–of–</t>
  </si>
  <si>
    <t>State</t>
  </si>
  <si>
    <t>SREB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</si>
  <si>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</si>
  <si>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</si>
  <si>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</si>
  <si>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</si>
  <si>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</si>
  <si>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</si>
  <si>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</si>
  <si>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</si>
  <si>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</si>
  <si>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</si>
  <si>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</si>
  <si>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</si>
  <si>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</si>
  <si>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</si>
  <si>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</si>
  <si>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|—bNOTES:˜  The amounts shown for each state are the medians (middle values) of the institutions in each state.  The "SREB Median" is the middle value of all institutions of each type.  Beginning</t>
  </si>
  <si>
    <t>|in 1991–92, full–time undergraduate students are defined by a 15 credit hour load per term.  For two–year colleges, "in–district" rates are reported in the "in–state" column and "out–of–district" may be</t>
  </si>
  <si>
    <t>|reported in the "out–of–state" column, if no other out–of–state rates apply.  In previous reports there was some variation among states in the credit hour loads used to define full–time students and</t>
  </si>
  <si>
    <t>|for reporting out–of–state charges to two–year college students.   In Two–Year II institutions in Georgia, students in degree programs are charged slightly higher fees than those shown above that</t>
  </si>
  <si>
    <t>|reflect charges to students in certificate or diploma programs.   For the University of Maryland System, spring semester 1992, there was a 5 to 6 percent surcharge added to the tuition and fees</t>
  </si>
  <si>
    <t>|rates reported above.  All Two–Year I institutions in Virginia charge the reported amount in tuition.  Mandatory fees vary by institution from $0 to $24 per academic year and are not included in the</t>
  </si>
  <si>
    <t>|reported amounts.</t>
  </si>
  <si>
    <t>TABLE 8</t>
  </si>
  <si>
    <t>Full–Time In–State and Out–of–State Graduate Students</t>
  </si>
  <si>
    <t>|—bNOTES:˜  The amounts shown for each state are the medians (middle values) of the institutions in each state.  The "SREB Median" is the middle value</t>
  </si>
  <si>
    <t>|of all institutions of each type.  Beginning in 1991–92, full–time graduate students are defined by a 12 credit hour load per term. In previous reports there</t>
  </si>
  <si>
    <t>|was some variation among states in the creadit hour loads used to define full–time students.  For the University of Maryland System, spring semester</t>
  </si>
  <si>
    <t>|1992, there was a 5 to 6 percent surcharge added above the tuition and fees rates reported.</t>
  </si>
  <si>
    <t>TABLE 9</t>
  </si>
  <si>
    <t>Full–Time In–State and Out–of–State Students in Professional Programs</t>
  </si>
  <si>
    <t>Law</t>
  </si>
  <si>
    <t>Medicine</t>
  </si>
  <si>
    <t>Dentistry</t>
  </si>
  <si>
    <t>Optometry</t>
  </si>
  <si>
    <t>Vet. Medicine</t>
  </si>
  <si>
    <t>Pharmacy</t>
  </si>
  <si>
    <t xml:space="preserve"> Osteopathic Med</t>
  </si>
  <si>
    <t>|—bNOTES:˜  The amounts shown for each state are the medians (middle values) of the institutions in each state.  The "SREB Median" is the middle value of all institutions</t>
  </si>
  <si>
    <t>|of each type.  For the University of Maryland System, spring semester 1992, there was a 5 to 6 percent surcharge added above the tuition and fees rates reported.</t>
  </si>
  <si>
    <t>G 5</t>
  </si>
  <si>
    <t>Tuition and Required Fees</t>
  </si>
  <si>
    <t>G 6</t>
  </si>
  <si>
    <t>Median Tuition and Fees Charged Graduate Students</t>
  </si>
  <si>
    <t>By Type of Public Postsecondary Education Institution</t>
  </si>
  <si>
    <t>SREB–States, 1991–92</t>
  </si>
  <si>
    <t>GATEMP</t>
  </si>
  <si>
    <t>Full–Time, In–State Students</t>
  </si>
  <si>
    <t>Postsecondary Vocational–Technical Institutions</t>
  </si>
  <si>
    <t>SREB States, 1991–92</t>
  </si>
  <si>
    <t>SOURCE:  SREB–State Data Exchange, 1991–92.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</si>
</sst>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s>
  <fonts count="3">
    <font>
      <sz val="10"/>
      <name val="Courier"/>
      <family val="0"/>
    </font>
    <font>
      <sz val="8"/>
      <name val="Arial"/>
      <family val="0"/>
    </font>
    <font>
      <sz val="10"/>
      <color indexed="12"/>
      <name val="Courier"/>
      <family val="0"/>
    </font>
  </fonts>
  <fills count="2">
    <fill>
      <patternFill/>
    </fill>
    <fill>
      <patternFill patternType="gray125"/>
    </fill>
  </fills>
  <borders count="1">
    <border>
      <left/>
      <right/>
      <top/>
      <bottom/>
      <diagonal/>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
    <xf numFmtId="37" fontId="0" fillId="0" borderId="0" xfId="0" applyAlignment="1">
      <alignment/>
    </xf>
    <xf numFmtId="37" fontId="0" fillId="0" borderId="0" xfId="0" applyAlignment="1" applyProtection="1">
      <alignment horizontal="left"/>
      <protection/>
    </xf>
    <xf numFmtId="37" fontId="0" fillId="0" borderId="0" xfId="0" applyAlignment="1" applyProtection="1">
      <alignment horizontal="fill"/>
      <protection/>
    </xf>
    <xf numFmtId="37" fontId="0" fillId="0" borderId="0" xfId="0" applyAlignment="1" applyProtection="1">
      <alignment horizontal="right"/>
      <protection/>
    </xf>
    <xf numFmtId="37" fontId="2" fillId="0" borderId="0" xfId="0" applyFont="1" applyAlignment="1" applyProtection="1">
      <alignment/>
      <protection locked="0"/>
    </xf>
    <xf numFmtId="5" fontId="2" fillId="0" borderId="0" xfId="0" applyNumberFormat="1" applyFont="1" applyAlignment="1" applyProtection="1">
      <alignment/>
      <protection locked="0"/>
    </xf>
    <xf numFmtId="37" fontId="0" fillId="0" borderId="0" xfId="0" applyAlignment="1" applyProtection="1">
      <alignment/>
      <protection/>
    </xf>
    <xf numFmtId="37" fontId="0" fillId="0" borderId="0" xfId="0" applyAlignment="1" applyProtection="1">
      <alignment horizontal="center"/>
      <protection/>
    </xf>
    <xf numFmtId="37" fontId="0" fillId="0" borderId="0" xfId="0" applyNumberFormat="1" applyAlignment="1" applyProtection="1" quotePrefix="1">
      <alignment horizontal="right"/>
      <protection/>
    </xf>
    <xf numFmtId="37" fontId="2" fillId="0" borderId="0" xfId="0" applyNumberFormat="1" applyFont="1" applyAlignment="1" applyProtection="1">
      <alignment horizontal="left"/>
      <protection locked="0"/>
    </xf>
    <xf numFmtId="164" fontId="2" fillId="0" borderId="0" xfId="0" applyNumberFormat="1" applyFont="1" applyAlignment="1" applyProtection="1">
      <alignment/>
      <protection locked="0"/>
    </xf>
    <xf numFmtId="37" fontId="2" fillId="0" borderId="0" xfId="0" applyNumberFormat="1" applyFont="1" applyAlignment="1" applyProtection="1">
      <alignment/>
      <protection locked="0"/>
    </xf>
    <xf numFmtId="37" fontId="0" fillId="0" borderId="0" xfId="0" applyNumberFormat="1" applyAlignment="1" applyProtection="1" quotePrefix="1">
      <alignment horizontal="left"/>
      <protection/>
    </xf>
    <xf numFmtId="37" fontId="0" fillId="0" borderId="0" xfId="0" applyNumberFormat="1" applyAlignment="1" applyProtection="1">
      <alignment/>
      <protection/>
    </xf>
    <xf numFmtId="37" fontId="2" fillId="0" borderId="0" xfId="0" applyFont="1" applyAlignment="1" applyProtection="1">
      <alignment horizontal="left"/>
      <protection locked="0"/>
    </xf>
    <xf numFmtId="164" fontId="2" fillId="0" borderId="0" xfId="0" applyNumberFormat="1" applyFont="1" applyAlignment="1" applyProtection="1">
      <alignment horizontal="right"/>
      <protection locked="0"/>
    </xf>
    <xf numFmtId="37" fontId="0" fillId="0" borderId="0" xfId="0" applyAlignment="1" applyProtection="1" quotePrefix="1">
      <alignment horizontal="left"/>
      <protection/>
    </xf>
    <xf numFmtId="37" fontId="2" fillId="0" borderId="0" xfId="0" applyNumberFormat="1" applyFont="1" applyAlignment="1" applyProtection="1">
      <alignment horizontal="center"/>
      <protection locked="0"/>
    </xf>
    <xf numFmtId="37" fontId="2" fillId="0" borderId="0" xfId="0" applyNumberFormat="1" applyFont="1" applyAlignment="1" applyProtection="1">
      <alignment horizontal="right"/>
      <protection locked="0"/>
    </xf>
    <xf numFmtId="164" fontId="0" fillId="0" borderId="0" xfId="0" applyNumberForma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right"/>
      <protection/>
    </xf>
    <xf numFmtId="165" fontId="0" fillId="0" borderId="0" xfId="0" applyNumberForma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Tuit92!$AG$859:$AG$868</c:f>
              <c:numCache>
                <c:ptCount val="1"/>
                <c:pt idx="0">
                  <c:v>1</c:v>
                </c:pt>
              </c:numCache>
            </c:numRef>
          </c:val>
        </c:ser>
        <c:axId val="17726399"/>
        <c:axId val="25319864"/>
      </c:barChart>
      <c:catAx>
        <c:axId val="17726399"/>
        <c:scaling>
          <c:orientation val="minMax"/>
        </c:scaling>
        <c:axPos val="b"/>
        <c:delete val="0"/>
        <c:numFmt formatCode="General" sourceLinked="1"/>
        <c:majorTickMark val="in"/>
        <c:minorTickMark val="none"/>
        <c:tickLblPos val="low"/>
        <c:crossAx val="25319864"/>
        <c:crosses val="autoZero"/>
        <c:auto val="1"/>
        <c:lblOffset val="100"/>
        <c:noMultiLvlLbl val="0"/>
      </c:catAx>
      <c:valAx>
        <c:axId val="25319864"/>
        <c:scaling>
          <c:orientation val="minMax"/>
          <c:max val="5.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1772639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Tuit92!$AD$859:$AD$868</c:f>
              <c:numCache>
                <c:ptCount val="1"/>
                <c:pt idx="0">
                  <c:v>1</c:v>
                </c:pt>
              </c:numCache>
            </c:numRef>
          </c:val>
        </c:ser>
        <c:axId val="26552185"/>
        <c:axId val="37643074"/>
      </c:barChart>
      <c:catAx>
        <c:axId val="26552185"/>
        <c:scaling>
          <c:orientation val="minMax"/>
        </c:scaling>
        <c:axPos val="b"/>
        <c:delete val="0"/>
        <c:numFmt formatCode="General" sourceLinked="1"/>
        <c:majorTickMark val="in"/>
        <c:minorTickMark val="none"/>
        <c:tickLblPos val="low"/>
        <c:crossAx val="37643074"/>
        <c:crosses val="autoZero"/>
        <c:auto val="1"/>
        <c:lblOffset val="100"/>
        <c:noMultiLvlLbl val="0"/>
      </c:catAx>
      <c:valAx>
        <c:axId val="37643074"/>
        <c:scaling>
          <c:orientation val="minMax"/>
          <c:max val="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26552185"/>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Tuit92!$AH$859:$AH$864</c:f>
              <c:numCache>
                <c:ptCount val="1"/>
                <c:pt idx="0">
                  <c:v>1</c:v>
                </c:pt>
              </c:numCache>
            </c:numRef>
          </c:val>
        </c:ser>
        <c:axId val="3243347"/>
        <c:axId val="29190124"/>
      </c:barChart>
      <c:catAx>
        <c:axId val="3243347"/>
        <c:scaling>
          <c:orientation val="minMax"/>
        </c:scaling>
        <c:axPos val="b"/>
        <c:delete val="0"/>
        <c:numFmt formatCode="General" sourceLinked="1"/>
        <c:majorTickMark val="in"/>
        <c:minorTickMark val="none"/>
        <c:tickLblPos val="low"/>
        <c:crossAx val="29190124"/>
        <c:crosses val="autoZero"/>
        <c:auto val="1"/>
        <c:lblOffset val="100"/>
        <c:noMultiLvlLbl val="0"/>
      </c:catAx>
      <c:valAx>
        <c:axId val="29190124"/>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3243347"/>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Tuit92!$AE$859:$AE$864</c:f>
              <c:numCache>
                <c:ptCount val="1"/>
                <c:pt idx="0">
                  <c:v>1</c:v>
                </c:pt>
              </c:numCache>
            </c:numRef>
          </c:val>
        </c:ser>
        <c:axId val="61384525"/>
        <c:axId val="15589814"/>
      </c:barChart>
      <c:catAx>
        <c:axId val="61384525"/>
        <c:scaling>
          <c:orientation val="minMax"/>
        </c:scaling>
        <c:axPos val="b"/>
        <c:delete val="0"/>
        <c:numFmt formatCode="General" sourceLinked="1"/>
        <c:majorTickMark val="in"/>
        <c:minorTickMark val="none"/>
        <c:tickLblPos val="low"/>
        <c:crossAx val="15589814"/>
        <c:crosses val="autoZero"/>
        <c:auto val="1"/>
        <c:lblOffset val="100"/>
        <c:noMultiLvlLbl val="0"/>
      </c:catAx>
      <c:valAx>
        <c:axId val="15589814"/>
        <c:scaling>
          <c:orientation val="minMax"/>
          <c:max val="6"/>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61384525"/>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Public Institutions,SREB States,1988-89</a:t>
            </a:r>
          </a:p>
        </c:rich>
      </c:tx>
      <c:layout/>
      <c:spPr>
        <a:noFill/>
        <a:ln>
          <a:noFill/>
        </a:ln>
      </c:spPr>
    </c:title>
    <c:plotArea>
      <c:layout/>
      <c:barChart>
        <c:barDir val="col"/>
        <c:grouping val="clustered"/>
        <c:varyColors val="0"/>
        <c:ser>
          <c:idx val="0"/>
          <c:order val="0"/>
          <c:spPr>
            <a:pattFill prst="ltDnDiag">
              <a:fgClr>
                <a:srgbClr val="0000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Lbl>
              <c:idx val="10"/>
              <c:numFmt formatCode="General" sourceLinked="1"/>
              <c:showLegendKey val="0"/>
              <c:showVal val="0"/>
              <c:showBubbleSize val="0"/>
              <c:showCatName val="1"/>
              <c:showSerName val="0"/>
              <c:showPercent val="0"/>
            </c:dLbl>
            <c:dLbl>
              <c:idx val="11"/>
              <c:numFmt formatCode="General" sourceLinked="1"/>
              <c:showLegendKey val="0"/>
              <c:showVal val="0"/>
              <c:showBubbleSize val="0"/>
              <c:showCatName val="1"/>
              <c:showSerName val="0"/>
              <c:showPercent val="0"/>
            </c:dLbl>
            <c:dLbl>
              <c:idx val="12"/>
              <c:numFmt formatCode="General" sourceLinked="1"/>
              <c:showLegendKey val="0"/>
              <c:showVal val="0"/>
              <c:showBubbleSize val="0"/>
              <c:showCatName val="1"/>
              <c:showSerName val="0"/>
              <c:showPercent val="0"/>
            </c:dLbl>
            <c:delete val="1"/>
          </c:dLbls>
          <c:cat>
            <c:strRef>
              <c:f>Tuit92!$Y$858:$Y$870</c:f>
              <c:strCache>
                <c:ptCount val="1"/>
                <c:pt idx="0">
                  <c:v>1</c:v>
                </c:pt>
              </c:strCache>
            </c:strRef>
          </c:cat>
          <c:val>
            <c:numRef>
              <c:f>Tuit92!$AD$858:$AD$870</c:f>
              <c:numCache>
                <c:ptCount val="1"/>
                <c:pt idx="0">
                  <c:v>1</c:v>
                </c:pt>
              </c:numCache>
            </c:numRef>
          </c:val>
        </c:ser>
        <c:axId val="6090599"/>
        <c:axId val="54815392"/>
      </c:barChart>
      <c:catAx>
        <c:axId val="6090599"/>
        <c:scaling>
          <c:orientation val="minMax"/>
        </c:scaling>
        <c:axPos val="b"/>
        <c:title>
          <c:tx>
            <c:rich>
              <a:bodyPr vert="horz" rot="0" anchor="ctr"/>
              <a:lstStyle/>
              <a:p>
                <a:pPr algn="ctr">
                  <a:defRPr/>
                </a:pPr>
                <a:r>
                  <a:rPr lang="en-US"/>
                  <a:t>Type of Institution</a:t>
                </a:r>
              </a:p>
            </c:rich>
          </c:tx>
          <c:layout/>
          <c:overlay val="0"/>
          <c:spPr>
            <a:noFill/>
            <a:ln>
              <a:noFill/>
            </a:ln>
          </c:spPr>
        </c:title>
        <c:delete val="0"/>
        <c:numFmt formatCode="General" sourceLinked="1"/>
        <c:majorTickMark val="in"/>
        <c:minorTickMark val="none"/>
        <c:tickLblPos val="low"/>
        <c:crossAx val="54815392"/>
        <c:crosses val="autoZero"/>
        <c:auto val="1"/>
        <c:lblOffset val="100"/>
        <c:noMultiLvlLbl val="0"/>
      </c:catAx>
      <c:valAx>
        <c:axId val="54815392"/>
        <c:scaling>
          <c:orientation val="minMax"/>
          <c:max val="1700"/>
          <c:min val="0"/>
        </c:scaling>
        <c:axPos val="l"/>
        <c:delete val="0"/>
        <c:numFmt formatCode="General" sourceLinked="1"/>
        <c:majorTickMark val="out"/>
        <c:minorTickMark val="none"/>
        <c:tickLblPos val="nextTo"/>
        <c:crossAx val="609059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Tuit92!$CJ$975</c:f>
        </c:strRef>
      </c:tx>
      <c:layout/>
      <c:spPr>
        <a:noFill/>
        <a:ln>
          <a:noFill/>
        </a:ln>
      </c:spPr>
    </c:title>
    <c:plotArea>
      <c:layout/>
      <c:barChart>
        <c:barDir val="col"/>
        <c:grouping val="clustered"/>
        <c:varyColors val="0"/>
        <c:ser>
          <c:idx val="0"/>
          <c:order val="0"/>
          <c:tx>
            <c:v>Undergrad In–State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Tuit92!$AD$859:$AD$869</c:f>
              <c:numCache>
                <c:ptCount val="1"/>
                <c:pt idx="0">
                  <c:v>1</c:v>
                </c:pt>
              </c:numCache>
            </c:numRef>
          </c:val>
        </c:ser>
        <c:ser>
          <c:idx val="1"/>
          <c:order val="1"/>
          <c:tx>
            <c:v>Grad In–State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Tuit92!$AE$859:$AE$869</c:f>
              <c:numCache>
                <c:ptCount val="1"/>
                <c:pt idx="0">
                  <c:v>1</c:v>
                </c:pt>
              </c:numCache>
            </c:numRef>
          </c:val>
        </c:ser>
        <c:ser>
          <c:idx val="2"/>
          <c:order val="2"/>
          <c:tx>
            <c:v>Undergrad Out–State</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Tuit92!$AG$859:$AG$869</c:f>
              <c:numCache>
                <c:ptCount val="1"/>
                <c:pt idx="0">
                  <c:v>1</c:v>
                </c:pt>
              </c:numCache>
            </c:numRef>
          </c:val>
        </c:ser>
        <c:ser>
          <c:idx val="3"/>
          <c:order val="3"/>
          <c:tx>
            <c:v>Grad Out–of–State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Tuit92!$AH$859:$AH$869</c:f>
              <c:numCache>
                <c:ptCount val="1"/>
                <c:pt idx="0">
                  <c:v>1</c:v>
                </c:pt>
              </c:numCache>
            </c:numRef>
          </c:val>
        </c:ser>
        <c:axId val="23576481"/>
        <c:axId val="10861738"/>
      </c:barChart>
      <c:catAx>
        <c:axId val="23576481"/>
        <c:scaling>
          <c:orientation val="minMax"/>
        </c:scaling>
        <c:axPos val="b"/>
        <c:delete val="0"/>
        <c:numFmt formatCode="General" sourceLinked="1"/>
        <c:majorTickMark val="in"/>
        <c:minorTickMark val="none"/>
        <c:tickLblPos val="low"/>
        <c:crossAx val="10861738"/>
        <c:crosses val="autoZero"/>
        <c:auto val="1"/>
        <c:lblOffset val="100"/>
        <c:noMultiLvlLbl val="0"/>
      </c:catAx>
      <c:valAx>
        <c:axId val="10861738"/>
        <c:scaling>
          <c:orientation val="minMax"/>
        </c:scaling>
        <c:axPos val="l"/>
        <c:title>
          <c:tx>
            <c:rich>
              <a:bodyPr vert="horz" rot="-5400000" anchor="ctr"/>
              <a:lstStyle/>
              <a:p>
                <a:pPr algn="ctr">
                  <a:defRPr/>
                </a:pPr>
                <a:r>
                  <a:rPr lang="en-US"/>
                  <a:t>(thousands)</a:t>
                </a:r>
              </a:p>
            </c:rich>
          </c:tx>
          <c:layout/>
          <c:overlay val="0"/>
          <c:spPr>
            <a:noFill/>
            <a:ln>
              <a:noFill/>
            </a:ln>
          </c:spPr>
        </c:title>
        <c:majorGridlines/>
        <c:delete val="0"/>
        <c:numFmt formatCode="General" sourceLinked="1"/>
        <c:majorTickMark val="out"/>
        <c:minorTickMark val="none"/>
        <c:tickLblPos val="nextTo"/>
        <c:crossAx val="23576481"/>
        <c:crossesAt val="1"/>
        <c:crossBetween val="between"/>
        <c:dispUnits/>
      </c:valAx>
      <c:spPr>
        <a:solidFill>
          <a:srgbClr val="C0C0C0"/>
        </a:solidFill>
        <a:ln w="12700">
          <a:solidFill>
            <a:srgbClr val="808080"/>
          </a:solidFill>
        </a:ln>
      </c:spPr>
    </c:plotArea>
    <c:legend>
      <c:legendPos val="b"/>
      <c:layout/>
      <c:overlay val="0"/>
    </c:legend>
    <c:plotVisOnly val="0"/>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Tuit92!$BG$908:$BG$920</c:f>
              <c:strCache>
                <c:ptCount val="1"/>
                <c:pt idx="0">
                  <c:v>1</c:v>
                </c:pt>
              </c:strCache>
            </c:strRef>
          </c:cat>
          <c:val>
            <c:numRef>
              <c:f>Tuit92!$BH$908:$BH$920</c:f>
              <c:numCache>
                <c:ptCount val="1"/>
                <c:pt idx="0">
                  <c:v>1</c:v>
                </c:pt>
              </c:numCache>
            </c:numRef>
          </c:val>
        </c:ser>
        <c:axId val="30646779"/>
        <c:axId val="7385556"/>
      </c:barChart>
      <c:lineChart>
        <c:grouping val="standard"/>
        <c:varyColors val="0"/>
        <c:ser>
          <c:idx val="0"/>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Tuit92!$BG$908:$BG$920</c:f>
              <c:strCache>
                <c:ptCount val="1"/>
                <c:pt idx="0">
                  <c:v>1</c:v>
                </c:pt>
              </c:strCache>
            </c:strRef>
          </c:cat>
          <c:val>
            <c:numRef>
              <c:f>Tuit92!$BI$908:$BI$922</c:f>
              <c:numCache>
                <c:ptCount val="1"/>
                <c:pt idx="0">
                  <c:v>1</c:v>
                </c:pt>
              </c:numCache>
            </c:numRef>
          </c:val>
          <c:smooth val="0"/>
        </c:ser>
        <c:axId val="30646779"/>
        <c:axId val="7385556"/>
      </c:lineChart>
      <c:catAx>
        <c:axId val="30646779"/>
        <c:scaling>
          <c:orientation val="minMax"/>
        </c:scaling>
        <c:axPos val="b"/>
        <c:delete val="0"/>
        <c:numFmt formatCode="General" sourceLinked="1"/>
        <c:majorTickMark val="in"/>
        <c:minorTickMark val="none"/>
        <c:tickLblPos val="low"/>
        <c:crossAx val="7385556"/>
        <c:crosses val="autoZero"/>
        <c:auto val="1"/>
        <c:lblOffset val="100"/>
        <c:noMultiLvlLbl val="0"/>
      </c:catAx>
      <c:valAx>
        <c:axId val="7385556"/>
        <c:scaling>
          <c:orientation val="minMax"/>
        </c:scaling>
        <c:axPos val="l"/>
        <c:delete val="0"/>
        <c:numFmt formatCode="General" sourceLinked="1"/>
        <c:majorTickMark val="out"/>
        <c:minorTickMark val="none"/>
        <c:tickLblPos val="nextTo"/>
        <c:crossAx val="3064677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S1219"/>
  <sheetViews>
    <sheetView showGridLines="0" tabSelected="1" workbookViewId="0" topLeftCell="A6">
      <selection activeCell="C22" sqref="C22"/>
    </sheetView>
  </sheetViews>
  <sheetFormatPr defaultColWidth="9.75390625" defaultRowHeight="12.75"/>
  <cols>
    <col min="1" max="2" width="3.75390625" style="0" customWidth="1"/>
    <col min="4" max="4" width="6.75390625" style="0" customWidth="1"/>
    <col min="5" max="5" width="4.75390625" style="0" customWidth="1"/>
    <col min="6" max="6" width="6.75390625" style="0" customWidth="1"/>
    <col min="7" max="7" width="7.75390625" style="0" customWidth="1"/>
    <col min="8" max="8" width="6.75390625" style="0" customWidth="1"/>
    <col min="9" max="9" width="7.75390625" style="0" customWidth="1"/>
    <col min="10" max="10" width="6.75390625" style="0" customWidth="1"/>
    <col min="11" max="11" width="7.75390625" style="0" customWidth="1"/>
    <col min="12" max="12" width="6.75390625" style="0" customWidth="1"/>
    <col min="13" max="13" width="7.75390625" style="0" customWidth="1"/>
    <col min="14" max="14" width="6.75390625" style="0" customWidth="1"/>
    <col min="15" max="15" width="7.75390625" style="0" customWidth="1"/>
    <col min="16" max="18" width="6.75390625" style="0" customWidth="1"/>
    <col min="19" max="23" width="7.75390625" style="0" customWidth="1"/>
    <col min="24" max="24" width="1.75390625" style="0" customWidth="1"/>
    <col min="25" max="25" width="11.75390625" style="0" customWidth="1"/>
    <col min="26" max="28" width="8.75390625" style="0" customWidth="1"/>
    <col min="29" max="29" width="11.75390625" style="0" customWidth="1"/>
    <col min="30" max="30" width="12.75390625" style="0" customWidth="1"/>
    <col min="32" max="39" width="8.75390625" style="0" customWidth="1"/>
    <col min="40" max="40" width="1.75390625" style="0" customWidth="1"/>
    <col min="41" max="41" width="13.75390625" style="0" customWidth="1"/>
    <col min="42" max="57" width="5.75390625" style="0" customWidth="1"/>
    <col min="58" max="58" width="13.75390625" style="0" customWidth="1"/>
    <col min="59" max="68" width="6.75390625" style="0" customWidth="1"/>
    <col min="69" max="69" width="7.75390625" style="0" customWidth="1"/>
    <col min="71" max="73" width="5.75390625" style="0" customWidth="1"/>
    <col min="74" max="74" width="6.75390625" style="0" customWidth="1"/>
    <col min="75" max="75" width="5.75390625" style="0" customWidth="1"/>
    <col min="76" max="76" width="6.75390625" style="0" customWidth="1"/>
    <col min="77" max="79" width="5.75390625" style="0" customWidth="1"/>
    <col min="80" max="80" width="6.75390625" style="0" customWidth="1"/>
    <col min="81" max="83" width="5.75390625" style="0" customWidth="1"/>
    <col min="84" max="84" width="7.75390625" style="0" customWidth="1"/>
    <col min="85" max="85" width="5.75390625" style="0" customWidth="1"/>
    <col min="86" max="86" width="62.75390625" style="0" customWidth="1"/>
    <col min="87" max="88" width="5.75390625" style="0" customWidth="1"/>
    <col min="89" max="89" width="62.75390625" style="0" customWidth="1"/>
    <col min="90" max="90" width="5.75390625" style="0" customWidth="1"/>
    <col min="91" max="91" width="8.75390625" style="0" customWidth="1"/>
    <col min="92" max="92" width="7.75390625" style="0" customWidth="1"/>
    <col min="93" max="93" width="8.75390625" style="0" customWidth="1"/>
    <col min="94" max="94" width="7.75390625" style="0" customWidth="1"/>
    <col min="95" max="95" width="8.75390625" style="0" customWidth="1"/>
  </cols>
  <sheetData>
    <row r="1" ht="12">
      <c r="C1" s="1" t="s">
        <v>0</v>
      </c>
    </row>
    <row r="2" ht="12">
      <c r="F2" s="1" t="s">
        <v>1</v>
      </c>
    </row>
    <row r="4" ht="12">
      <c r="B4" s="1" t="s">
        <v>2</v>
      </c>
    </row>
    <row r="5" spans="2:11" ht="12">
      <c r="B5" s="2" t="s">
        <v>3</v>
      </c>
      <c r="C5" s="1" t="s">
        <v>4</v>
      </c>
      <c r="D5" s="1" t="s">
        <v>4</v>
      </c>
      <c r="E5" s="1" t="s">
        <v>5</v>
      </c>
      <c r="F5" s="2" t="s">
        <v>3</v>
      </c>
      <c r="G5" s="2" t="s">
        <v>3</v>
      </c>
      <c r="H5" s="2" t="s">
        <v>3</v>
      </c>
      <c r="I5" s="2" t="s">
        <v>3</v>
      </c>
      <c r="J5" s="2" t="s">
        <v>3</v>
      </c>
      <c r="K5" s="2" t="s">
        <v>3</v>
      </c>
    </row>
    <row r="6" spans="2:11" ht="12">
      <c r="B6" s="1" t="s">
        <v>6</v>
      </c>
      <c r="E6" s="3" t="s">
        <v>3</v>
      </c>
      <c r="K6" s="3" t="s">
        <v>3</v>
      </c>
    </row>
    <row r="7" spans="5:11" ht="12">
      <c r="E7" s="3" t="s">
        <v>3</v>
      </c>
      <c r="K7" s="3" t="s">
        <v>3</v>
      </c>
    </row>
    <row r="8" spans="2:11" ht="12">
      <c r="B8" s="2" t="s">
        <v>3</v>
      </c>
      <c r="C8" s="1" t="s">
        <v>4</v>
      </c>
      <c r="D8" s="1" t="s">
        <v>4</v>
      </c>
      <c r="E8" s="1" t="s">
        <v>5</v>
      </c>
      <c r="K8" s="3" t="s">
        <v>3</v>
      </c>
    </row>
    <row r="9" spans="5:11" ht="12">
      <c r="E9" s="3" t="s">
        <v>3</v>
      </c>
      <c r="K9" s="3" t="s">
        <v>3</v>
      </c>
    </row>
    <row r="10" spans="2:11" ht="12">
      <c r="B10" s="1" t="s">
        <v>7</v>
      </c>
      <c r="E10" s="3" t="s">
        <v>3</v>
      </c>
      <c r="K10" s="3" t="s">
        <v>3</v>
      </c>
    </row>
    <row r="11" spans="5:11" ht="12">
      <c r="E11" s="3" t="s">
        <v>3</v>
      </c>
      <c r="K11" s="3" t="s">
        <v>3</v>
      </c>
    </row>
    <row r="12" spans="5:11" ht="12">
      <c r="E12" s="3" t="s">
        <v>3</v>
      </c>
      <c r="K12" s="3" t="s">
        <v>3</v>
      </c>
    </row>
    <row r="13" spans="2:11" ht="12">
      <c r="B13" s="2" t="s">
        <v>3</v>
      </c>
      <c r="C13" s="2" t="s">
        <v>3</v>
      </c>
      <c r="D13" s="2" t="s">
        <v>3</v>
      </c>
      <c r="E13" s="2" t="s">
        <v>3</v>
      </c>
      <c r="F13" s="2" t="s">
        <v>3</v>
      </c>
      <c r="G13" s="2" t="s">
        <v>3</v>
      </c>
      <c r="H13" s="2" t="s">
        <v>3</v>
      </c>
      <c r="I13" s="2" t="s">
        <v>3</v>
      </c>
      <c r="J13" s="2" t="s">
        <v>3</v>
      </c>
      <c r="K13" s="2" t="s">
        <v>3</v>
      </c>
    </row>
    <row r="14" spans="6:11" ht="12">
      <c r="F14" s="1" t="s">
        <v>8</v>
      </c>
      <c r="H14" s="3" t="s">
        <v>3</v>
      </c>
      <c r="K14" s="3" t="s">
        <v>3</v>
      </c>
    </row>
    <row r="15" spans="6:11" ht="12">
      <c r="F15" s="1" t="s">
        <v>9</v>
      </c>
      <c r="H15" s="3" t="s">
        <v>3</v>
      </c>
      <c r="K15" s="3" t="s">
        <v>3</v>
      </c>
    </row>
    <row r="16" spans="6:97" ht="12">
      <c r="F16" s="1" t="s">
        <v>10</v>
      </c>
      <c r="H16" s="3" t="s">
        <v>3</v>
      </c>
      <c r="K16" s="3" t="s">
        <v>3</v>
      </c>
      <c r="CS16" s="4"/>
    </row>
    <row r="17" spans="8:97" ht="12">
      <c r="H17" s="3" t="s">
        <v>3</v>
      </c>
      <c r="K17" s="3" t="s">
        <v>3</v>
      </c>
      <c r="CS17" s="4"/>
    </row>
    <row r="18" spans="6:97" ht="12">
      <c r="F18" s="2" t="s">
        <v>3</v>
      </c>
      <c r="G18" s="2" t="s">
        <v>3</v>
      </c>
      <c r="H18" s="1" t="s">
        <v>5</v>
      </c>
      <c r="I18" s="1" t="s">
        <v>11</v>
      </c>
      <c r="K18" s="3" t="s">
        <v>3</v>
      </c>
      <c r="CS18" s="4"/>
    </row>
    <row r="19" spans="10:83" ht="12">
      <c r="J19" s="1" t="s">
        <v>12</v>
      </c>
      <c r="K19" s="3" t="s">
        <v>3</v>
      </c>
      <c r="BC19" s="4"/>
      <c r="BD19" s="4"/>
      <c r="CC19" s="5"/>
      <c r="CD19" s="5"/>
      <c r="CE19" s="4"/>
    </row>
    <row r="20" spans="2:97" ht="12">
      <c r="B20" s="2" t="s">
        <v>3</v>
      </c>
      <c r="C20" s="2" t="s">
        <v>3</v>
      </c>
      <c r="D20" s="2" t="s">
        <v>3</v>
      </c>
      <c r="E20" s="2" t="s">
        <v>3</v>
      </c>
      <c r="F20" s="2" t="s">
        <v>3</v>
      </c>
      <c r="G20" s="2" t="s">
        <v>3</v>
      </c>
      <c r="H20" s="2" t="s">
        <v>3</v>
      </c>
      <c r="I20" s="2" t="s">
        <v>3</v>
      </c>
      <c r="J20" s="2" t="s">
        <v>3</v>
      </c>
      <c r="K20" s="2" t="s">
        <v>3</v>
      </c>
      <c r="BC20" s="4"/>
      <c r="BD20" s="4"/>
      <c r="CE20" s="4"/>
      <c r="CS20" s="4"/>
    </row>
    <row r="21" spans="2:24" ht="12">
      <c r="B21" s="6">
        <v>5</v>
      </c>
      <c r="C21" s="6">
        <v>16</v>
      </c>
      <c r="E21" s="6">
        <v>5</v>
      </c>
      <c r="F21" s="6">
        <v>6</v>
      </c>
      <c r="G21" s="6">
        <v>7</v>
      </c>
      <c r="H21" s="6">
        <v>6</v>
      </c>
      <c r="I21" s="6">
        <v>7</v>
      </c>
      <c r="J21" s="6">
        <v>6</v>
      </c>
      <c r="K21" s="6">
        <v>7</v>
      </c>
      <c r="L21" s="6">
        <v>6</v>
      </c>
      <c r="M21" s="6">
        <v>7</v>
      </c>
      <c r="N21" s="6">
        <v>6</v>
      </c>
      <c r="O21" s="6">
        <v>7</v>
      </c>
      <c r="P21" s="6">
        <v>6</v>
      </c>
      <c r="Q21" s="6">
        <v>6</v>
      </c>
      <c r="R21" s="6">
        <v>6</v>
      </c>
      <c r="S21" s="6">
        <v>7</v>
      </c>
      <c r="V21" s="6">
        <v>6</v>
      </c>
      <c r="W21" s="6">
        <v>6</v>
      </c>
      <c r="X21" s="6">
        <f>SUM(B21:W21)</f>
        <v>128</v>
      </c>
    </row>
    <row r="22" spans="2:24" ht="12">
      <c r="B22" s="7" t="s">
        <v>13</v>
      </c>
      <c r="C22" s="7" t="s">
        <v>14</v>
      </c>
      <c r="D22" s="3" t="s">
        <v>15</v>
      </c>
      <c r="E22" s="3" t="s">
        <v>16</v>
      </c>
      <c r="F22" s="3" t="s">
        <v>17</v>
      </c>
      <c r="G22" s="3" t="s">
        <v>18</v>
      </c>
      <c r="H22" s="3" t="s">
        <v>19</v>
      </c>
      <c r="I22" s="3" t="s">
        <v>20</v>
      </c>
      <c r="J22" s="3" t="s">
        <v>21</v>
      </c>
      <c r="K22" s="3" t="s">
        <v>22</v>
      </c>
      <c r="L22" s="3" t="s">
        <v>23</v>
      </c>
      <c r="M22" s="3" t="s">
        <v>24</v>
      </c>
      <c r="N22" s="3" t="s">
        <v>25</v>
      </c>
      <c r="O22" s="3" t="s">
        <v>26</v>
      </c>
      <c r="P22" s="3" t="s">
        <v>27</v>
      </c>
      <c r="Q22" s="3" t="s">
        <v>28</v>
      </c>
      <c r="R22" s="3" t="s">
        <v>29</v>
      </c>
      <c r="S22" s="3" t="s">
        <v>30</v>
      </c>
      <c r="T22" s="3" t="s">
        <v>31</v>
      </c>
      <c r="U22" s="3" t="s">
        <v>32</v>
      </c>
      <c r="V22" s="3" t="s">
        <v>33</v>
      </c>
      <c r="W22" s="3" t="s">
        <v>34</v>
      </c>
      <c r="X22" s="8" t="s">
        <v>35</v>
      </c>
    </row>
    <row r="23" spans="2:24" ht="12">
      <c r="B23" s="1" t="s">
        <v>36</v>
      </c>
      <c r="C23" s="9" t="s">
        <v>37</v>
      </c>
      <c r="D23" s="10">
        <v>100858</v>
      </c>
      <c r="E23" s="1" t="s">
        <v>38</v>
      </c>
      <c r="F23" s="11">
        <v>1596</v>
      </c>
      <c r="G23" s="6">
        <v>4788</v>
      </c>
      <c r="H23" s="11">
        <v>1596</v>
      </c>
      <c r="I23" s="11">
        <v>4788</v>
      </c>
      <c r="R23" s="11">
        <v>2016</v>
      </c>
      <c r="S23" s="11">
        <v>6048</v>
      </c>
      <c r="T23" s="11">
        <v>1953</v>
      </c>
      <c r="U23" s="11">
        <v>5145</v>
      </c>
      <c r="V23" s="11"/>
      <c r="W23" s="11"/>
      <c r="X23" s="12" t="s">
        <v>35</v>
      </c>
    </row>
    <row r="24" spans="2:24" ht="12">
      <c r="B24" s="1" t="s">
        <v>36</v>
      </c>
      <c r="C24" s="9" t="s">
        <v>39</v>
      </c>
      <c r="D24" s="10">
        <v>100751</v>
      </c>
      <c r="E24" s="1" t="s">
        <v>38</v>
      </c>
      <c r="F24" s="4">
        <v>1936</v>
      </c>
      <c r="G24" s="4">
        <v>4800</v>
      </c>
      <c r="H24" s="11">
        <v>1936</v>
      </c>
      <c r="I24" s="11">
        <v>4800</v>
      </c>
      <c r="J24" s="11">
        <v>2644</v>
      </c>
      <c r="K24" s="11">
        <v>5508</v>
      </c>
      <c r="L24" s="11">
        <v>4805</v>
      </c>
      <c r="M24" s="11">
        <v>13415</v>
      </c>
      <c r="N24" s="13"/>
      <c r="O24" s="13"/>
      <c r="P24" s="13"/>
      <c r="Q24" s="13"/>
      <c r="R24" s="13"/>
      <c r="S24" s="13"/>
      <c r="V24" s="13"/>
      <c r="W24" s="13"/>
      <c r="X24" s="12" t="s">
        <v>35</v>
      </c>
    </row>
    <row r="25" spans="2:24" ht="12">
      <c r="B25" s="1" t="s">
        <v>36</v>
      </c>
      <c r="C25" s="9" t="s">
        <v>40</v>
      </c>
      <c r="D25" s="10">
        <v>100663</v>
      </c>
      <c r="E25" s="1" t="s">
        <v>41</v>
      </c>
      <c r="F25" s="4">
        <v>2051</v>
      </c>
      <c r="G25" s="4">
        <v>3881</v>
      </c>
      <c r="H25" s="11">
        <v>2201</v>
      </c>
      <c r="I25" s="11">
        <v>4181</v>
      </c>
      <c r="L25" s="11">
        <v>5119</v>
      </c>
      <c r="M25" s="11">
        <v>14060</v>
      </c>
      <c r="N25" s="11">
        <v>6464</v>
      </c>
      <c r="O25" s="11">
        <v>9674</v>
      </c>
      <c r="P25" s="11">
        <v>3307</v>
      </c>
      <c r="Q25" s="11">
        <v>8587</v>
      </c>
      <c r="V25" s="13"/>
      <c r="W25" s="13"/>
      <c r="X25" s="12" t="s">
        <v>35</v>
      </c>
    </row>
    <row r="26" spans="2:24" ht="12">
      <c r="B26" s="1" t="s">
        <v>36</v>
      </c>
      <c r="C26" s="9" t="s">
        <v>42</v>
      </c>
      <c r="D26" s="10">
        <v>100706</v>
      </c>
      <c r="E26" s="1" t="s">
        <v>43</v>
      </c>
      <c r="F26" s="11">
        <v>2139</v>
      </c>
      <c r="G26" s="4">
        <v>4278</v>
      </c>
      <c r="H26" s="11">
        <v>1860</v>
      </c>
      <c r="I26" s="11">
        <v>3720</v>
      </c>
      <c r="L26" s="11">
        <v>5317</v>
      </c>
      <c r="M26" s="11">
        <v>14257</v>
      </c>
      <c r="X26" s="12" t="s">
        <v>35</v>
      </c>
    </row>
    <row r="27" spans="2:24" ht="12">
      <c r="B27" s="1" t="s">
        <v>36</v>
      </c>
      <c r="C27" s="9" t="s">
        <v>44</v>
      </c>
      <c r="D27" s="10">
        <v>102094</v>
      </c>
      <c r="E27" s="1" t="s">
        <v>43</v>
      </c>
      <c r="F27" s="6">
        <v>1983</v>
      </c>
      <c r="G27" s="11">
        <v>2583</v>
      </c>
      <c r="H27" s="11">
        <v>1839</v>
      </c>
      <c r="I27" s="11">
        <v>2439</v>
      </c>
      <c r="L27" s="11">
        <v>5828</v>
      </c>
      <c r="M27" s="11">
        <v>11108</v>
      </c>
      <c r="N27" s="13"/>
      <c r="O27" s="13"/>
      <c r="V27" s="13"/>
      <c r="X27" s="12" t="s">
        <v>35</v>
      </c>
    </row>
    <row r="28" spans="2:24" ht="12">
      <c r="B28" s="1" t="s">
        <v>36</v>
      </c>
      <c r="C28" s="9" t="s">
        <v>45</v>
      </c>
      <c r="D28" s="10">
        <v>100654</v>
      </c>
      <c r="E28" s="1" t="s">
        <v>43</v>
      </c>
      <c r="F28" s="4">
        <v>1298</v>
      </c>
      <c r="G28" s="4">
        <v>3050</v>
      </c>
      <c r="H28" s="11">
        <v>1906</v>
      </c>
      <c r="I28" s="11">
        <v>3802</v>
      </c>
      <c r="J28" s="13"/>
      <c r="R28" s="13"/>
      <c r="X28" s="12" t="s">
        <v>35</v>
      </c>
    </row>
    <row r="29" spans="2:24" ht="12">
      <c r="B29" s="1" t="s">
        <v>36</v>
      </c>
      <c r="C29" s="9" t="s">
        <v>46</v>
      </c>
      <c r="D29" s="10">
        <v>101480</v>
      </c>
      <c r="E29" s="1" t="s">
        <v>47</v>
      </c>
      <c r="F29" s="6">
        <v>1420</v>
      </c>
      <c r="G29" s="11">
        <v>2130</v>
      </c>
      <c r="H29" s="11">
        <v>1470</v>
      </c>
      <c r="I29" s="11">
        <v>2205</v>
      </c>
      <c r="X29" s="12" t="s">
        <v>35</v>
      </c>
    </row>
    <row r="30" spans="2:24" ht="12">
      <c r="B30" s="1" t="s">
        <v>36</v>
      </c>
      <c r="C30" s="9" t="s">
        <v>48</v>
      </c>
      <c r="D30" s="10">
        <v>102368</v>
      </c>
      <c r="E30" s="1" t="s">
        <v>49</v>
      </c>
      <c r="F30" s="11">
        <v>1470</v>
      </c>
      <c r="G30" s="11">
        <v>2172</v>
      </c>
      <c r="H30" s="11">
        <v>1740</v>
      </c>
      <c r="I30" s="11">
        <v>2604</v>
      </c>
      <c r="J30" s="13"/>
      <c r="K30" s="13"/>
      <c r="R30" s="13"/>
      <c r="S30" s="13"/>
      <c r="X30" s="12" t="s">
        <v>35</v>
      </c>
    </row>
    <row r="31" spans="2:24" ht="12">
      <c r="B31" s="1" t="s">
        <v>36</v>
      </c>
      <c r="C31" s="9" t="s">
        <v>50</v>
      </c>
      <c r="D31" s="10">
        <v>101587</v>
      </c>
      <c r="E31" s="1" t="s">
        <v>49</v>
      </c>
      <c r="F31" s="11">
        <v>1671</v>
      </c>
      <c r="G31" s="11">
        <v>1671</v>
      </c>
      <c r="H31" s="11">
        <v>1548</v>
      </c>
      <c r="I31" s="11">
        <v>1548</v>
      </c>
      <c r="X31" s="12" t="s">
        <v>35</v>
      </c>
    </row>
    <row r="32" spans="2:24" ht="12">
      <c r="B32" s="1" t="s">
        <v>36</v>
      </c>
      <c r="C32" s="9" t="s">
        <v>51</v>
      </c>
      <c r="D32" s="10">
        <v>101879</v>
      </c>
      <c r="E32" s="1" t="s">
        <v>49</v>
      </c>
      <c r="F32" s="11">
        <v>1316</v>
      </c>
      <c r="G32" s="11">
        <v>1868</v>
      </c>
      <c r="H32" s="11">
        <v>1436</v>
      </c>
      <c r="I32" s="11">
        <v>1988</v>
      </c>
      <c r="J32" s="13"/>
      <c r="K32" s="13"/>
      <c r="L32" s="13"/>
      <c r="M32" s="13"/>
      <c r="X32" s="12" t="s">
        <v>35</v>
      </c>
    </row>
    <row r="33" spans="2:24" ht="12">
      <c r="B33" s="1" t="s">
        <v>36</v>
      </c>
      <c r="C33" s="9" t="s">
        <v>52</v>
      </c>
      <c r="D33" s="10">
        <v>102322</v>
      </c>
      <c r="E33" s="1" t="s">
        <v>49</v>
      </c>
      <c r="F33" s="11">
        <v>1470</v>
      </c>
      <c r="G33" s="11">
        <v>2352</v>
      </c>
      <c r="H33" s="11">
        <v>1764</v>
      </c>
      <c r="I33" s="11">
        <v>2822</v>
      </c>
      <c r="L33" s="13"/>
      <c r="M33" s="13"/>
      <c r="N33" s="13"/>
      <c r="O33" s="13"/>
      <c r="V33" s="13"/>
      <c r="W33" s="13"/>
      <c r="X33" s="12" t="s">
        <v>35</v>
      </c>
    </row>
    <row r="34" spans="2:24" ht="12">
      <c r="B34" s="1" t="s">
        <v>36</v>
      </c>
      <c r="C34" s="9" t="s">
        <v>53</v>
      </c>
      <c r="D34" s="10">
        <v>101709</v>
      </c>
      <c r="E34" s="1" t="s">
        <v>49</v>
      </c>
      <c r="F34" s="11">
        <v>1954</v>
      </c>
      <c r="G34" s="11">
        <v>3784</v>
      </c>
      <c r="H34" s="11">
        <v>2044</v>
      </c>
      <c r="I34" s="11">
        <v>3964</v>
      </c>
      <c r="X34" s="12" t="s">
        <v>35</v>
      </c>
    </row>
    <row r="35" spans="2:24" ht="12">
      <c r="B35" s="1" t="s">
        <v>36</v>
      </c>
      <c r="C35" s="9" t="s">
        <v>54</v>
      </c>
      <c r="D35" s="10">
        <v>100830</v>
      </c>
      <c r="E35" s="1" t="s">
        <v>49</v>
      </c>
      <c r="F35" s="11">
        <v>1428</v>
      </c>
      <c r="G35" s="11">
        <v>4284</v>
      </c>
      <c r="H35" s="11">
        <v>1428</v>
      </c>
      <c r="I35" s="11">
        <v>4284</v>
      </c>
      <c r="X35" s="12" t="s">
        <v>35</v>
      </c>
    </row>
    <row r="36" spans="2:24" ht="12">
      <c r="B36" s="1" t="s">
        <v>36</v>
      </c>
      <c r="C36" s="9" t="s">
        <v>55</v>
      </c>
      <c r="D36" s="10">
        <v>100724</v>
      </c>
      <c r="E36" s="1" t="s">
        <v>49</v>
      </c>
      <c r="F36" s="11">
        <v>1268</v>
      </c>
      <c r="G36" s="11">
        <v>2428</v>
      </c>
      <c r="H36" s="11">
        <v>1396</v>
      </c>
      <c r="I36" s="11">
        <v>2716</v>
      </c>
      <c r="X36" s="12" t="s">
        <v>35</v>
      </c>
    </row>
    <row r="37" spans="2:24" ht="12">
      <c r="B37" s="1" t="s">
        <v>36</v>
      </c>
      <c r="C37" s="9" t="s">
        <v>56</v>
      </c>
      <c r="D37" s="10">
        <v>102359</v>
      </c>
      <c r="E37" s="1" t="s">
        <v>49</v>
      </c>
      <c r="F37" s="11">
        <v>1350</v>
      </c>
      <c r="G37" s="11">
        <v>2025</v>
      </c>
      <c r="H37" s="11">
        <v>1188</v>
      </c>
      <c r="I37" s="11">
        <v>1782</v>
      </c>
      <c r="J37" s="13"/>
      <c r="K37" s="13"/>
      <c r="X37" s="12" t="s">
        <v>35</v>
      </c>
    </row>
    <row r="38" spans="2:24" ht="12">
      <c r="B38" s="1" t="s">
        <v>36</v>
      </c>
      <c r="C38" s="9" t="s">
        <v>57</v>
      </c>
      <c r="D38" s="10">
        <v>100812</v>
      </c>
      <c r="E38" s="1" t="s">
        <v>58</v>
      </c>
      <c r="F38" s="11">
        <v>1350</v>
      </c>
      <c r="G38" s="11">
        <v>2655</v>
      </c>
      <c r="X38" s="12" t="s">
        <v>35</v>
      </c>
    </row>
    <row r="39" spans="2:24" ht="12">
      <c r="B39" s="1" t="s">
        <v>36</v>
      </c>
      <c r="C39" s="9" t="s">
        <v>59</v>
      </c>
      <c r="D39" s="10">
        <v>101949</v>
      </c>
      <c r="E39" s="1" t="s">
        <v>60</v>
      </c>
      <c r="F39" s="11">
        <v>810</v>
      </c>
      <c r="G39" s="13">
        <v>1417</v>
      </c>
      <c r="H39" s="13"/>
      <c r="I39" s="13"/>
      <c r="J39" s="13"/>
      <c r="K39" s="13"/>
      <c r="L39" s="13"/>
      <c r="M39" s="13"/>
      <c r="N39" s="13"/>
      <c r="O39" s="13"/>
      <c r="P39" s="13"/>
      <c r="Q39" s="13"/>
      <c r="R39" s="13"/>
      <c r="S39" s="13"/>
      <c r="V39" s="13"/>
      <c r="W39" s="13"/>
      <c r="X39" s="12" t="s">
        <v>35</v>
      </c>
    </row>
    <row r="40" spans="2:24" ht="12">
      <c r="B40" s="1" t="s">
        <v>36</v>
      </c>
      <c r="C40" s="9" t="s">
        <v>61</v>
      </c>
      <c r="D40" s="10">
        <v>102030</v>
      </c>
      <c r="E40" s="1" t="s">
        <v>60</v>
      </c>
      <c r="F40" s="11">
        <v>882</v>
      </c>
      <c r="G40" s="6">
        <v>1544</v>
      </c>
      <c r="H40" s="13"/>
      <c r="I40" s="13"/>
      <c r="J40" s="13"/>
      <c r="K40" s="13"/>
      <c r="X40" s="12" t="s">
        <v>35</v>
      </c>
    </row>
    <row r="41" spans="2:24" ht="12">
      <c r="B41" s="1" t="s">
        <v>36</v>
      </c>
      <c r="C41" s="9" t="s">
        <v>62</v>
      </c>
      <c r="D41" s="10">
        <v>101903</v>
      </c>
      <c r="E41" s="1" t="s">
        <v>60</v>
      </c>
      <c r="F41" s="11">
        <v>810</v>
      </c>
      <c r="G41" s="13">
        <v>1417</v>
      </c>
      <c r="H41" s="13"/>
      <c r="I41" s="13"/>
      <c r="X41" s="12" t="s">
        <v>35</v>
      </c>
    </row>
    <row r="42" spans="2:24" ht="12">
      <c r="B42" s="1" t="s">
        <v>36</v>
      </c>
      <c r="C42" s="9" t="s">
        <v>63</v>
      </c>
      <c r="D42" s="10">
        <v>100964</v>
      </c>
      <c r="E42" s="1" t="s">
        <v>60</v>
      </c>
      <c r="F42" s="11">
        <v>810</v>
      </c>
      <c r="G42" s="13">
        <v>1417</v>
      </c>
      <c r="X42" s="12" t="s">
        <v>35</v>
      </c>
    </row>
    <row r="43" spans="2:24" ht="12">
      <c r="B43" s="1" t="s">
        <v>36</v>
      </c>
      <c r="C43" s="9" t="s">
        <v>64</v>
      </c>
      <c r="D43" s="10">
        <v>251260</v>
      </c>
      <c r="E43" s="1" t="s">
        <v>60</v>
      </c>
      <c r="F43" s="11">
        <v>882</v>
      </c>
      <c r="G43" s="13">
        <v>1544</v>
      </c>
      <c r="H43" s="13"/>
      <c r="I43" s="13"/>
      <c r="X43" s="12" t="s">
        <v>35</v>
      </c>
    </row>
    <row r="44" spans="2:24" ht="12">
      <c r="B44" s="1" t="s">
        <v>36</v>
      </c>
      <c r="C44" s="9" t="s">
        <v>65</v>
      </c>
      <c r="D44" s="10">
        <v>101028</v>
      </c>
      <c r="E44" s="1" t="s">
        <v>60</v>
      </c>
      <c r="F44" s="11">
        <v>810</v>
      </c>
      <c r="G44" s="13">
        <v>1417</v>
      </c>
      <c r="H44" s="13"/>
      <c r="I44" s="13"/>
      <c r="X44" s="12" t="s">
        <v>35</v>
      </c>
    </row>
    <row r="45" spans="2:24" ht="12">
      <c r="B45" s="1" t="s">
        <v>36</v>
      </c>
      <c r="C45" s="9" t="s">
        <v>66</v>
      </c>
      <c r="D45" s="10">
        <v>101295</v>
      </c>
      <c r="E45" s="1" t="s">
        <v>60</v>
      </c>
      <c r="F45" s="11">
        <v>810</v>
      </c>
      <c r="G45" s="13">
        <v>1417</v>
      </c>
      <c r="H45" s="13"/>
      <c r="I45" s="13"/>
      <c r="J45" s="13"/>
      <c r="K45" s="13"/>
      <c r="L45" s="13"/>
      <c r="M45" s="13"/>
      <c r="N45" s="13"/>
      <c r="O45" s="13"/>
      <c r="P45" s="13"/>
      <c r="Q45" s="13"/>
      <c r="R45" s="13"/>
      <c r="S45" s="13"/>
      <c r="V45" s="13"/>
      <c r="W45" s="13"/>
      <c r="X45" s="12" t="s">
        <v>35</v>
      </c>
    </row>
    <row r="46" spans="2:24" ht="12">
      <c r="B46" s="1" t="s">
        <v>36</v>
      </c>
      <c r="C46" s="9" t="s">
        <v>67</v>
      </c>
      <c r="D46" s="10">
        <v>102067</v>
      </c>
      <c r="E46" s="1" t="s">
        <v>60</v>
      </c>
      <c r="F46" s="11">
        <v>855</v>
      </c>
      <c r="G46" s="13">
        <v>1496</v>
      </c>
      <c r="H46" s="13"/>
      <c r="I46" s="13"/>
      <c r="J46" s="13"/>
      <c r="K46" s="13"/>
      <c r="X46" s="12" t="s">
        <v>35</v>
      </c>
    </row>
    <row r="47" spans="2:24" ht="12">
      <c r="B47" s="1" t="s">
        <v>36</v>
      </c>
      <c r="C47" s="9" t="s">
        <v>68</v>
      </c>
      <c r="D47" s="10">
        <v>101569</v>
      </c>
      <c r="E47" s="1" t="s">
        <v>60</v>
      </c>
      <c r="F47" s="11">
        <v>882</v>
      </c>
      <c r="G47" s="13">
        <v>1544</v>
      </c>
      <c r="X47" s="12" t="s">
        <v>35</v>
      </c>
    </row>
    <row r="48" spans="2:24" ht="12">
      <c r="B48" s="1" t="s">
        <v>36</v>
      </c>
      <c r="C48" s="9" t="s">
        <v>69</v>
      </c>
      <c r="D48" s="10">
        <v>101602</v>
      </c>
      <c r="E48" s="1" t="s">
        <v>60</v>
      </c>
      <c r="F48" s="11">
        <v>810</v>
      </c>
      <c r="G48" s="13">
        <v>1417</v>
      </c>
      <c r="X48" s="12" t="s">
        <v>35</v>
      </c>
    </row>
    <row r="49" spans="2:24" ht="12">
      <c r="B49" s="1" t="s">
        <v>36</v>
      </c>
      <c r="C49" s="9" t="s">
        <v>70</v>
      </c>
      <c r="D49" s="10">
        <v>101240</v>
      </c>
      <c r="E49" s="1" t="s">
        <v>60</v>
      </c>
      <c r="F49" s="11">
        <v>810</v>
      </c>
      <c r="G49" s="13">
        <v>1417</v>
      </c>
      <c r="L49" s="13"/>
      <c r="O49" s="13"/>
      <c r="X49" s="12" t="s">
        <v>35</v>
      </c>
    </row>
    <row r="50" spans="2:24" ht="12">
      <c r="B50" s="1" t="s">
        <v>36</v>
      </c>
      <c r="C50" s="9" t="s">
        <v>71</v>
      </c>
      <c r="D50" s="10">
        <v>101143</v>
      </c>
      <c r="E50" s="1" t="s">
        <v>60</v>
      </c>
      <c r="F50" s="11">
        <v>810</v>
      </c>
      <c r="G50" s="6">
        <v>1417</v>
      </c>
      <c r="H50" s="13"/>
      <c r="I50" s="13"/>
      <c r="X50" s="12" t="s">
        <v>35</v>
      </c>
    </row>
    <row r="51" spans="2:24" ht="12">
      <c r="B51" s="1" t="s">
        <v>36</v>
      </c>
      <c r="C51" s="9" t="s">
        <v>72</v>
      </c>
      <c r="D51" s="10">
        <v>101286</v>
      </c>
      <c r="E51" s="1" t="s">
        <v>60</v>
      </c>
      <c r="F51" s="11">
        <v>810</v>
      </c>
      <c r="G51" s="13">
        <v>1417</v>
      </c>
      <c r="X51" s="12" t="s">
        <v>35</v>
      </c>
    </row>
    <row r="52" spans="2:24" ht="12">
      <c r="B52" s="1" t="s">
        <v>36</v>
      </c>
      <c r="C52" s="9" t="s">
        <v>73</v>
      </c>
      <c r="D52" s="10">
        <v>101505</v>
      </c>
      <c r="E52" s="1" t="s">
        <v>60</v>
      </c>
      <c r="F52" s="11">
        <v>990</v>
      </c>
      <c r="G52" s="13">
        <v>1732</v>
      </c>
      <c r="H52" s="13"/>
      <c r="I52" s="13"/>
      <c r="J52" s="13"/>
      <c r="K52" s="13"/>
      <c r="L52" s="13"/>
      <c r="M52" s="13"/>
      <c r="N52" s="13"/>
      <c r="O52" s="13"/>
      <c r="P52" s="13"/>
      <c r="Q52" s="13"/>
      <c r="R52" s="13"/>
      <c r="S52" s="13"/>
      <c r="V52" s="13"/>
      <c r="W52" s="13"/>
      <c r="X52" s="12" t="s">
        <v>35</v>
      </c>
    </row>
    <row r="53" spans="2:24" ht="12">
      <c r="B53" s="1" t="s">
        <v>36</v>
      </c>
      <c r="C53" s="9" t="s">
        <v>74</v>
      </c>
      <c r="D53" s="10">
        <v>101514</v>
      </c>
      <c r="E53" s="1" t="s">
        <v>60</v>
      </c>
      <c r="F53" s="11">
        <v>810</v>
      </c>
      <c r="G53" s="6">
        <v>1417</v>
      </c>
      <c r="H53" s="13"/>
      <c r="I53" s="13"/>
      <c r="X53" s="12" t="s">
        <v>35</v>
      </c>
    </row>
    <row r="54" spans="2:24" ht="12">
      <c r="B54" s="1" t="s">
        <v>36</v>
      </c>
      <c r="C54" s="9" t="s">
        <v>75</v>
      </c>
      <c r="D54" s="10">
        <v>101499</v>
      </c>
      <c r="E54" s="1" t="s">
        <v>60</v>
      </c>
      <c r="F54" s="11">
        <v>810</v>
      </c>
      <c r="G54" s="13">
        <v>1417</v>
      </c>
      <c r="H54" s="13"/>
      <c r="I54" s="13"/>
      <c r="J54" s="13"/>
      <c r="K54" s="13"/>
      <c r="X54" s="12" t="s">
        <v>35</v>
      </c>
    </row>
    <row r="55" spans="2:24" ht="12">
      <c r="B55" s="1" t="s">
        <v>36</v>
      </c>
      <c r="C55" s="9" t="s">
        <v>76</v>
      </c>
      <c r="D55" s="10">
        <v>100760</v>
      </c>
      <c r="E55" s="1" t="s">
        <v>60</v>
      </c>
      <c r="F55" s="11">
        <v>810</v>
      </c>
      <c r="G55" s="13">
        <v>1417</v>
      </c>
      <c r="H55" s="13"/>
      <c r="I55" s="13"/>
      <c r="L55" s="13"/>
      <c r="M55" s="13"/>
      <c r="N55" s="13"/>
      <c r="O55" s="13"/>
      <c r="X55" s="12" t="s">
        <v>35</v>
      </c>
    </row>
    <row r="56" spans="2:24" ht="12">
      <c r="B56" s="1" t="s">
        <v>36</v>
      </c>
      <c r="C56" s="9" t="s">
        <v>77</v>
      </c>
      <c r="D56" s="10">
        <v>101301</v>
      </c>
      <c r="E56" s="1" t="s">
        <v>60</v>
      </c>
      <c r="F56" s="11">
        <v>810</v>
      </c>
      <c r="G56" s="6">
        <v>1417</v>
      </c>
      <c r="X56" s="12" t="s">
        <v>35</v>
      </c>
    </row>
    <row r="57" spans="2:24" ht="12">
      <c r="B57" s="1" t="s">
        <v>36</v>
      </c>
      <c r="C57" s="9" t="s">
        <v>78</v>
      </c>
      <c r="D57" s="10">
        <v>101897</v>
      </c>
      <c r="E57" s="1" t="s">
        <v>60</v>
      </c>
      <c r="F57" s="11">
        <v>738</v>
      </c>
      <c r="G57" s="13">
        <v>1292</v>
      </c>
      <c r="I57" s="13"/>
      <c r="X57" s="12" t="s">
        <v>35</v>
      </c>
    </row>
    <row r="58" spans="2:24" ht="12">
      <c r="B58" s="1" t="s">
        <v>36</v>
      </c>
      <c r="C58" s="9" t="s">
        <v>79</v>
      </c>
      <c r="D58" s="10">
        <v>101161</v>
      </c>
      <c r="E58" s="1" t="s">
        <v>60</v>
      </c>
      <c r="F58" s="11">
        <v>810</v>
      </c>
      <c r="G58" s="13">
        <v>1417</v>
      </c>
      <c r="H58" s="13"/>
      <c r="I58" s="13"/>
      <c r="X58" s="12" t="s">
        <v>35</v>
      </c>
    </row>
    <row r="59" spans="2:24" ht="12">
      <c r="B59" s="1" t="s">
        <v>36</v>
      </c>
      <c r="C59" s="9" t="s">
        <v>80</v>
      </c>
      <c r="D59" s="10">
        <v>101736</v>
      </c>
      <c r="E59" s="1" t="s">
        <v>60</v>
      </c>
      <c r="F59" s="11">
        <v>810</v>
      </c>
      <c r="G59" s="13">
        <v>1417</v>
      </c>
      <c r="X59" s="12" t="s">
        <v>35</v>
      </c>
    </row>
    <row r="60" spans="2:24" ht="12">
      <c r="B60" s="1" t="s">
        <v>36</v>
      </c>
      <c r="C60" s="9" t="s">
        <v>81</v>
      </c>
      <c r="D60" s="10">
        <v>102076</v>
      </c>
      <c r="E60" s="1" t="s">
        <v>60</v>
      </c>
      <c r="F60" s="11">
        <v>738</v>
      </c>
      <c r="G60" s="6">
        <v>1292</v>
      </c>
      <c r="H60" s="13"/>
      <c r="I60" s="13"/>
      <c r="J60" s="13"/>
      <c r="X60" s="12" t="s">
        <v>35</v>
      </c>
    </row>
    <row r="61" spans="2:24" ht="12">
      <c r="B61" s="1" t="s">
        <v>36</v>
      </c>
      <c r="C61" s="9" t="s">
        <v>82</v>
      </c>
      <c r="D61" s="10">
        <v>5749</v>
      </c>
      <c r="E61" s="1" t="s">
        <v>83</v>
      </c>
      <c r="F61" s="11">
        <v>810</v>
      </c>
      <c r="G61" s="13">
        <v>1417</v>
      </c>
      <c r="H61" s="13"/>
      <c r="I61" s="13"/>
      <c r="J61" s="13"/>
      <c r="K61" s="13"/>
      <c r="L61" s="13"/>
      <c r="M61" s="13"/>
      <c r="N61" s="13"/>
      <c r="O61" s="13"/>
      <c r="P61" s="13"/>
      <c r="Q61" s="13"/>
      <c r="R61" s="13"/>
      <c r="S61" s="13"/>
      <c r="V61" s="13"/>
      <c r="W61" s="13"/>
      <c r="X61" s="12" t="s">
        <v>35</v>
      </c>
    </row>
    <row r="62" spans="2:24" ht="12">
      <c r="B62" s="1" t="s">
        <v>36</v>
      </c>
      <c r="C62" s="14" t="s">
        <v>84</v>
      </c>
      <c r="D62" s="10">
        <v>102429</v>
      </c>
      <c r="E62" s="1" t="s">
        <v>83</v>
      </c>
      <c r="F62" s="4">
        <v>810</v>
      </c>
      <c r="G62" s="13">
        <v>1417</v>
      </c>
      <c r="H62" s="13"/>
      <c r="I62" s="13"/>
      <c r="X62" s="12" t="s">
        <v>35</v>
      </c>
    </row>
    <row r="63" spans="2:24" ht="12">
      <c r="B63" s="1" t="s">
        <v>36</v>
      </c>
      <c r="C63" s="14" t="s">
        <v>85</v>
      </c>
      <c r="D63" s="10">
        <v>101471</v>
      </c>
      <c r="E63" s="1" t="s">
        <v>83</v>
      </c>
      <c r="F63" s="11">
        <v>990</v>
      </c>
      <c r="G63" s="13">
        <v>1732</v>
      </c>
      <c r="X63" s="12" t="s">
        <v>35</v>
      </c>
    </row>
    <row r="64" spans="2:24" ht="12">
      <c r="B64" s="1" t="s">
        <v>36</v>
      </c>
      <c r="C64" s="14" t="s">
        <v>86</v>
      </c>
      <c r="D64" s="10">
        <v>102313</v>
      </c>
      <c r="E64" s="1" t="s">
        <v>83</v>
      </c>
      <c r="F64" s="4">
        <v>900</v>
      </c>
      <c r="G64" s="6">
        <v>1575</v>
      </c>
      <c r="H64" s="13"/>
      <c r="I64" s="13"/>
      <c r="J64" s="13"/>
      <c r="X64" s="12" t="s">
        <v>35</v>
      </c>
    </row>
    <row r="65" spans="2:24" ht="12">
      <c r="B65" s="1" t="s">
        <v>36</v>
      </c>
      <c r="C65" s="14" t="s">
        <v>87</v>
      </c>
      <c r="D65" s="10">
        <v>5703</v>
      </c>
      <c r="E65" s="1" t="s">
        <v>83</v>
      </c>
      <c r="F65" s="11">
        <v>810</v>
      </c>
      <c r="G65" s="6">
        <v>1417</v>
      </c>
      <c r="H65" s="13"/>
      <c r="I65" s="13"/>
      <c r="J65" s="13"/>
      <c r="K65" s="13"/>
      <c r="X65" s="12" t="s">
        <v>35</v>
      </c>
    </row>
    <row r="66" spans="2:24" ht="12">
      <c r="B66" s="1" t="s">
        <v>36</v>
      </c>
      <c r="C66" s="14" t="s">
        <v>88</v>
      </c>
      <c r="D66" s="10">
        <v>101107</v>
      </c>
      <c r="E66" s="1" t="s">
        <v>83</v>
      </c>
      <c r="F66" s="11">
        <v>738</v>
      </c>
      <c r="G66" s="6">
        <v>1292</v>
      </c>
      <c r="I66" s="13"/>
      <c r="X66" s="12" t="s">
        <v>35</v>
      </c>
    </row>
    <row r="67" spans="2:24" ht="12">
      <c r="B67" s="1" t="s">
        <v>36</v>
      </c>
      <c r="C67" s="14" t="s">
        <v>89</v>
      </c>
      <c r="D67" s="10">
        <v>101921</v>
      </c>
      <c r="E67" s="1" t="s">
        <v>83</v>
      </c>
      <c r="F67" s="4">
        <v>810</v>
      </c>
      <c r="G67" s="13">
        <v>1417</v>
      </c>
      <c r="X67" s="12" t="s">
        <v>35</v>
      </c>
    </row>
    <row r="68" spans="2:24" ht="12">
      <c r="B68" s="1" t="s">
        <v>36</v>
      </c>
      <c r="C68" s="14" t="s">
        <v>90</v>
      </c>
      <c r="D68" s="10">
        <v>101462</v>
      </c>
      <c r="E68" s="1" t="s">
        <v>83</v>
      </c>
      <c r="F68" s="11">
        <v>810</v>
      </c>
      <c r="G68" s="6">
        <v>1417</v>
      </c>
      <c r="H68" s="13"/>
      <c r="I68" s="13"/>
      <c r="X68" s="12" t="s">
        <v>35</v>
      </c>
    </row>
    <row r="69" spans="2:24" ht="12">
      <c r="B69" s="1" t="s">
        <v>36</v>
      </c>
      <c r="C69" s="14" t="s">
        <v>91</v>
      </c>
      <c r="D69" s="10">
        <v>5701</v>
      </c>
      <c r="E69" s="1" t="s">
        <v>83</v>
      </c>
      <c r="F69" s="11">
        <v>810</v>
      </c>
      <c r="G69" s="6">
        <v>1417</v>
      </c>
      <c r="X69" s="12" t="s">
        <v>35</v>
      </c>
    </row>
    <row r="70" spans="2:24" ht="12">
      <c r="B70" s="1" t="s">
        <v>36</v>
      </c>
      <c r="C70" s="14" t="s">
        <v>92</v>
      </c>
      <c r="D70" s="10">
        <v>101994</v>
      </c>
      <c r="E70" s="1" t="s">
        <v>83</v>
      </c>
      <c r="F70" s="4">
        <v>810</v>
      </c>
      <c r="G70" s="13">
        <v>1417</v>
      </c>
      <c r="H70" s="13"/>
      <c r="I70" s="13"/>
      <c r="X70" s="12" t="s">
        <v>35</v>
      </c>
    </row>
    <row r="71" spans="2:24" ht="12">
      <c r="B71" s="1" t="s">
        <v>36</v>
      </c>
      <c r="C71" s="9" t="s">
        <v>93</v>
      </c>
      <c r="D71" s="10">
        <v>100919</v>
      </c>
      <c r="E71" s="1" t="s">
        <v>83</v>
      </c>
      <c r="F71" s="11">
        <v>810</v>
      </c>
      <c r="G71" s="13">
        <v>1417</v>
      </c>
      <c r="X71" s="12" t="s">
        <v>35</v>
      </c>
    </row>
    <row r="72" spans="2:24" ht="12">
      <c r="B72" s="1" t="s">
        <v>36</v>
      </c>
      <c r="C72" s="14" t="s">
        <v>94</v>
      </c>
      <c r="D72" s="10">
        <v>101037</v>
      </c>
      <c r="E72" s="1" t="s">
        <v>83</v>
      </c>
      <c r="F72" s="4">
        <v>738</v>
      </c>
      <c r="G72" s="13">
        <v>1292</v>
      </c>
      <c r="H72" s="13"/>
      <c r="I72" s="13"/>
      <c r="X72" s="12" t="s">
        <v>35</v>
      </c>
    </row>
    <row r="73" spans="2:24" ht="12">
      <c r="B73" s="1" t="s">
        <v>36</v>
      </c>
      <c r="C73" s="14" t="s">
        <v>95</v>
      </c>
      <c r="D73" s="10">
        <v>100973</v>
      </c>
      <c r="E73" s="1" t="s">
        <v>83</v>
      </c>
      <c r="F73" s="11">
        <v>774</v>
      </c>
      <c r="G73" s="13">
        <v>1355</v>
      </c>
      <c r="H73" s="13"/>
      <c r="I73" s="13"/>
      <c r="X73" s="12" t="s">
        <v>35</v>
      </c>
    </row>
    <row r="74" spans="2:24" ht="12">
      <c r="B74" s="1" t="s">
        <v>36</v>
      </c>
      <c r="C74" s="9" t="s">
        <v>96</v>
      </c>
      <c r="D74" s="10">
        <v>100821</v>
      </c>
      <c r="E74" s="1" t="s">
        <v>83</v>
      </c>
      <c r="F74" s="11">
        <v>810</v>
      </c>
      <c r="G74" s="6">
        <v>1417</v>
      </c>
      <c r="X74" s="12" t="s">
        <v>35</v>
      </c>
    </row>
    <row r="75" spans="2:24" ht="12">
      <c r="B75" s="1" t="s">
        <v>36</v>
      </c>
      <c r="C75" s="14" t="s">
        <v>97</v>
      </c>
      <c r="D75" s="10">
        <v>102225</v>
      </c>
      <c r="E75" s="1" t="s">
        <v>83</v>
      </c>
      <c r="F75" s="4">
        <v>810</v>
      </c>
      <c r="G75" s="6">
        <v>1417</v>
      </c>
      <c r="L75" s="13"/>
      <c r="M75" s="13"/>
      <c r="N75" s="13"/>
      <c r="O75" s="13"/>
      <c r="X75" s="12" t="s">
        <v>35</v>
      </c>
    </row>
    <row r="76" spans="2:24" ht="12">
      <c r="B76" s="1" t="s">
        <v>36</v>
      </c>
      <c r="C76" s="14" t="s">
        <v>98</v>
      </c>
      <c r="D76" s="10">
        <v>101523</v>
      </c>
      <c r="E76" s="1" t="s">
        <v>83</v>
      </c>
      <c r="F76" s="4">
        <v>990</v>
      </c>
      <c r="G76" s="13">
        <v>1732</v>
      </c>
      <c r="H76" s="13"/>
      <c r="I76" s="13"/>
      <c r="X76" s="12" t="s">
        <v>35</v>
      </c>
    </row>
    <row r="77" spans="2:24" ht="12">
      <c r="B77" s="1" t="s">
        <v>36</v>
      </c>
      <c r="C77" s="9" t="s">
        <v>99</v>
      </c>
      <c r="D77" s="10">
        <v>101347</v>
      </c>
      <c r="E77" s="1" t="s">
        <v>83</v>
      </c>
      <c r="F77" s="11">
        <v>774</v>
      </c>
      <c r="G77" s="13">
        <v>1355</v>
      </c>
      <c r="H77" s="13"/>
      <c r="I77" s="13"/>
      <c r="J77" s="13"/>
      <c r="X77" s="12" t="s">
        <v>35</v>
      </c>
    </row>
    <row r="78" spans="2:24" ht="12">
      <c r="B78" s="1" t="s">
        <v>100</v>
      </c>
      <c r="C78" s="14" t="s">
        <v>101</v>
      </c>
      <c r="D78" s="10">
        <v>1108</v>
      </c>
      <c r="E78" s="1" t="s">
        <v>38</v>
      </c>
      <c r="F78" s="11">
        <v>1732</v>
      </c>
      <c r="G78" s="11">
        <v>4468</v>
      </c>
      <c r="H78" s="11">
        <v>2350</v>
      </c>
      <c r="I78" s="11">
        <v>5250</v>
      </c>
      <c r="J78" s="11">
        <v>2560</v>
      </c>
      <c r="K78" s="11">
        <v>5380</v>
      </c>
      <c r="R78" s="13"/>
      <c r="S78" s="13"/>
      <c r="V78" s="13"/>
      <c r="X78" s="12" t="s">
        <v>35</v>
      </c>
    </row>
    <row r="79" spans="2:24" ht="12">
      <c r="B79" s="1" t="s">
        <v>100</v>
      </c>
      <c r="C79" s="14" t="s">
        <v>102</v>
      </c>
      <c r="D79" s="10">
        <v>1101</v>
      </c>
      <c r="E79" s="1" t="s">
        <v>47</v>
      </c>
      <c r="F79" s="11">
        <v>1815</v>
      </c>
      <c r="G79" s="11">
        <v>4405</v>
      </c>
      <c r="H79" s="11">
        <v>2340</v>
      </c>
      <c r="I79" s="11">
        <v>4930</v>
      </c>
      <c r="J79" s="11">
        <v>2340</v>
      </c>
      <c r="K79" s="11">
        <v>4930</v>
      </c>
      <c r="L79" s="13"/>
      <c r="M79" s="13"/>
      <c r="N79" s="13"/>
      <c r="O79" s="13"/>
      <c r="R79" s="13"/>
      <c r="S79" s="13"/>
      <c r="V79" s="13"/>
      <c r="W79" s="13"/>
      <c r="X79" s="12" t="s">
        <v>35</v>
      </c>
    </row>
    <row r="80" spans="2:24" ht="12">
      <c r="B80" s="1" t="s">
        <v>100</v>
      </c>
      <c r="C80" s="14" t="s">
        <v>103</v>
      </c>
      <c r="D80" s="10">
        <v>1092</v>
      </c>
      <c r="E80" s="1" t="s">
        <v>47</v>
      </c>
      <c r="F80" s="11">
        <v>1370</v>
      </c>
      <c r="G80" s="11">
        <v>2614</v>
      </c>
      <c r="H80" s="11">
        <v>1878</v>
      </c>
      <c r="I80" s="11">
        <v>3630</v>
      </c>
      <c r="J80" s="13"/>
      <c r="K80" s="13"/>
      <c r="L80" s="13"/>
      <c r="M80" s="13"/>
      <c r="N80" s="13"/>
      <c r="O80" s="13"/>
      <c r="P80" s="13"/>
      <c r="Q80" s="13"/>
      <c r="R80" s="13"/>
      <c r="S80" s="13"/>
      <c r="V80" s="13"/>
      <c r="W80" s="13"/>
      <c r="X80" s="12" t="s">
        <v>35</v>
      </c>
    </row>
    <row r="81" spans="2:24" ht="12">
      <c r="B81" s="1" t="s">
        <v>100</v>
      </c>
      <c r="C81" s="14" t="s">
        <v>104</v>
      </c>
      <c r="D81" s="10">
        <v>1090</v>
      </c>
      <c r="E81" s="1" t="s">
        <v>47</v>
      </c>
      <c r="F81" s="11">
        <v>1410</v>
      </c>
      <c r="G81" s="11">
        <v>2660</v>
      </c>
      <c r="H81" s="11">
        <v>1590</v>
      </c>
      <c r="I81" s="11">
        <v>2840</v>
      </c>
      <c r="L81" s="13"/>
      <c r="M81" s="13"/>
      <c r="R81" s="13"/>
      <c r="S81" s="13"/>
      <c r="X81" s="12" t="s">
        <v>35</v>
      </c>
    </row>
    <row r="82" spans="2:24" ht="12">
      <c r="B82" s="1" t="s">
        <v>100</v>
      </c>
      <c r="C82" s="14" t="s">
        <v>105</v>
      </c>
      <c r="D82" s="10">
        <v>1107</v>
      </c>
      <c r="E82" s="1" t="s">
        <v>49</v>
      </c>
      <c r="F82" s="11">
        <v>1292</v>
      </c>
      <c r="G82" s="11">
        <v>2000</v>
      </c>
      <c r="H82" s="11">
        <v>1536</v>
      </c>
      <c r="I82" s="11">
        <v>2256</v>
      </c>
      <c r="L82" s="13"/>
      <c r="M82" s="13"/>
      <c r="R82" s="13"/>
      <c r="S82" s="13"/>
      <c r="V82" s="13"/>
      <c r="W82" s="13"/>
      <c r="X82" s="12" t="s">
        <v>35</v>
      </c>
    </row>
    <row r="83" spans="2:24" ht="12">
      <c r="B83" s="1" t="s">
        <v>100</v>
      </c>
      <c r="C83" s="14" t="s">
        <v>106</v>
      </c>
      <c r="D83" s="10">
        <v>1098</v>
      </c>
      <c r="E83" s="1" t="s">
        <v>49</v>
      </c>
      <c r="F83" s="11">
        <v>1394</v>
      </c>
      <c r="G83" s="11">
        <v>2714</v>
      </c>
      <c r="H83" s="11">
        <v>1754</v>
      </c>
      <c r="I83" s="11">
        <v>3434</v>
      </c>
      <c r="R83" s="13"/>
      <c r="S83" s="13"/>
      <c r="X83" s="12" t="s">
        <v>35</v>
      </c>
    </row>
    <row r="84" spans="2:24" ht="12">
      <c r="B84" s="1" t="s">
        <v>100</v>
      </c>
      <c r="C84" s="14" t="s">
        <v>107</v>
      </c>
      <c r="D84" s="10">
        <v>1089</v>
      </c>
      <c r="E84" s="1" t="s">
        <v>49</v>
      </c>
      <c r="F84" s="11">
        <v>1460</v>
      </c>
      <c r="G84" s="11">
        <v>2860</v>
      </c>
      <c r="H84" s="11">
        <v>1596</v>
      </c>
      <c r="I84" s="11">
        <v>3132</v>
      </c>
      <c r="J84" s="13"/>
      <c r="K84" s="13"/>
      <c r="R84" s="13"/>
      <c r="S84" s="13"/>
      <c r="X84" s="12" t="s">
        <v>35</v>
      </c>
    </row>
    <row r="85" spans="2:24" ht="12">
      <c r="B85" s="1" t="s">
        <v>100</v>
      </c>
      <c r="C85" s="14" t="s">
        <v>108</v>
      </c>
      <c r="D85" s="10">
        <v>1086</v>
      </c>
      <c r="E85" s="1" t="s">
        <v>58</v>
      </c>
      <c r="F85" s="11">
        <v>1490</v>
      </c>
      <c r="G85" s="11">
        <v>3314</v>
      </c>
      <c r="H85" s="11">
        <v>1682</v>
      </c>
      <c r="I85" s="11">
        <v>3866</v>
      </c>
      <c r="R85" s="13"/>
      <c r="S85" s="13"/>
      <c r="V85" s="13"/>
      <c r="W85" s="13"/>
      <c r="X85" s="12" t="s">
        <v>35</v>
      </c>
    </row>
    <row r="86" spans="2:24" ht="12">
      <c r="B86" s="1" t="s">
        <v>100</v>
      </c>
      <c r="C86" s="14" t="s">
        <v>109</v>
      </c>
      <c r="D86" s="10">
        <v>1085</v>
      </c>
      <c r="E86" s="1" t="s">
        <v>58</v>
      </c>
      <c r="F86" s="11">
        <v>1500</v>
      </c>
      <c r="G86" s="11">
        <v>3324</v>
      </c>
      <c r="H86" s="11">
        <v>1692</v>
      </c>
      <c r="I86" s="11">
        <v>3876</v>
      </c>
      <c r="R86" s="13"/>
      <c r="S86" s="13"/>
      <c r="X86" s="12" t="s">
        <v>35</v>
      </c>
    </row>
    <row r="87" spans="2:24" ht="12">
      <c r="B87" s="1" t="s">
        <v>100</v>
      </c>
      <c r="C87" s="14" t="s">
        <v>110</v>
      </c>
      <c r="D87" s="10">
        <v>12860</v>
      </c>
      <c r="E87" s="1" t="s">
        <v>60</v>
      </c>
      <c r="F87" s="11">
        <v>720</v>
      </c>
      <c r="G87" s="11">
        <v>1944</v>
      </c>
      <c r="H87" s="13"/>
      <c r="I87" s="13"/>
      <c r="X87" s="12" t="s">
        <v>35</v>
      </c>
    </row>
    <row r="88" spans="2:24" ht="12">
      <c r="B88" s="1" t="s">
        <v>100</v>
      </c>
      <c r="C88" s="14" t="s">
        <v>111</v>
      </c>
      <c r="D88" s="10">
        <v>12105</v>
      </c>
      <c r="E88" s="1" t="s">
        <v>60</v>
      </c>
      <c r="F88" s="11">
        <v>696</v>
      </c>
      <c r="G88" s="11">
        <v>1704</v>
      </c>
      <c r="H88" s="13"/>
      <c r="I88" s="13"/>
      <c r="J88" s="13"/>
      <c r="K88" s="13"/>
      <c r="L88" s="13"/>
      <c r="M88" s="13"/>
      <c r="N88" s="13"/>
      <c r="O88" s="13"/>
      <c r="P88" s="13"/>
      <c r="Q88" s="13"/>
      <c r="R88" s="13"/>
      <c r="S88" s="13"/>
      <c r="V88" s="13"/>
      <c r="X88" s="12" t="s">
        <v>35</v>
      </c>
    </row>
    <row r="89" spans="2:24" ht="12">
      <c r="B89" s="1" t="s">
        <v>100</v>
      </c>
      <c r="C89" s="14" t="s">
        <v>112</v>
      </c>
      <c r="D89" s="10">
        <v>1104</v>
      </c>
      <c r="E89" s="1" t="s">
        <v>60</v>
      </c>
      <c r="F89" s="11">
        <v>696</v>
      </c>
      <c r="G89" s="11">
        <v>1248</v>
      </c>
      <c r="H89" s="13"/>
      <c r="I89" s="13"/>
      <c r="J89" s="13"/>
      <c r="X89" s="12" t="s">
        <v>35</v>
      </c>
    </row>
    <row r="90" spans="2:24" ht="12">
      <c r="B90" s="1" t="s">
        <v>100</v>
      </c>
      <c r="C90" s="14" t="s">
        <v>113</v>
      </c>
      <c r="D90" s="15" t="s">
        <v>114</v>
      </c>
      <c r="E90" s="1" t="s">
        <v>60</v>
      </c>
      <c r="F90" s="11">
        <v>990</v>
      </c>
      <c r="G90" s="11">
        <v>1500</v>
      </c>
      <c r="H90" s="13"/>
      <c r="I90" s="13"/>
      <c r="X90" s="12" t="s">
        <v>35</v>
      </c>
    </row>
    <row r="91" spans="2:24" ht="12">
      <c r="B91" s="1" t="s">
        <v>100</v>
      </c>
      <c r="C91" s="14" t="s">
        <v>115</v>
      </c>
      <c r="D91" s="10">
        <v>12260</v>
      </c>
      <c r="E91" s="1" t="s">
        <v>60</v>
      </c>
      <c r="F91" s="11">
        <v>552</v>
      </c>
      <c r="G91" s="11">
        <v>924</v>
      </c>
      <c r="X91" s="12" t="s">
        <v>35</v>
      </c>
    </row>
    <row r="92" spans="2:24" ht="12">
      <c r="B92" s="1" t="s">
        <v>100</v>
      </c>
      <c r="C92" s="14" t="s">
        <v>116</v>
      </c>
      <c r="D92" s="10">
        <v>12435</v>
      </c>
      <c r="E92" s="1" t="s">
        <v>60</v>
      </c>
      <c r="F92" s="11">
        <v>580</v>
      </c>
      <c r="G92" s="11">
        <v>1822</v>
      </c>
      <c r="H92" s="13"/>
      <c r="I92" s="13"/>
      <c r="J92" s="13"/>
      <c r="K92" s="13"/>
      <c r="L92" s="13"/>
      <c r="M92" s="13"/>
      <c r="N92" s="13"/>
      <c r="O92" s="13"/>
      <c r="V92" s="13"/>
      <c r="W92" s="13"/>
      <c r="X92" s="12" t="s">
        <v>35</v>
      </c>
    </row>
    <row r="93" spans="2:24" ht="12">
      <c r="B93" s="1" t="s">
        <v>100</v>
      </c>
      <c r="C93" s="14" t="s">
        <v>117</v>
      </c>
      <c r="D93" s="10">
        <v>13176</v>
      </c>
      <c r="E93" s="1" t="s">
        <v>60</v>
      </c>
      <c r="F93" s="11">
        <v>792</v>
      </c>
      <c r="G93" s="11">
        <v>1200</v>
      </c>
      <c r="H93" s="13"/>
      <c r="I93" s="13"/>
      <c r="J93" s="13"/>
      <c r="K93" s="13"/>
      <c r="L93" s="13"/>
      <c r="M93" s="13"/>
      <c r="N93" s="13"/>
      <c r="O93" s="13"/>
      <c r="V93" s="13"/>
      <c r="W93" s="13"/>
      <c r="X93" s="12" t="s">
        <v>35</v>
      </c>
    </row>
    <row r="94" spans="2:40" ht="12">
      <c r="B94" s="1" t="s">
        <v>100</v>
      </c>
      <c r="C94" s="14" t="s">
        <v>118</v>
      </c>
      <c r="D94" s="10">
        <v>12261</v>
      </c>
      <c r="E94" s="1" t="s">
        <v>60</v>
      </c>
      <c r="F94" s="11">
        <v>696</v>
      </c>
      <c r="G94" s="11">
        <v>1704</v>
      </c>
      <c r="L94" s="13"/>
      <c r="M94" s="13"/>
      <c r="N94" s="13"/>
      <c r="O94" s="13"/>
      <c r="V94" s="13"/>
      <c r="X94" s="12" t="s">
        <v>35</v>
      </c>
      <c r="AN94" s="16" t="s">
        <v>35</v>
      </c>
    </row>
    <row r="95" spans="2:40" ht="12">
      <c r="B95" s="1" t="s">
        <v>100</v>
      </c>
      <c r="C95" s="14" t="s">
        <v>119</v>
      </c>
      <c r="D95" s="10">
        <v>1091</v>
      </c>
      <c r="E95" s="1" t="s">
        <v>60</v>
      </c>
      <c r="F95" s="11">
        <v>850</v>
      </c>
      <c r="G95" s="11">
        <v>1420</v>
      </c>
      <c r="H95" s="13"/>
      <c r="I95" s="13"/>
      <c r="J95" s="13"/>
      <c r="K95" s="13"/>
      <c r="L95" s="13"/>
      <c r="M95" s="13"/>
      <c r="N95" s="13"/>
      <c r="O95" s="13"/>
      <c r="P95" s="13"/>
      <c r="Q95" s="13"/>
      <c r="R95" s="13"/>
      <c r="S95" s="13"/>
      <c r="V95" s="13"/>
      <c r="W95" s="13"/>
      <c r="X95" s="12" t="s">
        <v>35</v>
      </c>
      <c r="AN95" s="16" t="s">
        <v>35</v>
      </c>
    </row>
    <row r="96" spans="2:40" ht="12">
      <c r="B96" s="1" t="s">
        <v>100</v>
      </c>
      <c r="C96" s="14" t="s">
        <v>120</v>
      </c>
      <c r="D96" s="10">
        <v>1110</v>
      </c>
      <c r="E96" s="1" t="s">
        <v>60</v>
      </c>
      <c r="F96" s="11">
        <v>778</v>
      </c>
      <c r="G96" s="11">
        <v>1810</v>
      </c>
      <c r="X96" s="12" t="s">
        <v>35</v>
      </c>
      <c r="AN96" s="16" t="s">
        <v>35</v>
      </c>
    </row>
    <row r="97" spans="2:40" ht="12">
      <c r="B97" s="1" t="s">
        <v>100</v>
      </c>
      <c r="C97" s="14" t="s">
        <v>121</v>
      </c>
      <c r="D97" s="10">
        <v>7738</v>
      </c>
      <c r="E97" s="1" t="s">
        <v>60</v>
      </c>
      <c r="F97" s="11">
        <v>792</v>
      </c>
      <c r="G97" s="11">
        <v>1200</v>
      </c>
      <c r="H97" s="13"/>
      <c r="I97" s="13"/>
      <c r="J97" s="13"/>
      <c r="K97" s="13"/>
      <c r="L97" s="13"/>
      <c r="M97" s="13"/>
      <c r="X97" s="12" t="s">
        <v>35</v>
      </c>
      <c r="AN97" s="16" t="s">
        <v>35</v>
      </c>
    </row>
    <row r="98" spans="2:40" ht="12">
      <c r="B98" s="1" t="s">
        <v>100</v>
      </c>
      <c r="C98" s="14" t="s">
        <v>122</v>
      </c>
      <c r="D98" s="10">
        <v>1109</v>
      </c>
      <c r="E98" s="1" t="s">
        <v>123</v>
      </c>
      <c r="F98" s="13"/>
      <c r="G98" s="13"/>
      <c r="H98" s="11">
        <v>2160</v>
      </c>
      <c r="I98" s="11">
        <v>4620</v>
      </c>
      <c r="L98" s="11">
        <v>6006</v>
      </c>
      <c r="M98" s="11">
        <v>12012</v>
      </c>
      <c r="T98" s="11">
        <v>2730</v>
      </c>
      <c r="U98" s="11">
        <v>5460</v>
      </c>
      <c r="V98" s="11"/>
      <c r="W98" s="11"/>
      <c r="X98" s="12" t="s">
        <v>35</v>
      </c>
      <c r="AN98" s="16" t="s">
        <v>35</v>
      </c>
    </row>
    <row r="99" spans="2:40" ht="12">
      <c r="B99" s="1" t="s">
        <v>124</v>
      </c>
      <c r="C99" s="9" t="s">
        <v>125</v>
      </c>
      <c r="D99" s="6">
        <v>134130</v>
      </c>
      <c r="E99" s="14" t="s">
        <v>38</v>
      </c>
      <c r="F99" s="4">
        <v>1473</v>
      </c>
      <c r="G99" s="4">
        <v>5612</v>
      </c>
      <c r="H99" s="11">
        <v>2082</v>
      </c>
      <c r="I99" s="11">
        <v>6939</v>
      </c>
      <c r="J99" s="11">
        <v>2316</v>
      </c>
      <c r="K99" s="11">
        <v>7376</v>
      </c>
      <c r="L99" s="11">
        <v>7135</v>
      </c>
      <c r="M99" s="11">
        <v>18439</v>
      </c>
      <c r="N99" s="11">
        <v>7135</v>
      </c>
      <c r="O99" s="11">
        <v>18439</v>
      </c>
      <c r="P99" s="13"/>
      <c r="Q99" s="13"/>
      <c r="R99" s="11">
        <v>6092</v>
      </c>
      <c r="S99" s="11">
        <v>15587</v>
      </c>
      <c r="T99" s="11">
        <v>2082</v>
      </c>
      <c r="U99" s="11">
        <v>6939</v>
      </c>
      <c r="V99" s="11"/>
      <c r="W99" s="11"/>
      <c r="X99" s="12" t="s">
        <v>35</v>
      </c>
      <c r="AN99" s="16" t="s">
        <v>35</v>
      </c>
    </row>
    <row r="100" spans="2:40" ht="12">
      <c r="B100" s="1" t="s">
        <v>124</v>
      </c>
      <c r="C100" s="9" t="s">
        <v>126</v>
      </c>
      <c r="D100" s="6">
        <v>134097</v>
      </c>
      <c r="E100" s="14" t="s">
        <v>38</v>
      </c>
      <c r="F100" s="11">
        <v>1492</v>
      </c>
      <c r="G100" s="4">
        <v>5631</v>
      </c>
      <c r="H100" s="11">
        <v>2097</v>
      </c>
      <c r="I100" s="11">
        <v>6954</v>
      </c>
      <c r="J100" s="11">
        <v>2331</v>
      </c>
      <c r="K100" s="11">
        <v>7150</v>
      </c>
      <c r="L100" s="11"/>
      <c r="M100" s="11"/>
      <c r="N100" s="11"/>
      <c r="O100" s="11"/>
      <c r="V100" s="11"/>
      <c r="X100" s="12" t="s">
        <v>35</v>
      </c>
      <c r="AN100" s="16" t="s">
        <v>35</v>
      </c>
    </row>
    <row r="101" spans="2:40" ht="12">
      <c r="B101" s="1" t="s">
        <v>124</v>
      </c>
      <c r="C101" s="9" t="s">
        <v>127</v>
      </c>
      <c r="D101" s="6">
        <v>137351</v>
      </c>
      <c r="E101" s="9" t="s">
        <v>41</v>
      </c>
      <c r="F101" s="11">
        <v>1588</v>
      </c>
      <c r="G101" s="4">
        <v>5726</v>
      </c>
      <c r="H101" s="11">
        <v>2143</v>
      </c>
      <c r="I101" s="11">
        <v>7031</v>
      </c>
      <c r="K101" s="13"/>
      <c r="L101" s="11">
        <v>7174</v>
      </c>
      <c r="M101" s="11">
        <v>18478</v>
      </c>
      <c r="N101" s="13"/>
      <c r="O101" s="13"/>
      <c r="P101" s="13"/>
      <c r="Q101" s="13"/>
      <c r="R101" s="13"/>
      <c r="S101" s="13"/>
      <c r="V101" s="11"/>
      <c r="W101" s="11"/>
      <c r="X101" s="12" t="s">
        <v>35</v>
      </c>
      <c r="AN101" s="16" t="s">
        <v>35</v>
      </c>
    </row>
    <row r="102" spans="2:40" ht="12">
      <c r="B102" s="1" t="s">
        <v>124</v>
      </c>
      <c r="C102" s="9" t="s">
        <v>128</v>
      </c>
      <c r="D102" s="6">
        <v>132903</v>
      </c>
      <c r="E102" s="9" t="s">
        <v>43</v>
      </c>
      <c r="F102" s="11">
        <v>1533</v>
      </c>
      <c r="G102" s="11">
        <v>5662</v>
      </c>
      <c r="H102" s="11">
        <v>2165</v>
      </c>
      <c r="I102" s="11">
        <v>7023</v>
      </c>
      <c r="V102" s="11"/>
      <c r="W102" s="11"/>
      <c r="X102" s="12" t="s">
        <v>35</v>
      </c>
      <c r="AN102" s="16" t="s">
        <v>35</v>
      </c>
    </row>
    <row r="103" spans="2:40" ht="12">
      <c r="B103" s="1" t="s">
        <v>124</v>
      </c>
      <c r="C103" s="9" t="s">
        <v>129</v>
      </c>
      <c r="D103" s="6">
        <v>133669</v>
      </c>
      <c r="E103" s="9" t="s">
        <v>43</v>
      </c>
      <c r="F103" s="11">
        <v>1550</v>
      </c>
      <c r="G103" s="11">
        <v>5688</v>
      </c>
      <c r="H103" s="11">
        <v>2143</v>
      </c>
      <c r="I103" s="11">
        <v>7001</v>
      </c>
      <c r="V103" s="11"/>
      <c r="W103" s="11"/>
      <c r="X103" s="12" t="s">
        <v>35</v>
      </c>
      <c r="AN103" s="16" t="s">
        <v>35</v>
      </c>
    </row>
    <row r="104" spans="2:40" ht="12">
      <c r="B104" s="1" t="s">
        <v>124</v>
      </c>
      <c r="C104" s="9" t="s">
        <v>130</v>
      </c>
      <c r="D104" s="6">
        <v>133650</v>
      </c>
      <c r="E104" s="9" t="s">
        <v>43</v>
      </c>
      <c r="F104" s="4">
        <v>1582</v>
      </c>
      <c r="G104" s="11">
        <v>5720</v>
      </c>
      <c r="H104" s="11">
        <v>2183</v>
      </c>
      <c r="I104" s="11">
        <v>7041</v>
      </c>
      <c r="K104" s="13"/>
      <c r="L104" s="13"/>
      <c r="M104" s="13"/>
      <c r="N104" s="13"/>
      <c r="O104" s="13"/>
      <c r="P104" s="13"/>
      <c r="Q104" s="13"/>
      <c r="R104" s="13"/>
      <c r="S104" s="13"/>
      <c r="T104" s="11">
        <v>2183</v>
      </c>
      <c r="U104" s="11">
        <v>7041</v>
      </c>
      <c r="V104" s="11"/>
      <c r="W104" s="11"/>
      <c r="X104" s="12" t="s">
        <v>35</v>
      </c>
      <c r="AN104" s="16" t="s">
        <v>35</v>
      </c>
    </row>
    <row r="105" spans="2:40" ht="12">
      <c r="B105" s="1" t="s">
        <v>124</v>
      </c>
      <c r="C105" s="9" t="s">
        <v>131</v>
      </c>
      <c r="D105" s="6">
        <v>133951</v>
      </c>
      <c r="E105" s="9" t="s">
        <v>43</v>
      </c>
      <c r="F105" s="11">
        <v>1478</v>
      </c>
      <c r="G105" s="11">
        <v>5617</v>
      </c>
      <c r="H105" s="11">
        <v>2100</v>
      </c>
      <c r="I105" s="11">
        <v>6958</v>
      </c>
      <c r="K105" s="13"/>
      <c r="L105" s="13"/>
      <c r="M105" s="13"/>
      <c r="N105" s="13"/>
      <c r="O105" s="13"/>
      <c r="P105" s="13"/>
      <c r="Q105" s="13"/>
      <c r="R105" s="13"/>
      <c r="S105" s="13"/>
      <c r="V105" s="11"/>
      <c r="W105" s="11"/>
      <c r="X105" s="12" t="s">
        <v>35</v>
      </c>
      <c r="AN105" s="16" t="s">
        <v>35</v>
      </c>
    </row>
    <row r="106" spans="2:40" ht="12">
      <c r="B106" s="1" t="s">
        <v>124</v>
      </c>
      <c r="C106" s="9" t="s">
        <v>132</v>
      </c>
      <c r="D106" s="6">
        <v>138354</v>
      </c>
      <c r="E106" s="9" t="s">
        <v>47</v>
      </c>
      <c r="F106" s="11">
        <v>1463</v>
      </c>
      <c r="G106" s="11">
        <v>5601</v>
      </c>
      <c r="H106" s="11">
        <v>2073</v>
      </c>
      <c r="I106" s="11">
        <v>6931</v>
      </c>
      <c r="K106" s="13"/>
      <c r="L106" s="13"/>
      <c r="M106" s="13"/>
      <c r="N106" s="13"/>
      <c r="O106" s="13"/>
      <c r="P106" s="13"/>
      <c r="Q106" s="13"/>
      <c r="R106" s="13"/>
      <c r="S106" s="13"/>
      <c r="V106" s="11"/>
      <c r="W106" s="11"/>
      <c r="X106" s="12" t="s">
        <v>35</v>
      </c>
      <c r="AN106" s="16" t="s">
        <v>35</v>
      </c>
    </row>
    <row r="107" spans="2:40" ht="12">
      <c r="B107" s="1" t="s">
        <v>124</v>
      </c>
      <c r="C107" s="9" t="s">
        <v>133</v>
      </c>
      <c r="D107" s="6">
        <v>136172</v>
      </c>
      <c r="E107" s="9" t="s">
        <v>49</v>
      </c>
      <c r="F107" s="11">
        <v>1461</v>
      </c>
      <c r="G107" s="11">
        <v>5600</v>
      </c>
      <c r="H107" s="11">
        <v>2072</v>
      </c>
      <c r="I107" s="11">
        <v>6930</v>
      </c>
      <c r="K107" s="13"/>
      <c r="L107" s="13"/>
      <c r="M107" s="13"/>
      <c r="N107" s="13"/>
      <c r="O107" s="13"/>
      <c r="P107" s="13"/>
      <c r="Q107" s="13"/>
      <c r="R107" s="13"/>
      <c r="S107" s="13"/>
      <c r="V107" s="13"/>
      <c r="W107" s="13"/>
      <c r="X107" s="12" t="s">
        <v>35</v>
      </c>
      <c r="AN107" s="16" t="s">
        <v>35</v>
      </c>
    </row>
    <row r="108" spans="2:24" ht="12">
      <c r="B108" s="1" t="s">
        <v>124</v>
      </c>
      <c r="C108" s="1" t="s">
        <v>134</v>
      </c>
      <c r="E108" s="1" t="s">
        <v>60</v>
      </c>
      <c r="F108" s="6">
        <v>908</v>
      </c>
      <c r="G108" s="6">
        <v>3263</v>
      </c>
      <c r="X108" s="12" t="s">
        <v>35</v>
      </c>
    </row>
    <row r="109" spans="2:24" ht="12">
      <c r="B109" s="1" t="s">
        <v>124</v>
      </c>
      <c r="C109" s="1" t="s">
        <v>135</v>
      </c>
      <c r="E109" s="1" t="s">
        <v>60</v>
      </c>
      <c r="F109" s="6">
        <v>788</v>
      </c>
      <c r="G109" s="6">
        <v>3113</v>
      </c>
      <c r="X109" s="12" t="s">
        <v>35</v>
      </c>
    </row>
    <row r="110" spans="2:24" ht="12">
      <c r="B110" s="1" t="s">
        <v>124</v>
      </c>
      <c r="C110" s="1" t="s">
        <v>136</v>
      </c>
      <c r="E110" s="1" t="s">
        <v>60</v>
      </c>
      <c r="F110" s="6">
        <v>750</v>
      </c>
      <c r="G110" s="6">
        <v>3000</v>
      </c>
      <c r="X110" s="12" t="s">
        <v>35</v>
      </c>
    </row>
    <row r="111" spans="2:24" ht="12">
      <c r="B111" s="1" t="s">
        <v>124</v>
      </c>
      <c r="C111" s="1" t="s">
        <v>137</v>
      </c>
      <c r="E111" s="1" t="s">
        <v>60</v>
      </c>
      <c r="F111" s="6">
        <v>908</v>
      </c>
      <c r="G111" s="6">
        <v>3263</v>
      </c>
      <c r="X111" s="12" t="s">
        <v>35</v>
      </c>
    </row>
    <row r="112" spans="2:24" ht="12">
      <c r="B112" s="1" t="s">
        <v>124</v>
      </c>
      <c r="C112" s="1" t="s">
        <v>138</v>
      </c>
      <c r="E112" s="1" t="s">
        <v>60</v>
      </c>
      <c r="F112" s="6">
        <v>780</v>
      </c>
      <c r="G112" s="6">
        <v>2940</v>
      </c>
      <c r="X112" s="12" t="s">
        <v>35</v>
      </c>
    </row>
    <row r="113" spans="2:24" ht="12">
      <c r="B113" s="1" t="s">
        <v>124</v>
      </c>
      <c r="C113" s="1" t="s">
        <v>139</v>
      </c>
      <c r="E113" s="1" t="s">
        <v>60</v>
      </c>
      <c r="F113" s="6">
        <v>909</v>
      </c>
      <c r="G113" s="6">
        <v>3264</v>
      </c>
      <c r="X113" s="12" t="s">
        <v>35</v>
      </c>
    </row>
    <row r="114" spans="2:24" ht="12">
      <c r="B114" s="1" t="s">
        <v>124</v>
      </c>
      <c r="C114" s="1" t="s">
        <v>140</v>
      </c>
      <c r="E114" s="1" t="s">
        <v>60</v>
      </c>
      <c r="F114" s="6">
        <v>743</v>
      </c>
      <c r="G114" s="6">
        <v>2880</v>
      </c>
      <c r="X114" s="12" t="s">
        <v>35</v>
      </c>
    </row>
    <row r="115" spans="2:24" ht="12">
      <c r="B115" s="1" t="s">
        <v>124</v>
      </c>
      <c r="C115" s="1" t="s">
        <v>141</v>
      </c>
      <c r="E115" s="1" t="s">
        <v>60</v>
      </c>
      <c r="F115" s="6">
        <v>900</v>
      </c>
      <c r="G115" s="6">
        <v>3233</v>
      </c>
      <c r="X115" s="12" t="s">
        <v>35</v>
      </c>
    </row>
    <row r="116" spans="2:24" ht="12">
      <c r="B116" s="1" t="s">
        <v>124</v>
      </c>
      <c r="C116" s="1" t="s">
        <v>142</v>
      </c>
      <c r="E116" s="1" t="s">
        <v>60</v>
      </c>
      <c r="F116" s="6">
        <v>777</v>
      </c>
      <c r="G116" s="6">
        <v>2870</v>
      </c>
      <c r="X116" s="12" t="s">
        <v>35</v>
      </c>
    </row>
    <row r="117" spans="2:24" ht="12">
      <c r="B117" s="1" t="s">
        <v>124</v>
      </c>
      <c r="C117" s="1" t="s">
        <v>143</v>
      </c>
      <c r="E117" s="1" t="s">
        <v>60</v>
      </c>
      <c r="F117" s="6">
        <v>900</v>
      </c>
      <c r="G117" s="6">
        <v>3300</v>
      </c>
      <c r="X117" s="12" t="s">
        <v>35</v>
      </c>
    </row>
    <row r="118" spans="2:24" ht="12">
      <c r="B118" s="1" t="s">
        <v>124</v>
      </c>
      <c r="C118" s="1" t="s">
        <v>144</v>
      </c>
      <c r="E118" s="1" t="s">
        <v>60</v>
      </c>
      <c r="F118" s="6">
        <v>893</v>
      </c>
      <c r="G118" s="6">
        <v>3278</v>
      </c>
      <c r="X118" s="12" t="s">
        <v>35</v>
      </c>
    </row>
    <row r="119" spans="2:24" ht="12">
      <c r="B119" s="1" t="s">
        <v>124</v>
      </c>
      <c r="C119" s="1" t="s">
        <v>145</v>
      </c>
      <c r="E119" s="1" t="s">
        <v>60</v>
      </c>
      <c r="F119" s="6">
        <v>920</v>
      </c>
      <c r="G119" s="6">
        <v>3275</v>
      </c>
      <c r="X119" s="12" t="s">
        <v>35</v>
      </c>
    </row>
    <row r="120" spans="2:24" ht="12">
      <c r="B120" s="1" t="s">
        <v>124</v>
      </c>
      <c r="C120" s="1" t="s">
        <v>146</v>
      </c>
      <c r="E120" s="1" t="s">
        <v>60</v>
      </c>
      <c r="F120" s="6">
        <v>773</v>
      </c>
      <c r="G120" s="6">
        <v>2835</v>
      </c>
      <c r="X120" s="12" t="s">
        <v>35</v>
      </c>
    </row>
    <row r="121" spans="2:24" ht="12">
      <c r="B121" s="1" t="s">
        <v>124</v>
      </c>
      <c r="C121" s="1" t="s">
        <v>147</v>
      </c>
      <c r="E121" s="1" t="s">
        <v>60</v>
      </c>
      <c r="F121" s="6">
        <v>910</v>
      </c>
      <c r="G121" s="6">
        <v>3265</v>
      </c>
      <c r="X121" s="12" t="s">
        <v>35</v>
      </c>
    </row>
    <row r="122" spans="2:24" ht="12">
      <c r="B122" s="1" t="s">
        <v>124</v>
      </c>
      <c r="C122" s="1" t="s">
        <v>148</v>
      </c>
      <c r="E122" s="1" t="s">
        <v>60</v>
      </c>
      <c r="F122" s="6">
        <v>788</v>
      </c>
      <c r="G122" s="6">
        <v>2825</v>
      </c>
      <c r="X122" s="12" t="s">
        <v>35</v>
      </c>
    </row>
    <row r="123" spans="2:24" ht="12">
      <c r="B123" s="1" t="s">
        <v>124</v>
      </c>
      <c r="C123" s="1" t="s">
        <v>149</v>
      </c>
      <c r="E123" s="1" t="s">
        <v>60</v>
      </c>
      <c r="F123" s="6">
        <v>908</v>
      </c>
      <c r="G123" s="6">
        <v>3263</v>
      </c>
      <c r="X123" s="12" t="s">
        <v>35</v>
      </c>
    </row>
    <row r="124" spans="2:24" ht="12">
      <c r="B124" s="1" t="s">
        <v>124</v>
      </c>
      <c r="C124" s="1" t="s">
        <v>150</v>
      </c>
      <c r="E124" s="1" t="s">
        <v>60</v>
      </c>
      <c r="F124" s="6">
        <v>725</v>
      </c>
      <c r="G124" s="6">
        <v>2795</v>
      </c>
      <c r="X124" s="12" t="s">
        <v>35</v>
      </c>
    </row>
    <row r="125" spans="2:24" ht="12">
      <c r="B125" s="1" t="s">
        <v>124</v>
      </c>
      <c r="C125" s="1" t="s">
        <v>151</v>
      </c>
      <c r="E125" s="1" t="s">
        <v>60</v>
      </c>
      <c r="F125" s="6">
        <v>870</v>
      </c>
      <c r="G125" s="6">
        <v>3247</v>
      </c>
      <c r="X125" s="12" t="s">
        <v>35</v>
      </c>
    </row>
    <row r="126" spans="2:24" ht="12">
      <c r="B126" s="1" t="s">
        <v>124</v>
      </c>
      <c r="C126" s="1" t="s">
        <v>152</v>
      </c>
      <c r="E126" s="1" t="s">
        <v>60</v>
      </c>
      <c r="F126" s="6">
        <v>909</v>
      </c>
      <c r="G126" s="6">
        <v>3380</v>
      </c>
      <c r="X126" s="12" t="s">
        <v>35</v>
      </c>
    </row>
    <row r="127" spans="2:24" ht="12">
      <c r="B127" s="1" t="s">
        <v>124</v>
      </c>
      <c r="C127" s="1" t="s">
        <v>153</v>
      </c>
      <c r="E127" s="1" t="s">
        <v>60</v>
      </c>
      <c r="F127" s="6">
        <v>900</v>
      </c>
      <c r="G127" s="6">
        <v>3255</v>
      </c>
      <c r="X127" s="12" t="s">
        <v>35</v>
      </c>
    </row>
    <row r="128" spans="2:24" ht="12">
      <c r="B128" s="1" t="s">
        <v>124</v>
      </c>
      <c r="C128" s="1" t="s">
        <v>154</v>
      </c>
      <c r="E128" s="1" t="s">
        <v>60</v>
      </c>
      <c r="F128" s="6">
        <v>909</v>
      </c>
      <c r="G128" s="6">
        <v>3341</v>
      </c>
      <c r="X128" s="12" t="s">
        <v>35</v>
      </c>
    </row>
    <row r="129" spans="2:24" ht="12">
      <c r="B129" s="1" t="s">
        <v>124</v>
      </c>
      <c r="C129" s="1" t="s">
        <v>155</v>
      </c>
      <c r="E129" s="1" t="s">
        <v>60</v>
      </c>
      <c r="F129" s="6">
        <v>848</v>
      </c>
      <c r="G129" s="6">
        <v>3143</v>
      </c>
      <c r="X129" s="12" t="s">
        <v>35</v>
      </c>
    </row>
    <row r="130" spans="2:24" ht="12">
      <c r="B130" s="1" t="s">
        <v>124</v>
      </c>
      <c r="C130" s="1" t="s">
        <v>156</v>
      </c>
      <c r="E130" s="1" t="s">
        <v>60</v>
      </c>
      <c r="F130" s="6">
        <v>810</v>
      </c>
      <c r="G130" s="6">
        <v>3060</v>
      </c>
      <c r="X130" s="12" t="s">
        <v>35</v>
      </c>
    </row>
    <row r="131" spans="2:24" ht="12">
      <c r="B131" s="1" t="s">
        <v>124</v>
      </c>
      <c r="C131" s="1" t="s">
        <v>157</v>
      </c>
      <c r="E131" s="1" t="s">
        <v>60</v>
      </c>
      <c r="F131" s="6">
        <v>900</v>
      </c>
      <c r="G131" s="6">
        <v>3270</v>
      </c>
      <c r="X131" s="12" t="s">
        <v>35</v>
      </c>
    </row>
    <row r="132" spans="2:24" ht="12">
      <c r="B132" s="1" t="s">
        <v>124</v>
      </c>
      <c r="C132" s="1" t="s">
        <v>158</v>
      </c>
      <c r="E132" s="1" t="s">
        <v>60</v>
      </c>
      <c r="F132" s="6">
        <v>910</v>
      </c>
      <c r="G132" s="6">
        <v>3265</v>
      </c>
      <c r="X132" s="12" t="s">
        <v>35</v>
      </c>
    </row>
    <row r="133" spans="2:24" ht="12">
      <c r="B133" s="1" t="s">
        <v>124</v>
      </c>
      <c r="C133" s="1" t="s">
        <v>159</v>
      </c>
      <c r="E133" s="1" t="s">
        <v>60</v>
      </c>
      <c r="F133" s="6">
        <v>810</v>
      </c>
      <c r="G133" s="6">
        <v>3240</v>
      </c>
      <c r="X133" s="12" t="s">
        <v>35</v>
      </c>
    </row>
    <row r="134" spans="2:24" ht="12">
      <c r="B134" s="1" t="s">
        <v>124</v>
      </c>
      <c r="C134" s="1" t="s">
        <v>160</v>
      </c>
      <c r="E134" s="1" t="s">
        <v>60</v>
      </c>
      <c r="F134" s="6">
        <v>840</v>
      </c>
      <c r="G134" s="6">
        <v>3150</v>
      </c>
      <c r="X134" s="12" t="s">
        <v>35</v>
      </c>
    </row>
    <row r="135" spans="2:24" ht="12">
      <c r="B135" s="1" t="s">
        <v>124</v>
      </c>
      <c r="C135" s="1" t="s">
        <v>161</v>
      </c>
      <c r="E135" s="1" t="s">
        <v>60</v>
      </c>
      <c r="F135" s="6">
        <v>910</v>
      </c>
      <c r="G135" s="6">
        <v>3265</v>
      </c>
      <c r="X135" s="12" t="s">
        <v>35</v>
      </c>
    </row>
    <row r="136" spans="2:40" ht="12">
      <c r="B136" s="1" t="s">
        <v>162</v>
      </c>
      <c r="C136" s="9" t="s">
        <v>163</v>
      </c>
      <c r="D136" s="10">
        <v>1598</v>
      </c>
      <c r="E136" s="9" t="s">
        <v>38</v>
      </c>
      <c r="F136" s="11">
        <v>2070</v>
      </c>
      <c r="G136" s="11">
        <v>5514</v>
      </c>
      <c r="H136" s="11">
        <v>2070</v>
      </c>
      <c r="I136" s="11">
        <v>5514</v>
      </c>
      <c r="J136" s="11">
        <v>2476</v>
      </c>
      <c r="K136" s="11">
        <v>6720</v>
      </c>
      <c r="R136" s="11">
        <v>2694</v>
      </c>
      <c r="S136" s="17" t="s">
        <v>164</v>
      </c>
      <c r="T136" s="6">
        <v>2337</v>
      </c>
      <c r="U136" s="6">
        <v>6303</v>
      </c>
      <c r="V136" s="6">
        <v>2376</v>
      </c>
      <c r="W136" s="6">
        <v>4044</v>
      </c>
      <c r="X136" s="12" t="s">
        <v>35</v>
      </c>
      <c r="AN136" s="16" t="s">
        <v>35</v>
      </c>
    </row>
    <row r="137" spans="2:24" ht="12">
      <c r="B137" s="1" t="s">
        <v>162</v>
      </c>
      <c r="C137" s="9" t="s">
        <v>165</v>
      </c>
      <c r="D137" s="10">
        <v>1569</v>
      </c>
      <c r="E137" s="14" t="s">
        <v>41</v>
      </c>
      <c r="F137" s="4">
        <v>2118</v>
      </c>
      <c r="G137" s="4">
        <v>6279</v>
      </c>
      <c r="H137" s="4">
        <v>2118</v>
      </c>
      <c r="I137" s="4">
        <v>6279</v>
      </c>
      <c r="X137" s="12" t="s">
        <v>35</v>
      </c>
    </row>
    <row r="138" spans="2:24" ht="12">
      <c r="B138" s="1" t="s">
        <v>162</v>
      </c>
      <c r="C138" s="9" t="s">
        <v>166</v>
      </c>
      <c r="D138" s="10">
        <v>1574</v>
      </c>
      <c r="E138" s="14" t="s">
        <v>41</v>
      </c>
      <c r="F138" s="4">
        <v>1884</v>
      </c>
      <c r="G138" s="4">
        <v>6024</v>
      </c>
      <c r="H138" s="4">
        <v>1884</v>
      </c>
      <c r="I138" s="4">
        <v>6024</v>
      </c>
      <c r="J138" s="11">
        <v>3369</v>
      </c>
      <c r="K138" s="11">
        <v>9759</v>
      </c>
      <c r="X138" s="12" t="s">
        <v>35</v>
      </c>
    </row>
    <row r="139" spans="2:40" ht="12">
      <c r="B139" s="1" t="s">
        <v>162</v>
      </c>
      <c r="C139" s="9" t="s">
        <v>167</v>
      </c>
      <c r="D139" s="10">
        <v>1572</v>
      </c>
      <c r="E139" s="9" t="s">
        <v>47</v>
      </c>
      <c r="F139" s="11">
        <v>1683</v>
      </c>
      <c r="G139" s="11">
        <v>4263</v>
      </c>
      <c r="H139" s="11">
        <v>1683</v>
      </c>
      <c r="I139" s="11">
        <v>4263</v>
      </c>
      <c r="L139" s="13"/>
      <c r="M139" s="13"/>
      <c r="N139" s="13"/>
      <c r="O139" s="13"/>
      <c r="X139" s="12" t="s">
        <v>35</v>
      </c>
      <c r="AN139" s="16" t="s">
        <v>35</v>
      </c>
    </row>
    <row r="140" spans="2:40" ht="12">
      <c r="B140" s="1" t="s">
        <v>162</v>
      </c>
      <c r="C140" s="9" t="s">
        <v>168</v>
      </c>
      <c r="D140" s="10">
        <v>1602</v>
      </c>
      <c r="E140" s="9" t="s">
        <v>49</v>
      </c>
      <c r="F140" s="11">
        <v>1563</v>
      </c>
      <c r="G140" s="11">
        <v>4143</v>
      </c>
      <c r="H140" s="11">
        <v>1563</v>
      </c>
      <c r="I140" s="11">
        <v>4143</v>
      </c>
      <c r="X140" s="12" t="s">
        <v>35</v>
      </c>
      <c r="AN140" s="16" t="s">
        <v>35</v>
      </c>
    </row>
    <row r="141" spans="2:40" ht="12">
      <c r="B141" s="1" t="s">
        <v>162</v>
      </c>
      <c r="C141" s="9" t="s">
        <v>169</v>
      </c>
      <c r="D141" s="10">
        <v>1566</v>
      </c>
      <c r="E141" s="9" t="s">
        <v>49</v>
      </c>
      <c r="F141" s="11">
        <v>1650</v>
      </c>
      <c r="G141" s="11">
        <v>4230</v>
      </c>
      <c r="H141" s="11">
        <v>1650</v>
      </c>
      <c r="I141" s="11">
        <v>4230</v>
      </c>
      <c r="L141" s="13"/>
      <c r="M141" s="13"/>
      <c r="X141" s="12" t="s">
        <v>35</v>
      </c>
      <c r="AN141" s="16" t="s">
        <v>35</v>
      </c>
    </row>
    <row r="142" spans="2:40" ht="12">
      <c r="B142" s="1" t="s">
        <v>162</v>
      </c>
      <c r="C142" s="9" t="s">
        <v>170</v>
      </c>
      <c r="D142" s="10">
        <v>1585</v>
      </c>
      <c r="E142" s="9" t="s">
        <v>49</v>
      </c>
      <c r="F142" s="11">
        <v>1560</v>
      </c>
      <c r="G142" s="11">
        <v>4140</v>
      </c>
      <c r="H142" s="11">
        <v>1560</v>
      </c>
      <c r="I142" s="11">
        <v>4140</v>
      </c>
      <c r="X142" s="12" t="s">
        <v>35</v>
      </c>
      <c r="AN142" s="16" t="s">
        <v>35</v>
      </c>
    </row>
    <row r="143" spans="2:40" ht="12">
      <c r="B143" s="1" t="s">
        <v>162</v>
      </c>
      <c r="C143" s="9" t="s">
        <v>171</v>
      </c>
      <c r="D143" s="10">
        <v>1544</v>
      </c>
      <c r="E143" s="9" t="s">
        <v>49</v>
      </c>
      <c r="F143" s="11">
        <v>1680</v>
      </c>
      <c r="G143" s="11">
        <v>4260</v>
      </c>
      <c r="H143" s="11">
        <v>1680</v>
      </c>
      <c r="I143" s="11">
        <v>4260</v>
      </c>
      <c r="L143" s="11"/>
      <c r="M143" s="11"/>
      <c r="N143" s="11"/>
      <c r="O143" s="11"/>
      <c r="X143" s="12" t="s">
        <v>35</v>
      </c>
      <c r="AN143" s="16" t="s">
        <v>35</v>
      </c>
    </row>
    <row r="144" spans="2:40" ht="12">
      <c r="B144" s="1" t="s">
        <v>162</v>
      </c>
      <c r="C144" s="9" t="s">
        <v>172</v>
      </c>
      <c r="D144" s="10">
        <v>1552</v>
      </c>
      <c r="E144" s="9" t="s">
        <v>49</v>
      </c>
      <c r="F144" s="11">
        <v>1491</v>
      </c>
      <c r="G144" s="11">
        <v>4071</v>
      </c>
      <c r="H144" s="11">
        <v>1491</v>
      </c>
      <c r="I144" s="11">
        <v>4071</v>
      </c>
      <c r="J144" s="11"/>
      <c r="K144" s="11"/>
      <c r="L144" s="13"/>
      <c r="M144" s="13"/>
      <c r="N144" s="13"/>
      <c r="O144" s="13"/>
      <c r="P144" s="13"/>
      <c r="Q144" s="13"/>
      <c r="R144" s="11"/>
      <c r="S144" s="11"/>
      <c r="V144" s="13"/>
      <c r="W144" s="13"/>
      <c r="X144" s="12" t="s">
        <v>35</v>
      </c>
      <c r="AN144" s="16" t="s">
        <v>35</v>
      </c>
    </row>
    <row r="145" spans="2:40" ht="12">
      <c r="B145" s="1" t="s">
        <v>162</v>
      </c>
      <c r="C145" s="9" t="s">
        <v>173</v>
      </c>
      <c r="D145" s="10">
        <v>1546</v>
      </c>
      <c r="E145" s="9" t="s">
        <v>49</v>
      </c>
      <c r="F145" s="11">
        <v>1467</v>
      </c>
      <c r="G145" s="11">
        <v>4047</v>
      </c>
      <c r="H145" s="11">
        <v>1467</v>
      </c>
      <c r="I145" s="11">
        <v>4047</v>
      </c>
      <c r="X145" s="12" t="s">
        <v>35</v>
      </c>
      <c r="AN145" s="16" t="s">
        <v>35</v>
      </c>
    </row>
    <row r="146" spans="2:40" ht="12">
      <c r="B146" s="1" t="s">
        <v>162</v>
      </c>
      <c r="C146" s="9" t="s">
        <v>174</v>
      </c>
      <c r="D146" s="10">
        <v>1561</v>
      </c>
      <c r="E146" s="9" t="s">
        <v>49</v>
      </c>
      <c r="F146" s="11">
        <v>1479</v>
      </c>
      <c r="G146" s="11">
        <v>4059</v>
      </c>
      <c r="H146" s="11">
        <v>1479</v>
      </c>
      <c r="I146" s="11">
        <v>4059</v>
      </c>
      <c r="X146" s="12" t="s">
        <v>35</v>
      </c>
      <c r="AN146" s="16" t="s">
        <v>35</v>
      </c>
    </row>
    <row r="147" spans="2:40" ht="12">
      <c r="B147" s="1" t="s">
        <v>162</v>
      </c>
      <c r="C147" s="9" t="s">
        <v>175</v>
      </c>
      <c r="D147" s="10">
        <v>1599</v>
      </c>
      <c r="E147" s="9" t="s">
        <v>49</v>
      </c>
      <c r="F147" s="11">
        <v>1638</v>
      </c>
      <c r="G147" s="11">
        <v>4218</v>
      </c>
      <c r="H147" s="11">
        <v>1638</v>
      </c>
      <c r="I147" s="11">
        <v>4218</v>
      </c>
      <c r="X147" s="12" t="s">
        <v>35</v>
      </c>
      <c r="AN147" s="16" t="s">
        <v>35</v>
      </c>
    </row>
    <row r="148" spans="2:40" ht="12">
      <c r="B148" s="1" t="s">
        <v>162</v>
      </c>
      <c r="C148" s="9" t="s">
        <v>176</v>
      </c>
      <c r="D148" s="10">
        <v>1601</v>
      </c>
      <c r="E148" s="9" t="s">
        <v>49</v>
      </c>
      <c r="F148" s="11">
        <v>1653</v>
      </c>
      <c r="G148" s="11">
        <v>4233</v>
      </c>
      <c r="H148" s="11">
        <v>1653</v>
      </c>
      <c r="I148" s="11">
        <v>4233</v>
      </c>
      <c r="X148" s="12" t="s">
        <v>35</v>
      </c>
      <c r="AN148" s="16" t="s">
        <v>35</v>
      </c>
    </row>
    <row r="149" spans="2:40" ht="12">
      <c r="B149" s="1" t="s">
        <v>162</v>
      </c>
      <c r="C149" s="9" t="s">
        <v>177</v>
      </c>
      <c r="D149" s="10">
        <v>1573</v>
      </c>
      <c r="E149" s="9" t="s">
        <v>49</v>
      </c>
      <c r="F149" s="11">
        <v>1560</v>
      </c>
      <c r="G149" s="11">
        <v>4140</v>
      </c>
      <c r="H149" s="11">
        <v>1560</v>
      </c>
      <c r="I149" s="11">
        <v>4140</v>
      </c>
      <c r="X149" s="12" t="s">
        <v>35</v>
      </c>
      <c r="AN149" s="16" t="s">
        <v>35</v>
      </c>
    </row>
    <row r="150" spans="2:40" ht="12">
      <c r="B150" s="1" t="s">
        <v>162</v>
      </c>
      <c r="C150" s="9" t="s">
        <v>178</v>
      </c>
      <c r="D150" s="10">
        <v>1577</v>
      </c>
      <c r="E150" s="9" t="s">
        <v>49</v>
      </c>
      <c r="F150" s="11">
        <v>1461</v>
      </c>
      <c r="G150" s="11">
        <v>4041</v>
      </c>
      <c r="H150" s="11">
        <v>1461</v>
      </c>
      <c r="I150" s="11">
        <v>4041</v>
      </c>
      <c r="S150" s="13"/>
      <c r="V150" s="13"/>
      <c r="X150" s="12" t="s">
        <v>35</v>
      </c>
      <c r="AN150" s="16" t="s">
        <v>35</v>
      </c>
    </row>
    <row r="151" spans="2:40" ht="12">
      <c r="B151" s="1" t="s">
        <v>162</v>
      </c>
      <c r="C151" s="9" t="s">
        <v>179</v>
      </c>
      <c r="D151" s="10">
        <v>1590</v>
      </c>
      <c r="E151" s="9" t="s">
        <v>49</v>
      </c>
      <c r="F151" s="11">
        <v>1635</v>
      </c>
      <c r="G151" s="11">
        <v>4215</v>
      </c>
      <c r="H151" s="11">
        <v>1635</v>
      </c>
      <c r="I151" s="11">
        <v>4215</v>
      </c>
      <c r="J151" s="13"/>
      <c r="K151" s="13"/>
      <c r="L151" s="13"/>
      <c r="M151" s="13"/>
      <c r="N151" s="13"/>
      <c r="O151" s="13"/>
      <c r="P151" s="13"/>
      <c r="Q151" s="13"/>
      <c r="R151" s="13"/>
      <c r="S151" s="13"/>
      <c r="V151" s="13"/>
      <c r="W151" s="13"/>
      <c r="X151" s="12" t="s">
        <v>35</v>
      </c>
      <c r="AN151" s="16" t="s">
        <v>35</v>
      </c>
    </row>
    <row r="152" spans="2:40" ht="12">
      <c r="B152" s="1" t="s">
        <v>162</v>
      </c>
      <c r="C152" s="9" t="s">
        <v>180</v>
      </c>
      <c r="D152" s="10">
        <v>8976</v>
      </c>
      <c r="E152" s="9" t="s">
        <v>58</v>
      </c>
      <c r="F152" s="11">
        <v>1389</v>
      </c>
      <c r="G152" s="11">
        <v>3969</v>
      </c>
      <c r="H152" s="11">
        <v>1389</v>
      </c>
      <c r="I152" s="11">
        <v>3969</v>
      </c>
      <c r="J152" s="13"/>
      <c r="K152" s="13"/>
      <c r="L152" s="13"/>
      <c r="M152" s="13"/>
      <c r="N152" s="13"/>
      <c r="O152" s="13"/>
      <c r="R152" s="13"/>
      <c r="X152" s="12" t="s">
        <v>35</v>
      </c>
      <c r="AN152" s="16" t="s">
        <v>35</v>
      </c>
    </row>
    <row r="153" spans="2:40" ht="12">
      <c r="B153" s="1" t="s">
        <v>162</v>
      </c>
      <c r="C153" s="9" t="s">
        <v>181</v>
      </c>
      <c r="D153" s="10">
        <v>1558</v>
      </c>
      <c r="E153" s="9" t="s">
        <v>60</v>
      </c>
      <c r="F153" s="11">
        <v>1113</v>
      </c>
      <c r="G153" s="11">
        <v>2964</v>
      </c>
      <c r="H153" s="11">
        <v>1113</v>
      </c>
      <c r="I153" s="11">
        <v>2964</v>
      </c>
      <c r="X153" s="12" t="s">
        <v>35</v>
      </c>
      <c r="AN153" s="16" t="s">
        <v>35</v>
      </c>
    </row>
    <row r="154" spans="2:40" ht="12">
      <c r="B154" s="1" t="s">
        <v>162</v>
      </c>
      <c r="C154" s="9" t="s">
        <v>182</v>
      </c>
      <c r="D154" s="10">
        <v>1562</v>
      </c>
      <c r="E154" s="9" t="s">
        <v>60</v>
      </c>
      <c r="F154" s="11">
        <v>1050</v>
      </c>
      <c r="G154" s="11">
        <v>2625</v>
      </c>
      <c r="H154" s="11">
        <v>1050</v>
      </c>
      <c r="I154" s="11">
        <v>2625</v>
      </c>
      <c r="X154" s="12" t="s">
        <v>35</v>
      </c>
      <c r="AN154" s="16" t="s">
        <v>35</v>
      </c>
    </row>
    <row r="155" spans="2:40" ht="12">
      <c r="B155" s="1" t="s">
        <v>162</v>
      </c>
      <c r="C155" s="9" t="s">
        <v>183</v>
      </c>
      <c r="D155" s="10">
        <v>9507</v>
      </c>
      <c r="E155" s="9" t="s">
        <v>60</v>
      </c>
      <c r="F155" s="11">
        <v>1023</v>
      </c>
      <c r="G155" s="11">
        <v>2874</v>
      </c>
      <c r="H155" s="11">
        <v>1023</v>
      </c>
      <c r="I155" s="11">
        <v>2874</v>
      </c>
      <c r="X155" s="12" t="s">
        <v>35</v>
      </c>
      <c r="AN155" s="16" t="s">
        <v>35</v>
      </c>
    </row>
    <row r="156" spans="2:40" ht="12">
      <c r="B156" s="1" t="s">
        <v>162</v>
      </c>
      <c r="C156" s="9" t="s">
        <v>184</v>
      </c>
      <c r="D156" s="10">
        <v>1575</v>
      </c>
      <c r="E156" s="9" t="s">
        <v>60</v>
      </c>
      <c r="F156" s="11">
        <v>1068</v>
      </c>
      <c r="G156" s="11">
        <v>2919</v>
      </c>
      <c r="H156" s="11">
        <v>1068</v>
      </c>
      <c r="I156" s="11">
        <v>2919</v>
      </c>
      <c r="X156" s="12" t="s">
        <v>35</v>
      </c>
      <c r="AN156" s="16" t="s">
        <v>35</v>
      </c>
    </row>
    <row r="157" spans="2:40" ht="12">
      <c r="B157" s="1" t="s">
        <v>162</v>
      </c>
      <c r="C157" s="9" t="s">
        <v>185</v>
      </c>
      <c r="D157" s="10">
        <v>29028</v>
      </c>
      <c r="E157" s="9" t="s">
        <v>60</v>
      </c>
      <c r="F157" s="11">
        <v>1068</v>
      </c>
      <c r="G157" s="11">
        <v>2919</v>
      </c>
      <c r="H157" s="11">
        <v>1068</v>
      </c>
      <c r="I157" s="11">
        <v>2919</v>
      </c>
      <c r="L157" s="13"/>
      <c r="O157" s="13"/>
      <c r="X157" s="12" t="s">
        <v>35</v>
      </c>
      <c r="AN157" s="16" t="s">
        <v>35</v>
      </c>
    </row>
    <row r="158" spans="2:40" ht="12">
      <c r="B158" s="1" t="s">
        <v>162</v>
      </c>
      <c r="C158" s="9" t="s">
        <v>186</v>
      </c>
      <c r="D158" s="10">
        <v>1567</v>
      </c>
      <c r="E158" s="9" t="s">
        <v>60</v>
      </c>
      <c r="F158" s="11">
        <v>1038</v>
      </c>
      <c r="G158" s="11">
        <v>2889</v>
      </c>
      <c r="H158" s="11">
        <v>1038</v>
      </c>
      <c r="I158" s="11">
        <v>2889</v>
      </c>
      <c r="J158" s="13"/>
      <c r="M158" s="13"/>
      <c r="N158" s="13"/>
      <c r="X158" s="12" t="s">
        <v>35</v>
      </c>
      <c r="AN158" s="16" t="s">
        <v>35</v>
      </c>
    </row>
    <row r="159" spans="2:40" ht="12">
      <c r="B159" s="1" t="s">
        <v>162</v>
      </c>
      <c r="C159" s="9" t="s">
        <v>187</v>
      </c>
      <c r="D159" s="10">
        <v>1581</v>
      </c>
      <c r="E159" s="9" t="s">
        <v>60</v>
      </c>
      <c r="F159" s="11">
        <v>1203</v>
      </c>
      <c r="G159" s="11">
        <v>3054</v>
      </c>
      <c r="H159" s="11">
        <v>1203</v>
      </c>
      <c r="I159" s="11">
        <v>3054</v>
      </c>
      <c r="X159" s="12" t="s">
        <v>35</v>
      </c>
      <c r="AN159" s="16" t="s">
        <v>35</v>
      </c>
    </row>
    <row r="160" spans="2:40" ht="12">
      <c r="B160" s="1" t="s">
        <v>162</v>
      </c>
      <c r="C160" s="9" t="s">
        <v>188</v>
      </c>
      <c r="D160" s="10">
        <v>1592</v>
      </c>
      <c r="E160" s="9" t="s">
        <v>60</v>
      </c>
      <c r="F160" s="11">
        <v>1062</v>
      </c>
      <c r="G160" s="11">
        <v>2913</v>
      </c>
      <c r="H160" s="11">
        <v>1062</v>
      </c>
      <c r="I160" s="11">
        <v>2913</v>
      </c>
      <c r="X160" s="12" t="s">
        <v>35</v>
      </c>
      <c r="AN160" s="16" t="s">
        <v>35</v>
      </c>
    </row>
    <row r="161" spans="2:24" ht="12">
      <c r="B161" s="1" t="s">
        <v>162</v>
      </c>
      <c r="C161" s="9" t="s">
        <v>189</v>
      </c>
      <c r="D161" s="10">
        <v>1543</v>
      </c>
      <c r="E161" s="9" t="s">
        <v>60</v>
      </c>
      <c r="F161" s="11">
        <v>1053</v>
      </c>
      <c r="G161" s="11">
        <v>2904</v>
      </c>
      <c r="H161" s="11">
        <v>1053</v>
      </c>
      <c r="I161" s="11">
        <v>2904</v>
      </c>
      <c r="X161" s="12" t="s">
        <v>35</v>
      </c>
    </row>
    <row r="162" spans="2:24" ht="12">
      <c r="B162" s="1" t="s">
        <v>162</v>
      </c>
      <c r="C162" s="9" t="s">
        <v>190</v>
      </c>
      <c r="D162" s="10">
        <v>10997</v>
      </c>
      <c r="E162" s="9" t="s">
        <v>60</v>
      </c>
      <c r="F162" s="11">
        <v>1023</v>
      </c>
      <c r="G162" s="11">
        <v>2874</v>
      </c>
      <c r="H162" s="11">
        <v>1023</v>
      </c>
      <c r="I162" s="11">
        <v>2874</v>
      </c>
      <c r="J162" s="13"/>
      <c r="K162" s="13"/>
      <c r="L162" s="13"/>
      <c r="M162" s="13"/>
      <c r="N162" s="13"/>
      <c r="O162" s="13"/>
      <c r="P162" s="13"/>
      <c r="Q162" s="13"/>
      <c r="R162" s="13"/>
      <c r="S162" s="13"/>
      <c r="V162" s="13"/>
      <c r="W162" s="13"/>
      <c r="X162" s="12" t="s">
        <v>35</v>
      </c>
    </row>
    <row r="163" spans="2:24" ht="12">
      <c r="B163" s="1" t="s">
        <v>162</v>
      </c>
      <c r="C163" s="9" t="s">
        <v>191</v>
      </c>
      <c r="D163" s="10">
        <v>7728</v>
      </c>
      <c r="E163" s="9" t="s">
        <v>60</v>
      </c>
      <c r="F163" s="11">
        <v>1047</v>
      </c>
      <c r="G163" s="11">
        <v>2898</v>
      </c>
      <c r="H163" s="11">
        <v>1047</v>
      </c>
      <c r="I163" s="11">
        <v>2898</v>
      </c>
      <c r="X163" s="12" t="s">
        <v>35</v>
      </c>
    </row>
    <row r="164" spans="2:24" ht="12">
      <c r="B164" s="1" t="s">
        <v>162</v>
      </c>
      <c r="C164" s="9" t="s">
        <v>192</v>
      </c>
      <c r="D164" s="10">
        <v>3956</v>
      </c>
      <c r="E164" s="9" t="s">
        <v>60</v>
      </c>
      <c r="F164" s="11">
        <v>1008</v>
      </c>
      <c r="G164" s="11">
        <v>2859</v>
      </c>
      <c r="H164" s="11">
        <v>1008</v>
      </c>
      <c r="I164" s="11">
        <v>2859</v>
      </c>
      <c r="X164" s="12" t="s">
        <v>35</v>
      </c>
    </row>
    <row r="165" spans="2:24" ht="12">
      <c r="B165" s="1" t="s">
        <v>162</v>
      </c>
      <c r="C165" s="9" t="s">
        <v>193</v>
      </c>
      <c r="D165" s="10">
        <v>11074</v>
      </c>
      <c r="E165" s="9" t="s">
        <v>60</v>
      </c>
      <c r="F165" s="11">
        <v>1023</v>
      </c>
      <c r="G165" s="11">
        <v>2874</v>
      </c>
      <c r="H165" s="11">
        <v>1023</v>
      </c>
      <c r="I165" s="11">
        <v>2874</v>
      </c>
      <c r="L165" s="13"/>
      <c r="M165" s="13"/>
      <c r="X165" s="12" t="s">
        <v>35</v>
      </c>
    </row>
    <row r="166" spans="2:24" ht="12">
      <c r="B166" s="1" t="s">
        <v>162</v>
      </c>
      <c r="C166" s="9" t="s">
        <v>194</v>
      </c>
      <c r="D166" s="10">
        <v>1541</v>
      </c>
      <c r="E166" s="9" t="s">
        <v>60</v>
      </c>
      <c r="F166" s="11">
        <v>1209</v>
      </c>
      <c r="G166" s="11">
        <v>3060</v>
      </c>
      <c r="H166" s="11">
        <v>1209</v>
      </c>
      <c r="I166" s="11">
        <v>3060</v>
      </c>
      <c r="J166" s="13"/>
      <c r="M166" s="13"/>
      <c r="N166" s="13"/>
      <c r="X166" s="12" t="s">
        <v>35</v>
      </c>
    </row>
    <row r="167" spans="2:24" ht="12">
      <c r="B167" s="1" t="s">
        <v>162</v>
      </c>
      <c r="C167" s="9" t="s">
        <v>195</v>
      </c>
      <c r="D167" s="10">
        <v>12165</v>
      </c>
      <c r="E167" s="9" t="s">
        <v>60</v>
      </c>
      <c r="F167" s="11">
        <v>1098</v>
      </c>
      <c r="G167" s="11">
        <v>2949</v>
      </c>
      <c r="H167" s="11">
        <v>1098</v>
      </c>
      <c r="I167" s="11">
        <v>2949</v>
      </c>
      <c r="J167" s="13"/>
      <c r="X167" s="12" t="s">
        <v>35</v>
      </c>
    </row>
    <row r="168" spans="2:24" ht="12">
      <c r="B168" s="1" t="s">
        <v>162</v>
      </c>
      <c r="C168" s="9" t="s">
        <v>196</v>
      </c>
      <c r="D168" s="10">
        <v>141006</v>
      </c>
      <c r="E168" s="9" t="s">
        <v>83</v>
      </c>
      <c r="F168" s="11">
        <v>573</v>
      </c>
      <c r="G168" s="11">
        <v>897</v>
      </c>
      <c r="H168" s="11"/>
      <c r="I168" s="11"/>
      <c r="X168" s="12" t="s">
        <v>35</v>
      </c>
    </row>
    <row r="169" spans="2:24" ht="12">
      <c r="B169" s="1" t="s">
        <v>162</v>
      </c>
      <c r="C169" s="9" t="s">
        <v>197</v>
      </c>
      <c r="D169" s="10">
        <v>366456</v>
      </c>
      <c r="E169" s="9" t="s">
        <v>83</v>
      </c>
      <c r="F169" s="11">
        <v>534</v>
      </c>
      <c r="G169" s="11">
        <v>1068</v>
      </c>
      <c r="H169" s="11"/>
      <c r="I169" s="11"/>
      <c r="J169" s="11"/>
      <c r="K169" s="11"/>
      <c r="X169" s="12" t="s">
        <v>35</v>
      </c>
    </row>
    <row r="170" spans="2:24" ht="12">
      <c r="B170" s="1" t="s">
        <v>162</v>
      </c>
      <c r="C170" s="9" t="s">
        <v>198</v>
      </c>
      <c r="D170" s="10">
        <v>139472</v>
      </c>
      <c r="E170" s="9" t="s">
        <v>83</v>
      </c>
      <c r="F170" s="11">
        <v>404</v>
      </c>
      <c r="G170" s="11">
        <v>828</v>
      </c>
      <c r="X170" s="12" t="s">
        <v>35</v>
      </c>
    </row>
    <row r="171" spans="2:24" ht="12">
      <c r="B171" s="1" t="s">
        <v>162</v>
      </c>
      <c r="C171" s="9" t="s">
        <v>199</v>
      </c>
      <c r="D171" s="10">
        <v>140678</v>
      </c>
      <c r="E171" s="9" t="s">
        <v>83</v>
      </c>
      <c r="F171" s="11">
        <v>540</v>
      </c>
      <c r="G171" s="11">
        <v>855</v>
      </c>
      <c r="H171" s="11"/>
      <c r="I171" s="11"/>
      <c r="J171" s="11"/>
      <c r="K171" s="11"/>
      <c r="L171" s="11"/>
      <c r="M171" s="11"/>
      <c r="V171" s="11"/>
      <c r="X171" s="12" t="s">
        <v>35</v>
      </c>
    </row>
    <row r="172" spans="2:24" ht="12">
      <c r="B172" s="1" t="s">
        <v>162</v>
      </c>
      <c r="C172" s="9" t="s">
        <v>200</v>
      </c>
      <c r="D172" s="10">
        <v>139278</v>
      </c>
      <c r="E172" s="9" t="s">
        <v>83</v>
      </c>
      <c r="F172" s="11">
        <v>522</v>
      </c>
      <c r="G172" s="11">
        <v>522</v>
      </c>
      <c r="H172" s="13"/>
      <c r="I172" s="13"/>
      <c r="J172" s="13"/>
      <c r="K172" s="13"/>
      <c r="L172" s="13"/>
      <c r="M172" s="13"/>
      <c r="N172" s="13"/>
      <c r="O172" s="13"/>
      <c r="P172" s="13"/>
      <c r="Q172" s="13"/>
      <c r="R172" s="13"/>
      <c r="S172" s="13"/>
      <c r="V172" s="13"/>
      <c r="W172" s="13"/>
      <c r="X172" s="12" t="s">
        <v>35</v>
      </c>
    </row>
    <row r="173" spans="2:24" ht="12">
      <c r="B173" s="1" t="s">
        <v>162</v>
      </c>
      <c r="C173" s="9" t="s">
        <v>201</v>
      </c>
      <c r="D173" s="10">
        <v>140304</v>
      </c>
      <c r="E173" s="9" t="s">
        <v>83</v>
      </c>
      <c r="F173" s="11">
        <v>501</v>
      </c>
      <c r="G173" s="11">
        <v>1002</v>
      </c>
      <c r="H173" s="13"/>
      <c r="I173" s="13"/>
      <c r="J173" s="13"/>
      <c r="K173" s="13"/>
      <c r="L173" s="11"/>
      <c r="M173" s="11"/>
      <c r="N173" s="13"/>
      <c r="O173" s="13"/>
      <c r="P173" s="13"/>
      <c r="Q173" s="13"/>
      <c r="R173" s="13"/>
      <c r="S173" s="13"/>
      <c r="V173" s="13"/>
      <c r="W173" s="13"/>
      <c r="X173" s="12" t="s">
        <v>35</v>
      </c>
    </row>
    <row r="174" spans="2:24" ht="12">
      <c r="B174" s="1" t="s">
        <v>162</v>
      </c>
      <c r="C174" s="9" t="s">
        <v>202</v>
      </c>
      <c r="D174" s="10">
        <v>138840</v>
      </c>
      <c r="E174" s="9" t="s">
        <v>83</v>
      </c>
      <c r="F174" s="11">
        <v>504</v>
      </c>
      <c r="G174" s="11">
        <v>1008</v>
      </c>
      <c r="H174" s="13"/>
      <c r="I174" s="13"/>
      <c r="J174" s="13"/>
      <c r="K174" s="13"/>
      <c r="L174" s="13"/>
      <c r="M174" s="13"/>
      <c r="N174" s="13"/>
      <c r="O174" s="13"/>
      <c r="P174" s="13"/>
      <c r="Q174" s="13"/>
      <c r="R174" s="13"/>
      <c r="S174" s="13"/>
      <c r="V174" s="13"/>
      <c r="W174" s="13"/>
      <c r="X174" s="12" t="s">
        <v>35</v>
      </c>
    </row>
    <row r="175" spans="2:24" ht="12">
      <c r="B175" s="1" t="s">
        <v>162</v>
      </c>
      <c r="C175" s="9" t="s">
        <v>203</v>
      </c>
      <c r="D175" s="10">
        <v>366465</v>
      </c>
      <c r="E175" s="9" t="s">
        <v>83</v>
      </c>
      <c r="F175" s="11">
        <v>532</v>
      </c>
      <c r="G175" s="11">
        <v>1180</v>
      </c>
      <c r="H175" s="11"/>
      <c r="I175" s="11"/>
      <c r="X175" s="12" t="s">
        <v>35</v>
      </c>
    </row>
    <row r="176" spans="2:24" ht="12">
      <c r="B176" s="1" t="s">
        <v>162</v>
      </c>
      <c r="C176" s="9" t="s">
        <v>204</v>
      </c>
      <c r="D176" s="10">
        <v>141228</v>
      </c>
      <c r="E176" s="9" t="s">
        <v>83</v>
      </c>
      <c r="F176" s="11">
        <v>540</v>
      </c>
      <c r="G176" s="11">
        <v>540</v>
      </c>
      <c r="X176" s="12" t="s">
        <v>35</v>
      </c>
    </row>
    <row r="177" spans="2:24" ht="12">
      <c r="B177" s="1" t="s">
        <v>162</v>
      </c>
      <c r="C177" s="9" t="s">
        <v>205</v>
      </c>
      <c r="D177" s="10">
        <v>140331</v>
      </c>
      <c r="E177" s="9" t="s">
        <v>83</v>
      </c>
      <c r="F177" s="11">
        <v>464</v>
      </c>
      <c r="G177" s="11">
        <v>707</v>
      </c>
      <c r="H177" s="13"/>
      <c r="I177" s="13"/>
      <c r="J177" s="13"/>
      <c r="K177" s="13"/>
      <c r="L177" s="13"/>
      <c r="M177" s="13"/>
      <c r="N177" s="13"/>
      <c r="O177" s="13"/>
      <c r="P177" s="13"/>
      <c r="Q177" s="13"/>
      <c r="R177" s="13"/>
      <c r="S177" s="13"/>
      <c r="V177" s="11">
        <v>491</v>
      </c>
      <c r="W177" s="11">
        <v>760</v>
      </c>
      <c r="X177" s="12" t="s">
        <v>35</v>
      </c>
    </row>
    <row r="178" spans="2:24" ht="12">
      <c r="B178" s="1" t="s">
        <v>162</v>
      </c>
      <c r="C178" s="9" t="s">
        <v>206</v>
      </c>
      <c r="D178" s="10">
        <v>139357</v>
      </c>
      <c r="E178" s="9" t="s">
        <v>83</v>
      </c>
      <c r="F178" s="11">
        <v>504</v>
      </c>
      <c r="G178" s="11">
        <v>828</v>
      </c>
      <c r="H178" s="13"/>
      <c r="I178" s="13"/>
      <c r="J178" s="13"/>
      <c r="K178" s="13"/>
      <c r="L178" s="13"/>
      <c r="M178" s="13"/>
      <c r="N178" s="13"/>
      <c r="O178" s="13"/>
      <c r="P178" s="13"/>
      <c r="Q178" s="13"/>
      <c r="R178" s="13"/>
      <c r="S178" s="13"/>
      <c r="V178" s="11">
        <v>540</v>
      </c>
      <c r="W178" s="11">
        <v>900</v>
      </c>
      <c r="X178" s="12" t="s">
        <v>35</v>
      </c>
    </row>
    <row r="179" spans="2:24" ht="12">
      <c r="B179" s="1" t="s">
        <v>162</v>
      </c>
      <c r="C179" s="9" t="s">
        <v>207</v>
      </c>
      <c r="D179" s="10">
        <v>139126</v>
      </c>
      <c r="E179" s="9" t="s">
        <v>83</v>
      </c>
      <c r="F179" s="11">
        <v>516</v>
      </c>
      <c r="G179" s="11">
        <v>1032</v>
      </c>
      <c r="H179" s="13"/>
      <c r="I179" s="13"/>
      <c r="J179" s="13"/>
      <c r="K179" s="13"/>
      <c r="L179" s="13"/>
      <c r="M179" s="13"/>
      <c r="N179" s="13"/>
      <c r="O179" s="13"/>
      <c r="P179" s="13"/>
      <c r="Q179" s="13"/>
      <c r="R179" s="13"/>
      <c r="S179" s="13"/>
      <c r="V179" s="13"/>
      <c r="W179" s="13"/>
      <c r="X179" s="12" t="s">
        <v>35</v>
      </c>
    </row>
    <row r="180" spans="2:24" ht="12">
      <c r="B180" s="1" t="s">
        <v>162</v>
      </c>
      <c r="C180" s="9" t="s">
        <v>208</v>
      </c>
      <c r="D180" s="10">
        <v>141255</v>
      </c>
      <c r="E180" s="9" t="s">
        <v>83</v>
      </c>
      <c r="F180" s="11">
        <v>576</v>
      </c>
      <c r="G180" s="11">
        <v>900</v>
      </c>
      <c r="X180" s="12" t="s">
        <v>35</v>
      </c>
    </row>
    <row r="181" spans="2:24" ht="12">
      <c r="B181" s="1" t="s">
        <v>162</v>
      </c>
      <c r="C181" s="9" t="s">
        <v>209</v>
      </c>
      <c r="D181" s="10">
        <v>141158</v>
      </c>
      <c r="E181" s="9" t="s">
        <v>83</v>
      </c>
      <c r="F181" s="11">
        <v>572</v>
      </c>
      <c r="G181" s="11">
        <v>990</v>
      </c>
      <c r="H181" s="11"/>
      <c r="I181" s="11"/>
      <c r="L181" s="13"/>
      <c r="M181" s="13"/>
      <c r="N181" s="13"/>
      <c r="O181" s="13"/>
      <c r="X181" s="12" t="s">
        <v>35</v>
      </c>
    </row>
    <row r="182" spans="2:24" ht="12">
      <c r="B182" s="1" t="s">
        <v>162</v>
      </c>
      <c r="C182" s="9" t="s">
        <v>210</v>
      </c>
      <c r="D182" s="10">
        <v>138956</v>
      </c>
      <c r="E182" s="9" t="s">
        <v>83</v>
      </c>
      <c r="F182" s="11">
        <v>546</v>
      </c>
      <c r="G182" s="11">
        <v>546</v>
      </c>
      <c r="H182" s="13"/>
      <c r="I182" s="13"/>
      <c r="J182" s="13"/>
      <c r="K182" s="13"/>
      <c r="L182" s="13"/>
      <c r="M182" s="13"/>
      <c r="N182" s="13"/>
      <c r="O182" s="13"/>
      <c r="P182" s="13"/>
      <c r="Q182" s="13"/>
      <c r="R182" s="13"/>
      <c r="S182" s="13"/>
      <c r="V182" s="13"/>
      <c r="W182" s="13"/>
      <c r="X182" s="12" t="s">
        <v>35</v>
      </c>
    </row>
    <row r="183" spans="2:24" ht="12">
      <c r="B183" s="1" t="s">
        <v>162</v>
      </c>
      <c r="C183" s="9" t="s">
        <v>211</v>
      </c>
      <c r="D183" s="10">
        <v>248794</v>
      </c>
      <c r="E183" s="9" t="s">
        <v>83</v>
      </c>
      <c r="F183" s="11">
        <v>512</v>
      </c>
      <c r="G183" s="11">
        <v>998</v>
      </c>
      <c r="H183" s="11"/>
      <c r="I183" s="11"/>
      <c r="J183" s="13"/>
      <c r="K183" s="13"/>
      <c r="L183" s="13"/>
      <c r="M183" s="13"/>
      <c r="X183" s="12" t="s">
        <v>35</v>
      </c>
    </row>
    <row r="184" spans="2:24" ht="12">
      <c r="B184" s="1" t="s">
        <v>162</v>
      </c>
      <c r="C184" s="9" t="s">
        <v>212</v>
      </c>
      <c r="D184" s="10">
        <v>140809</v>
      </c>
      <c r="E184" s="9" t="s">
        <v>83</v>
      </c>
      <c r="F184" s="11">
        <v>495</v>
      </c>
      <c r="G184" s="11">
        <v>807</v>
      </c>
      <c r="H184" s="11"/>
      <c r="I184" s="11"/>
      <c r="J184" s="11"/>
      <c r="K184" s="11"/>
      <c r="X184" s="12" t="s">
        <v>35</v>
      </c>
    </row>
    <row r="185" spans="2:24" ht="12">
      <c r="B185" s="1" t="s">
        <v>162</v>
      </c>
      <c r="C185" s="9" t="s">
        <v>213</v>
      </c>
      <c r="D185" s="10">
        <v>141273</v>
      </c>
      <c r="E185" s="9" t="s">
        <v>83</v>
      </c>
      <c r="F185" s="11">
        <v>515</v>
      </c>
      <c r="G185" s="11">
        <v>515</v>
      </c>
      <c r="H185" s="13"/>
      <c r="I185" s="13"/>
      <c r="L185" s="13"/>
      <c r="M185" s="13"/>
      <c r="N185" s="13"/>
      <c r="O185" s="13"/>
      <c r="X185" s="12" t="s">
        <v>35</v>
      </c>
    </row>
    <row r="186" spans="2:24" ht="12">
      <c r="B186" s="1" t="s">
        <v>162</v>
      </c>
      <c r="C186" s="9" t="s">
        <v>214</v>
      </c>
      <c r="D186" s="10">
        <v>368911</v>
      </c>
      <c r="E186" s="9" t="s">
        <v>83</v>
      </c>
      <c r="F186" s="11">
        <v>526</v>
      </c>
      <c r="G186" s="11">
        <v>850</v>
      </c>
      <c r="H186" s="11"/>
      <c r="I186" s="11"/>
      <c r="X186" s="12" t="s">
        <v>35</v>
      </c>
    </row>
    <row r="187" spans="2:24" ht="12">
      <c r="B187" s="1" t="s">
        <v>162</v>
      </c>
      <c r="C187" s="9" t="s">
        <v>215</v>
      </c>
      <c r="D187" s="10">
        <v>140085</v>
      </c>
      <c r="E187" s="9" t="s">
        <v>83</v>
      </c>
      <c r="F187" s="11">
        <v>502</v>
      </c>
      <c r="G187" s="11">
        <v>1005</v>
      </c>
      <c r="H187" s="13"/>
      <c r="I187" s="13"/>
      <c r="J187" s="13"/>
      <c r="K187" s="13"/>
      <c r="L187" s="11"/>
      <c r="M187" s="11"/>
      <c r="N187" s="13"/>
      <c r="O187" s="13"/>
      <c r="P187" s="13"/>
      <c r="Q187" s="13"/>
      <c r="R187" s="13"/>
      <c r="S187" s="13"/>
      <c r="V187" s="13"/>
      <c r="W187" s="13"/>
      <c r="X187" s="12" t="s">
        <v>35</v>
      </c>
    </row>
    <row r="188" spans="2:24" ht="12">
      <c r="B188" s="1" t="s">
        <v>162</v>
      </c>
      <c r="C188" s="9" t="s">
        <v>216</v>
      </c>
      <c r="D188" s="10">
        <v>246813</v>
      </c>
      <c r="E188" s="9" t="s">
        <v>83</v>
      </c>
      <c r="F188" s="11">
        <v>534</v>
      </c>
      <c r="G188" s="11">
        <v>1053</v>
      </c>
      <c r="H188" s="4"/>
      <c r="I188" s="13"/>
      <c r="J188" s="13"/>
      <c r="K188" s="13"/>
      <c r="L188" s="13"/>
      <c r="M188" s="13"/>
      <c r="N188" s="13"/>
      <c r="O188" s="13"/>
      <c r="P188" s="13"/>
      <c r="Q188" s="13"/>
      <c r="R188" s="13"/>
      <c r="S188" s="13"/>
      <c r="V188" s="13"/>
      <c r="W188" s="13"/>
      <c r="X188" s="12" t="s">
        <v>35</v>
      </c>
    </row>
    <row r="189" spans="2:24" ht="12">
      <c r="B189" s="1" t="s">
        <v>162</v>
      </c>
      <c r="C189" s="9" t="s">
        <v>217</v>
      </c>
      <c r="D189" s="10">
        <v>139384</v>
      </c>
      <c r="E189" s="9" t="s">
        <v>83</v>
      </c>
      <c r="F189" s="11">
        <v>537</v>
      </c>
      <c r="G189" s="11">
        <v>861</v>
      </c>
      <c r="H189" s="13"/>
      <c r="I189" s="13"/>
      <c r="J189" s="13"/>
      <c r="K189" s="13"/>
      <c r="L189" s="13"/>
      <c r="M189" s="13"/>
      <c r="N189" s="13"/>
      <c r="O189" s="13"/>
      <c r="P189" s="13"/>
      <c r="Q189" s="13"/>
      <c r="R189" s="13"/>
      <c r="S189" s="13"/>
      <c r="V189" s="13"/>
      <c r="W189" s="13"/>
      <c r="X189" s="12" t="s">
        <v>35</v>
      </c>
    </row>
    <row r="190" spans="2:24" ht="12">
      <c r="B190" s="1" t="s">
        <v>162</v>
      </c>
      <c r="C190" s="9" t="s">
        <v>218</v>
      </c>
      <c r="D190" s="10">
        <v>140599</v>
      </c>
      <c r="E190" s="9" t="s">
        <v>83</v>
      </c>
      <c r="F190" s="11">
        <v>510</v>
      </c>
      <c r="G190" s="11">
        <v>840</v>
      </c>
      <c r="H190" s="11"/>
      <c r="I190" s="11"/>
      <c r="J190" s="13"/>
      <c r="K190" s="13"/>
      <c r="L190" s="13"/>
      <c r="M190" s="13"/>
      <c r="R190" s="11"/>
      <c r="S190" s="11"/>
      <c r="V190" s="11"/>
      <c r="X190" s="12" t="s">
        <v>35</v>
      </c>
    </row>
    <row r="191" spans="2:24" ht="12">
      <c r="B191" s="1" t="s">
        <v>162</v>
      </c>
      <c r="C191" s="9" t="s">
        <v>219</v>
      </c>
      <c r="D191" s="10">
        <v>138682</v>
      </c>
      <c r="E191" s="9" t="s">
        <v>83</v>
      </c>
      <c r="F191" s="6">
        <v>519</v>
      </c>
      <c r="G191" s="11">
        <v>1038</v>
      </c>
      <c r="H191" s="13"/>
      <c r="I191" s="13"/>
      <c r="J191" s="13"/>
      <c r="K191" s="13"/>
      <c r="L191" s="13"/>
      <c r="M191" s="13"/>
      <c r="N191" s="13"/>
      <c r="O191" s="13"/>
      <c r="P191" s="13"/>
      <c r="Q191" s="13"/>
      <c r="R191" s="13"/>
      <c r="S191" s="13"/>
      <c r="V191" s="13"/>
      <c r="W191" s="13"/>
      <c r="X191" s="12" t="s">
        <v>35</v>
      </c>
    </row>
    <row r="192" spans="2:24" ht="12">
      <c r="B192" s="1" t="s">
        <v>162</v>
      </c>
      <c r="C192" s="9" t="s">
        <v>220</v>
      </c>
      <c r="D192" s="10">
        <v>248776</v>
      </c>
      <c r="E192" s="9" t="s">
        <v>83</v>
      </c>
      <c r="F192" s="11">
        <v>520</v>
      </c>
      <c r="G192" s="11">
        <v>520</v>
      </c>
      <c r="H192" s="11"/>
      <c r="I192" s="11"/>
      <c r="L192" s="11"/>
      <c r="M192" s="11"/>
      <c r="N192" s="11"/>
      <c r="O192" s="11"/>
      <c r="X192" s="12" t="s">
        <v>35</v>
      </c>
    </row>
    <row r="193" spans="2:24" ht="12">
      <c r="B193" s="1" t="s">
        <v>162</v>
      </c>
      <c r="C193" s="9" t="s">
        <v>221</v>
      </c>
      <c r="D193" s="10">
        <v>244446</v>
      </c>
      <c r="E193" s="9" t="s">
        <v>83</v>
      </c>
      <c r="F193" s="11">
        <v>580</v>
      </c>
      <c r="G193" s="11">
        <v>1060</v>
      </c>
      <c r="H193" s="13"/>
      <c r="I193" s="13"/>
      <c r="J193" s="13"/>
      <c r="K193" s="13"/>
      <c r="L193" s="13"/>
      <c r="M193" s="13"/>
      <c r="N193" s="13"/>
      <c r="O193" s="13"/>
      <c r="P193" s="13"/>
      <c r="Q193" s="13"/>
      <c r="R193" s="13"/>
      <c r="S193" s="13"/>
      <c r="V193" s="13"/>
      <c r="W193" s="13"/>
      <c r="X193" s="12" t="s">
        <v>35</v>
      </c>
    </row>
    <row r="194" spans="2:24" ht="12">
      <c r="B194" s="1" t="s">
        <v>162</v>
      </c>
      <c r="C194" s="9" t="s">
        <v>222</v>
      </c>
      <c r="D194" s="10">
        <v>140012</v>
      </c>
      <c r="E194" s="9" t="s">
        <v>83</v>
      </c>
      <c r="F194" s="11">
        <v>612</v>
      </c>
      <c r="G194" s="11">
        <v>900</v>
      </c>
      <c r="H194" s="13"/>
      <c r="I194" s="13"/>
      <c r="J194" s="13"/>
      <c r="K194" s="13"/>
      <c r="L194" s="11"/>
      <c r="M194" s="11"/>
      <c r="N194" s="11"/>
      <c r="O194" s="11"/>
      <c r="P194" s="13"/>
      <c r="Q194" s="13"/>
      <c r="R194" s="13"/>
      <c r="S194" s="13"/>
      <c r="V194" s="13"/>
      <c r="W194" s="13"/>
      <c r="X194" s="12" t="s">
        <v>35</v>
      </c>
    </row>
    <row r="195" spans="2:24" ht="12">
      <c r="B195" s="1" t="s">
        <v>162</v>
      </c>
      <c r="C195" s="9" t="s">
        <v>223</v>
      </c>
      <c r="D195" s="10">
        <v>139986</v>
      </c>
      <c r="E195" s="9" t="s">
        <v>83</v>
      </c>
      <c r="F195" s="11">
        <v>531</v>
      </c>
      <c r="G195" s="11">
        <v>1062</v>
      </c>
      <c r="H195" s="13"/>
      <c r="I195" s="13"/>
      <c r="J195" s="13"/>
      <c r="K195" s="13"/>
      <c r="L195" s="11"/>
      <c r="M195" s="11"/>
      <c r="N195" s="13"/>
      <c r="O195" s="13"/>
      <c r="P195" s="13"/>
      <c r="Q195" s="13"/>
      <c r="R195" s="13"/>
      <c r="S195" s="13"/>
      <c r="V195" s="13"/>
      <c r="W195" s="13"/>
      <c r="X195" s="12" t="s">
        <v>35</v>
      </c>
    </row>
    <row r="196" spans="2:24" ht="12">
      <c r="B196" s="1" t="s">
        <v>162</v>
      </c>
      <c r="C196" s="9" t="s">
        <v>224</v>
      </c>
      <c r="D196" s="10">
        <v>140076</v>
      </c>
      <c r="E196" s="9" t="s">
        <v>83</v>
      </c>
      <c r="F196" s="11">
        <v>500</v>
      </c>
      <c r="G196" s="11">
        <v>671</v>
      </c>
      <c r="H196" s="13"/>
      <c r="I196" s="13"/>
      <c r="J196" s="13"/>
      <c r="K196" s="13"/>
      <c r="L196" s="11"/>
      <c r="M196" s="11"/>
      <c r="N196" s="11"/>
      <c r="O196" s="11"/>
      <c r="P196" s="13"/>
      <c r="Q196" s="13"/>
      <c r="R196" s="13"/>
      <c r="S196" s="13"/>
      <c r="V196" s="13"/>
      <c r="W196" s="13"/>
      <c r="X196" s="12" t="s">
        <v>35</v>
      </c>
    </row>
    <row r="197" spans="2:24" ht="12">
      <c r="B197" s="1" t="s">
        <v>162</v>
      </c>
      <c r="C197" s="9" t="s">
        <v>225</v>
      </c>
      <c r="D197" s="10">
        <v>366447</v>
      </c>
      <c r="E197" s="9" t="s">
        <v>83</v>
      </c>
      <c r="F197" s="11">
        <v>506</v>
      </c>
      <c r="G197" s="11">
        <v>506</v>
      </c>
      <c r="H197" s="4"/>
      <c r="I197" s="13"/>
      <c r="J197" s="13"/>
      <c r="K197" s="13"/>
      <c r="L197" s="13"/>
      <c r="M197" s="13"/>
      <c r="N197" s="13"/>
      <c r="O197" s="13"/>
      <c r="P197" s="13"/>
      <c r="Q197" s="13"/>
      <c r="R197" s="13"/>
      <c r="S197" s="13"/>
      <c r="V197" s="13"/>
      <c r="W197" s="13"/>
      <c r="X197" s="12" t="s">
        <v>35</v>
      </c>
    </row>
    <row r="198" spans="2:24" ht="12">
      <c r="B198" s="1" t="s">
        <v>162</v>
      </c>
      <c r="C198" s="9" t="s">
        <v>226</v>
      </c>
      <c r="D198" s="10">
        <v>140243</v>
      </c>
      <c r="E198" s="9" t="s">
        <v>83</v>
      </c>
      <c r="F198" s="11">
        <v>588</v>
      </c>
      <c r="G198" s="11">
        <v>1176</v>
      </c>
      <c r="H198" s="13"/>
      <c r="I198" s="13"/>
      <c r="J198" s="13"/>
      <c r="K198" s="13"/>
      <c r="L198" s="11"/>
      <c r="M198" s="11"/>
      <c r="N198" s="13"/>
      <c r="O198" s="13"/>
      <c r="P198" s="13"/>
      <c r="Q198" s="13"/>
      <c r="R198" s="13"/>
      <c r="S198" s="13"/>
      <c r="V198" s="13"/>
      <c r="W198" s="13"/>
      <c r="X198" s="12" t="s">
        <v>35</v>
      </c>
    </row>
    <row r="199" spans="2:24" ht="12">
      <c r="B199" s="1" t="s">
        <v>162</v>
      </c>
      <c r="C199" s="9" t="s">
        <v>227</v>
      </c>
      <c r="D199" s="10">
        <v>140942</v>
      </c>
      <c r="E199" s="9" t="s">
        <v>83</v>
      </c>
      <c r="F199" s="11">
        <v>522</v>
      </c>
      <c r="G199" s="11">
        <v>846</v>
      </c>
      <c r="H199" s="11"/>
      <c r="I199" s="11"/>
      <c r="X199" s="12" t="s">
        <v>35</v>
      </c>
    </row>
    <row r="200" spans="2:24" ht="12">
      <c r="B200" s="1" t="s">
        <v>162</v>
      </c>
      <c r="C200" s="9" t="s">
        <v>228</v>
      </c>
      <c r="D200" s="10">
        <v>141121</v>
      </c>
      <c r="E200" s="9" t="s">
        <v>83</v>
      </c>
      <c r="F200" s="11">
        <v>504</v>
      </c>
      <c r="G200" s="11">
        <v>1512</v>
      </c>
      <c r="H200" s="11"/>
      <c r="I200" s="11"/>
      <c r="J200" s="13"/>
      <c r="K200" s="13"/>
      <c r="L200" s="13"/>
      <c r="M200" s="13"/>
      <c r="X200" s="12" t="s">
        <v>35</v>
      </c>
    </row>
    <row r="201" spans="2:24" ht="12">
      <c r="B201" s="1" t="s">
        <v>162</v>
      </c>
      <c r="C201" s="9" t="s">
        <v>229</v>
      </c>
      <c r="D201" s="10">
        <v>1579</v>
      </c>
      <c r="E201" s="14" t="s">
        <v>123</v>
      </c>
      <c r="F201" s="11">
        <v>1962</v>
      </c>
      <c r="G201" s="11">
        <v>5406</v>
      </c>
      <c r="H201" s="11">
        <v>1962</v>
      </c>
      <c r="I201" s="11">
        <v>5406</v>
      </c>
      <c r="J201" s="13"/>
      <c r="K201" s="13"/>
      <c r="L201" s="11">
        <v>4341</v>
      </c>
      <c r="M201" s="11">
        <v>12543</v>
      </c>
      <c r="N201" s="11">
        <v>4341</v>
      </c>
      <c r="O201" s="11">
        <v>12543</v>
      </c>
      <c r="X201" s="12" t="s">
        <v>35</v>
      </c>
    </row>
    <row r="202" spans="2:24" ht="12">
      <c r="B202" s="1" t="s">
        <v>162</v>
      </c>
      <c r="C202" s="9" t="s">
        <v>230</v>
      </c>
      <c r="D202" s="10">
        <v>1570</v>
      </c>
      <c r="E202" s="9" t="s">
        <v>123</v>
      </c>
      <c r="F202" s="11">
        <v>1497</v>
      </c>
      <c r="G202" s="11">
        <v>4077</v>
      </c>
      <c r="H202" s="11">
        <v>1497</v>
      </c>
      <c r="I202" s="11">
        <v>4077</v>
      </c>
      <c r="V202" s="13"/>
      <c r="W202" s="13"/>
      <c r="X202" s="12" t="s">
        <v>35</v>
      </c>
    </row>
    <row r="203" spans="2:24" ht="12">
      <c r="B203" s="1" t="s">
        <v>231</v>
      </c>
      <c r="C203" s="9" t="s">
        <v>232</v>
      </c>
      <c r="D203" s="10">
        <v>157085</v>
      </c>
      <c r="E203" s="14" t="s">
        <v>38</v>
      </c>
      <c r="F203" s="11">
        <f>(810*2)+224</f>
        <v>1844</v>
      </c>
      <c r="G203" s="11">
        <f>(2430*2)+224</f>
        <v>5084</v>
      </c>
      <c r="H203" s="11">
        <f>(890*2)+224</f>
        <v>2004</v>
      </c>
      <c r="I203" s="11">
        <f>(2670*2)+224</f>
        <v>5564</v>
      </c>
      <c r="J203" s="11">
        <f>2660+224</f>
        <v>2884</v>
      </c>
      <c r="K203" s="11">
        <f>7700+224</f>
        <v>7924</v>
      </c>
      <c r="L203" s="11">
        <f>5170+224</f>
        <v>5394</v>
      </c>
      <c r="M203" s="11">
        <f>17100+224</f>
        <v>17324</v>
      </c>
      <c r="N203" s="11">
        <f>4410+224</f>
        <v>4634</v>
      </c>
      <c r="O203" s="11">
        <f>15690+224</f>
        <v>15914</v>
      </c>
      <c r="X203" s="12" t="s">
        <v>35</v>
      </c>
    </row>
    <row r="204" spans="2:24" ht="12">
      <c r="B204" s="1" t="s">
        <v>231</v>
      </c>
      <c r="C204" s="9" t="s">
        <v>233</v>
      </c>
      <c r="D204" s="10">
        <v>157289</v>
      </c>
      <c r="E204" s="14" t="s">
        <v>41</v>
      </c>
      <c r="F204" s="11">
        <f>(810*2)+120</f>
        <v>1740</v>
      </c>
      <c r="G204" s="11">
        <f>(2430*2)+120</f>
        <v>4980</v>
      </c>
      <c r="H204" s="11">
        <f>(890*2)+120</f>
        <v>1900</v>
      </c>
      <c r="I204" s="11">
        <f>(2670*2)+120</f>
        <v>5460</v>
      </c>
      <c r="J204" s="11">
        <f>2660+120</f>
        <v>2780</v>
      </c>
      <c r="K204" s="11">
        <f>7700+120</f>
        <v>7820</v>
      </c>
      <c r="L204" s="11">
        <f>5170+120</f>
        <v>5290</v>
      </c>
      <c r="M204" s="11">
        <f>17100+120</f>
        <v>17220</v>
      </c>
      <c r="N204" s="11">
        <f>4410+120</f>
        <v>4530</v>
      </c>
      <c r="O204" s="11">
        <f>15690+120</f>
        <v>15810</v>
      </c>
      <c r="V204" s="13"/>
      <c r="W204" s="13"/>
      <c r="X204" s="12" t="s">
        <v>35</v>
      </c>
    </row>
    <row r="205" spans="2:24" ht="12">
      <c r="B205" s="1" t="s">
        <v>231</v>
      </c>
      <c r="C205" s="9" t="s">
        <v>234</v>
      </c>
      <c r="D205" s="10">
        <v>156620</v>
      </c>
      <c r="E205" s="9" t="s">
        <v>47</v>
      </c>
      <c r="F205" s="11">
        <f>(650*2)+140</f>
        <v>1440</v>
      </c>
      <c r="G205" s="11">
        <f>(1950*2)+140</f>
        <v>4040</v>
      </c>
      <c r="H205" s="11">
        <f>(720*2)+140</f>
        <v>1580</v>
      </c>
      <c r="I205" s="11">
        <f>(2160*2)+140</f>
        <v>4460</v>
      </c>
      <c r="X205" s="12" t="s">
        <v>35</v>
      </c>
    </row>
    <row r="206" spans="2:24" ht="12">
      <c r="B206" s="1" t="s">
        <v>231</v>
      </c>
      <c r="C206" s="9" t="s">
        <v>235</v>
      </c>
      <c r="D206" s="10">
        <v>157951</v>
      </c>
      <c r="E206" s="9" t="s">
        <v>47</v>
      </c>
      <c r="F206" s="11">
        <f>(650*2)+140</f>
        <v>1440</v>
      </c>
      <c r="G206" s="11">
        <f>(1950*2)+140</f>
        <v>4040</v>
      </c>
      <c r="H206" s="11">
        <f>(720*2)+140</f>
        <v>1580</v>
      </c>
      <c r="I206" s="11">
        <f>(2160*2)+140</f>
        <v>4460</v>
      </c>
      <c r="X206" s="12" t="s">
        <v>35</v>
      </c>
    </row>
    <row r="207" spans="2:24" ht="12">
      <c r="B207" s="1" t="s">
        <v>231</v>
      </c>
      <c r="C207" s="9" t="s">
        <v>236</v>
      </c>
      <c r="D207" s="10">
        <v>157401</v>
      </c>
      <c r="E207" s="9" t="s">
        <v>47</v>
      </c>
      <c r="F207" s="11">
        <f>(650*2)+110</f>
        <v>1410</v>
      </c>
      <c r="G207" s="11">
        <f>(1950*2)+110</f>
        <v>4010</v>
      </c>
      <c r="H207" s="11">
        <f>(720*2)+110</f>
        <v>1550</v>
      </c>
      <c r="I207" s="11">
        <f>(2160*2)+110</f>
        <v>4430</v>
      </c>
      <c r="R207" s="13"/>
      <c r="S207" s="13"/>
      <c r="X207" s="12" t="s">
        <v>35</v>
      </c>
    </row>
    <row r="208" spans="2:24" ht="12">
      <c r="B208" s="1" t="s">
        <v>231</v>
      </c>
      <c r="C208" s="9" t="s">
        <v>237</v>
      </c>
      <c r="D208" s="10">
        <v>157058</v>
      </c>
      <c r="E208" s="9" t="s">
        <v>49</v>
      </c>
      <c r="F208" s="11">
        <f>(650*2)+132</f>
        <v>1432</v>
      </c>
      <c r="G208" s="11">
        <f>(1950*2)+132</f>
        <v>4032</v>
      </c>
      <c r="H208" s="11">
        <f>(720*2)+132</f>
        <v>1572</v>
      </c>
      <c r="I208" s="11">
        <f>(2160*2)+132</f>
        <v>4452</v>
      </c>
      <c r="L208" s="13"/>
      <c r="O208" s="13"/>
      <c r="X208" s="12" t="s">
        <v>35</v>
      </c>
    </row>
    <row r="209" spans="2:24" ht="12">
      <c r="B209" s="1" t="s">
        <v>231</v>
      </c>
      <c r="C209" s="9" t="s">
        <v>238</v>
      </c>
      <c r="D209" s="10">
        <v>157447</v>
      </c>
      <c r="E209" s="9" t="s">
        <v>49</v>
      </c>
      <c r="F209" s="11">
        <f>(650*2)+110</f>
        <v>1410</v>
      </c>
      <c r="G209" s="11">
        <f>(1950*2)+110</f>
        <v>4010</v>
      </c>
      <c r="H209" s="11">
        <f>(720*2)+110</f>
        <v>1550</v>
      </c>
      <c r="I209" s="11">
        <f>(2160*2)+110</f>
        <v>4430</v>
      </c>
      <c r="X209" s="12" t="s">
        <v>35</v>
      </c>
    </row>
    <row r="210" spans="2:24" ht="12">
      <c r="B210" s="1" t="s">
        <v>231</v>
      </c>
      <c r="C210" s="9" t="s">
        <v>239</v>
      </c>
      <c r="D210" s="10">
        <v>157386</v>
      </c>
      <c r="E210" s="9" t="s">
        <v>49</v>
      </c>
      <c r="F210" s="11">
        <f>(650*2)+210</f>
        <v>1510</v>
      </c>
      <c r="G210" s="11">
        <f>(1950*2)+210</f>
        <v>4110</v>
      </c>
      <c r="H210" s="11">
        <f>(720*2)+210</f>
        <v>1650</v>
      </c>
      <c r="I210" s="11">
        <f>(2160*2)+210</f>
        <v>4530</v>
      </c>
      <c r="X210" s="12" t="s">
        <v>35</v>
      </c>
    </row>
    <row r="211" spans="2:24" ht="12">
      <c r="B211" s="1" t="s">
        <v>231</v>
      </c>
      <c r="C211" s="9" t="s">
        <v>240</v>
      </c>
      <c r="D211" s="10">
        <v>157854</v>
      </c>
      <c r="E211" s="9" t="s">
        <v>60</v>
      </c>
      <c r="F211" s="11">
        <f aca="true" t="shared" si="0" ref="F211:F224">340*2</f>
        <v>680</v>
      </c>
      <c r="G211" s="11">
        <f aca="true" t="shared" si="1" ref="G211:G224">1020*2</f>
        <v>2040</v>
      </c>
      <c r="H211" s="13"/>
      <c r="I211" s="13"/>
      <c r="J211" s="13"/>
      <c r="X211" s="12" t="s">
        <v>35</v>
      </c>
    </row>
    <row r="212" spans="2:24" ht="12">
      <c r="B212" s="1" t="s">
        <v>231</v>
      </c>
      <c r="C212" s="9" t="s">
        <v>240</v>
      </c>
      <c r="D212" s="10">
        <v>157854</v>
      </c>
      <c r="E212" s="9" t="s">
        <v>60</v>
      </c>
      <c r="F212" s="11">
        <f t="shared" si="0"/>
        <v>680</v>
      </c>
      <c r="G212" s="11">
        <f t="shared" si="1"/>
        <v>2040</v>
      </c>
      <c r="H212" s="13"/>
      <c r="I212" s="13"/>
      <c r="J212" s="13"/>
      <c r="K212" s="13"/>
      <c r="L212" s="13"/>
      <c r="M212" s="13"/>
      <c r="N212" s="13"/>
      <c r="O212" s="13"/>
      <c r="P212" s="13"/>
      <c r="Q212" s="13"/>
      <c r="R212" s="13"/>
      <c r="S212" s="13"/>
      <c r="V212" s="13"/>
      <c r="W212" s="13"/>
      <c r="X212" s="12" t="s">
        <v>35</v>
      </c>
    </row>
    <row r="213" spans="2:24" ht="12">
      <c r="B213" s="1" t="s">
        <v>231</v>
      </c>
      <c r="C213" s="9" t="s">
        <v>240</v>
      </c>
      <c r="D213" s="10">
        <v>157854</v>
      </c>
      <c r="E213" s="9" t="s">
        <v>60</v>
      </c>
      <c r="F213" s="11">
        <f t="shared" si="0"/>
        <v>680</v>
      </c>
      <c r="G213" s="11">
        <f t="shared" si="1"/>
        <v>2040</v>
      </c>
      <c r="H213" s="13"/>
      <c r="I213" s="13"/>
      <c r="J213" s="13"/>
      <c r="X213" s="12" t="s">
        <v>35</v>
      </c>
    </row>
    <row r="214" spans="2:24" ht="12">
      <c r="B214" s="1" t="s">
        <v>231</v>
      </c>
      <c r="C214" s="9" t="s">
        <v>240</v>
      </c>
      <c r="D214" s="10">
        <v>157854</v>
      </c>
      <c r="E214" s="9" t="s">
        <v>60</v>
      </c>
      <c r="F214" s="11">
        <f t="shared" si="0"/>
        <v>680</v>
      </c>
      <c r="G214" s="11">
        <f t="shared" si="1"/>
        <v>2040</v>
      </c>
      <c r="L214" s="13"/>
      <c r="O214" s="13"/>
      <c r="X214" s="12" t="s">
        <v>35</v>
      </c>
    </row>
    <row r="215" spans="2:24" ht="12">
      <c r="B215" s="1" t="s">
        <v>231</v>
      </c>
      <c r="C215" s="9" t="s">
        <v>240</v>
      </c>
      <c r="D215" s="10">
        <v>157854</v>
      </c>
      <c r="E215" s="9" t="s">
        <v>60</v>
      </c>
      <c r="F215" s="11">
        <f t="shared" si="0"/>
        <v>680</v>
      </c>
      <c r="G215" s="11">
        <f t="shared" si="1"/>
        <v>2040</v>
      </c>
      <c r="H215" s="13"/>
      <c r="I215" s="13"/>
      <c r="J215" s="13"/>
      <c r="X215" s="12" t="s">
        <v>35</v>
      </c>
    </row>
    <row r="216" spans="2:24" ht="12">
      <c r="B216" s="1" t="s">
        <v>231</v>
      </c>
      <c r="C216" s="9" t="s">
        <v>240</v>
      </c>
      <c r="D216" s="10">
        <v>157854</v>
      </c>
      <c r="E216" s="9" t="s">
        <v>60</v>
      </c>
      <c r="F216" s="11">
        <f t="shared" si="0"/>
        <v>680</v>
      </c>
      <c r="G216" s="11">
        <f t="shared" si="1"/>
        <v>2040</v>
      </c>
      <c r="X216" s="12" t="s">
        <v>35</v>
      </c>
    </row>
    <row r="217" spans="2:24" ht="12">
      <c r="B217" s="1" t="s">
        <v>231</v>
      </c>
      <c r="C217" s="9" t="s">
        <v>240</v>
      </c>
      <c r="D217" s="10">
        <v>157854</v>
      </c>
      <c r="E217" s="9" t="s">
        <v>60</v>
      </c>
      <c r="F217" s="11">
        <f t="shared" si="0"/>
        <v>680</v>
      </c>
      <c r="G217" s="11">
        <f t="shared" si="1"/>
        <v>2040</v>
      </c>
      <c r="X217" s="12" t="s">
        <v>35</v>
      </c>
    </row>
    <row r="218" spans="2:24" ht="12">
      <c r="B218" s="1" t="s">
        <v>231</v>
      </c>
      <c r="C218" s="9" t="s">
        <v>240</v>
      </c>
      <c r="D218" s="10">
        <v>157854</v>
      </c>
      <c r="E218" s="9" t="s">
        <v>60</v>
      </c>
      <c r="F218" s="11">
        <f t="shared" si="0"/>
        <v>680</v>
      </c>
      <c r="G218" s="11">
        <f t="shared" si="1"/>
        <v>2040</v>
      </c>
      <c r="V218" s="13"/>
      <c r="W218" s="13"/>
      <c r="X218" s="12" t="s">
        <v>35</v>
      </c>
    </row>
    <row r="219" spans="2:24" ht="12">
      <c r="B219" s="1" t="s">
        <v>231</v>
      </c>
      <c r="C219" s="9" t="s">
        <v>240</v>
      </c>
      <c r="D219" s="10">
        <v>157854</v>
      </c>
      <c r="E219" s="9" t="s">
        <v>60</v>
      </c>
      <c r="F219" s="11">
        <f t="shared" si="0"/>
        <v>680</v>
      </c>
      <c r="G219" s="11">
        <f t="shared" si="1"/>
        <v>2040</v>
      </c>
      <c r="H219" s="13"/>
      <c r="I219" s="13"/>
      <c r="L219" s="13"/>
      <c r="M219" s="13"/>
      <c r="N219" s="13"/>
      <c r="O219" s="13"/>
      <c r="X219" s="12" t="s">
        <v>35</v>
      </c>
    </row>
    <row r="220" spans="2:24" ht="12">
      <c r="B220" s="1" t="s">
        <v>231</v>
      </c>
      <c r="C220" s="9" t="s">
        <v>240</v>
      </c>
      <c r="D220" s="10">
        <v>157854</v>
      </c>
      <c r="E220" s="9" t="s">
        <v>60</v>
      </c>
      <c r="F220" s="11">
        <f t="shared" si="0"/>
        <v>680</v>
      </c>
      <c r="G220" s="11">
        <f t="shared" si="1"/>
        <v>2040</v>
      </c>
      <c r="X220" s="12" t="s">
        <v>35</v>
      </c>
    </row>
    <row r="221" spans="2:24" ht="12">
      <c r="B221" s="1" t="s">
        <v>231</v>
      </c>
      <c r="C221" s="9" t="s">
        <v>240</v>
      </c>
      <c r="D221" s="10">
        <v>157854</v>
      </c>
      <c r="E221" s="9" t="s">
        <v>60</v>
      </c>
      <c r="F221" s="11">
        <f t="shared" si="0"/>
        <v>680</v>
      </c>
      <c r="G221" s="11">
        <f t="shared" si="1"/>
        <v>2040</v>
      </c>
      <c r="H221" s="13"/>
      <c r="J221" s="13"/>
      <c r="X221" s="12" t="s">
        <v>35</v>
      </c>
    </row>
    <row r="222" spans="2:24" ht="12">
      <c r="B222" s="1" t="s">
        <v>231</v>
      </c>
      <c r="C222" s="9" t="s">
        <v>240</v>
      </c>
      <c r="D222" s="10">
        <v>157854</v>
      </c>
      <c r="E222" s="9" t="s">
        <v>60</v>
      </c>
      <c r="F222" s="11">
        <f t="shared" si="0"/>
        <v>680</v>
      </c>
      <c r="G222" s="11">
        <f t="shared" si="1"/>
        <v>2040</v>
      </c>
      <c r="H222" s="13"/>
      <c r="I222" s="13"/>
      <c r="L222" s="13"/>
      <c r="M222" s="13"/>
      <c r="V222" s="13"/>
      <c r="W222" s="13"/>
      <c r="X222" s="12" t="s">
        <v>35</v>
      </c>
    </row>
    <row r="223" spans="2:24" ht="12">
      <c r="B223" s="1" t="s">
        <v>231</v>
      </c>
      <c r="C223" s="9" t="s">
        <v>240</v>
      </c>
      <c r="D223" s="10">
        <v>157854</v>
      </c>
      <c r="E223" s="9" t="s">
        <v>60</v>
      </c>
      <c r="F223" s="11">
        <f t="shared" si="0"/>
        <v>680</v>
      </c>
      <c r="G223" s="11">
        <f t="shared" si="1"/>
        <v>2040</v>
      </c>
      <c r="H223" s="13"/>
      <c r="I223" s="13"/>
      <c r="J223" s="13"/>
      <c r="X223" s="12" t="s">
        <v>35</v>
      </c>
    </row>
    <row r="224" spans="2:24" ht="12">
      <c r="B224" s="1" t="s">
        <v>231</v>
      </c>
      <c r="C224" s="9" t="s">
        <v>240</v>
      </c>
      <c r="D224" s="10">
        <v>157854</v>
      </c>
      <c r="E224" s="9" t="s">
        <v>60</v>
      </c>
      <c r="F224" s="11">
        <f t="shared" si="0"/>
        <v>680</v>
      </c>
      <c r="G224" s="11">
        <f t="shared" si="1"/>
        <v>2040</v>
      </c>
      <c r="H224" s="13"/>
      <c r="I224" s="13"/>
      <c r="X224" s="12" t="s">
        <v>35</v>
      </c>
    </row>
    <row r="225" spans="2:24" ht="12">
      <c r="B225" s="1" t="s">
        <v>231</v>
      </c>
      <c r="C225" s="1" t="s">
        <v>241</v>
      </c>
      <c r="E225" s="1" t="s">
        <v>83</v>
      </c>
      <c r="F225" s="6">
        <v>535</v>
      </c>
      <c r="G225" s="6">
        <v>1070</v>
      </c>
      <c r="H225" s="11"/>
      <c r="X225" s="12" t="s">
        <v>35</v>
      </c>
    </row>
    <row r="226" spans="2:24" ht="12">
      <c r="B226" s="1" t="s">
        <v>231</v>
      </c>
      <c r="C226" s="1" t="s">
        <v>241</v>
      </c>
      <c r="E226" s="1" t="s">
        <v>83</v>
      </c>
      <c r="F226" s="6">
        <v>535</v>
      </c>
      <c r="G226" s="6">
        <v>1070</v>
      </c>
      <c r="H226" s="11"/>
      <c r="X226" s="12" t="s">
        <v>35</v>
      </c>
    </row>
    <row r="227" spans="2:24" ht="12">
      <c r="B227" s="1" t="s">
        <v>231</v>
      </c>
      <c r="C227" s="1" t="s">
        <v>241</v>
      </c>
      <c r="E227" s="1" t="s">
        <v>83</v>
      </c>
      <c r="F227" s="6">
        <v>535</v>
      </c>
      <c r="G227" s="6">
        <v>1070</v>
      </c>
      <c r="H227" s="11"/>
      <c r="X227" s="12" t="s">
        <v>35</v>
      </c>
    </row>
    <row r="228" spans="2:24" ht="12">
      <c r="B228" s="1" t="s">
        <v>231</v>
      </c>
      <c r="C228" s="1" t="s">
        <v>241</v>
      </c>
      <c r="E228" s="1" t="s">
        <v>83</v>
      </c>
      <c r="F228" s="6">
        <v>535</v>
      </c>
      <c r="G228" s="6">
        <v>1070</v>
      </c>
      <c r="H228" s="11"/>
      <c r="X228" s="12" t="s">
        <v>35</v>
      </c>
    </row>
    <row r="229" spans="2:24" ht="12">
      <c r="B229" s="1" t="s">
        <v>231</v>
      </c>
      <c r="C229" s="1" t="s">
        <v>241</v>
      </c>
      <c r="E229" s="1" t="s">
        <v>83</v>
      </c>
      <c r="F229" s="6">
        <v>535</v>
      </c>
      <c r="G229" s="6">
        <v>1070</v>
      </c>
      <c r="H229" s="11"/>
      <c r="X229" s="12" t="s">
        <v>35</v>
      </c>
    </row>
    <row r="230" spans="2:24" ht="12">
      <c r="B230" s="1" t="s">
        <v>231</v>
      </c>
      <c r="C230" s="1" t="s">
        <v>241</v>
      </c>
      <c r="E230" s="1" t="s">
        <v>83</v>
      </c>
      <c r="F230" s="6">
        <v>535</v>
      </c>
      <c r="G230" s="6">
        <v>1070</v>
      </c>
      <c r="H230" s="11"/>
      <c r="X230" s="12" t="s">
        <v>35</v>
      </c>
    </row>
    <row r="231" spans="2:24" ht="12">
      <c r="B231" s="1" t="s">
        <v>231</v>
      </c>
      <c r="C231" s="1" t="s">
        <v>241</v>
      </c>
      <c r="E231" s="1" t="s">
        <v>83</v>
      </c>
      <c r="F231" s="6">
        <v>535</v>
      </c>
      <c r="G231" s="6">
        <v>1070</v>
      </c>
      <c r="H231" s="11"/>
      <c r="X231" s="12" t="s">
        <v>35</v>
      </c>
    </row>
    <row r="232" spans="2:24" ht="12">
      <c r="B232" s="1" t="s">
        <v>231</v>
      </c>
      <c r="C232" s="1" t="s">
        <v>241</v>
      </c>
      <c r="E232" s="1" t="s">
        <v>83</v>
      </c>
      <c r="F232" s="6">
        <v>535</v>
      </c>
      <c r="G232" s="6">
        <v>1070</v>
      </c>
      <c r="H232" s="11"/>
      <c r="X232" s="12" t="s">
        <v>35</v>
      </c>
    </row>
    <row r="233" spans="2:24" ht="12">
      <c r="B233" s="1" t="s">
        <v>231</v>
      </c>
      <c r="C233" s="1" t="s">
        <v>241</v>
      </c>
      <c r="E233" s="1" t="s">
        <v>83</v>
      </c>
      <c r="F233" s="6">
        <v>535</v>
      </c>
      <c r="G233" s="6">
        <v>1070</v>
      </c>
      <c r="H233" s="11"/>
      <c r="X233" s="12" t="s">
        <v>35</v>
      </c>
    </row>
    <row r="234" spans="2:24" ht="12">
      <c r="B234" s="1" t="s">
        <v>231</v>
      </c>
      <c r="C234" s="1" t="s">
        <v>241</v>
      </c>
      <c r="E234" s="1" t="s">
        <v>83</v>
      </c>
      <c r="F234" s="6">
        <v>535</v>
      </c>
      <c r="G234" s="6">
        <v>1070</v>
      </c>
      <c r="X234" s="12" t="s">
        <v>35</v>
      </c>
    </row>
    <row r="235" spans="2:24" ht="12">
      <c r="B235" s="1" t="s">
        <v>231</v>
      </c>
      <c r="C235" s="1" t="s">
        <v>241</v>
      </c>
      <c r="E235" s="1" t="s">
        <v>83</v>
      </c>
      <c r="F235" s="6">
        <v>535</v>
      </c>
      <c r="G235" s="6">
        <v>1070</v>
      </c>
      <c r="H235" s="11"/>
      <c r="X235" s="12" t="s">
        <v>35</v>
      </c>
    </row>
    <row r="236" spans="2:24" ht="12">
      <c r="B236" s="1" t="s">
        <v>231</v>
      </c>
      <c r="C236" s="1" t="s">
        <v>241</v>
      </c>
      <c r="E236" s="1" t="s">
        <v>83</v>
      </c>
      <c r="F236" s="6">
        <v>535</v>
      </c>
      <c r="G236" s="6">
        <v>1070</v>
      </c>
      <c r="H236" s="11"/>
      <c r="J236" s="11"/>
      <c r="X236" s="12" t="s">
        <v>35</v>
      </c>
    </row>
    <row r="237" spans="2:24" ht="12">
      <c r="B237" s="1" t="s">
        <v>231</v>
      </c>
      <c r="C237" s="1" t="s">
        <v>241</v>
      </c>
      <c r="E237" s="1" t="s">
        <v>83</v>
      </c>
      <c r="F237" s="6">
        <v>535</v>
      </c>
      <c r="G237" s="6">
        <v>1070</v>
      </c>
      <c r="H237" s="11"/>
      <c r="X237" s="12" t="s">
        <v>35</v>
      </c>
    </row>
    <row r="238" spans="2:24" ht="12">
      <c r="B238" s="1" t="s">
        <v>231</v>
      </c>
      <c r="C238" s="1" t="s">
        <v>241</v>
      </c>
      <c r="E238" s="1" t="s">
        <v>83</v>
      </c>
      <c r="F238" s="6">
        <v>535</v>
      </c>
      <c r="G238" s="6">
        <v>1070</v>
      </c>
      <c r="H238" s="11"/>
      <c r="X238" s="12" t="s">
        <v>35</v>
      </c>
    </row>
    <row r="239" spans="2:24" ht="12">
      <c r="B239" s="1" t="s">
        <v>242</v>
      </c>
      <c r="C239" s="9" t="s">
        <v>243</v>
      </c>
      <c r="D239" s="10">
        <v>159391</v>
      </c>
      <c r="E239" s="9" t="s">
        <v>38</v>
      </c>
      <c r="F239" s="11">
        <v>2058</v>
      </c>
      <c r="G239" s="11">
        <v>5258</v>
      </c>
      <c r="H239" s="11">
        <v>2061</v>
      </c>
      <c r="I239" s="11">
        <v>5261</v>
      </c>
      <c r="J239" s="11">
        <v>3534</v>
      </c>
      <c r="K239" s="11">
        <v>7734</v>
      </c>
      <c r="L239" s="11">
        <v>4776</v>
      </c>
      <c r="M239" s="11">
        <v>12576</v>
      </c>
      <c r="N239" s="11">
        <v>3736</v>
      </c>
      <c r="O239" s="11">
        <v>8336</v>
      </c>
      <c r="R239" s="11">
        <v>3386</v>
      </c>
      <c r="S239" s="11">
        <v>12076</v>
      </c>
      <c r="X239" s="12" t="s">
        <v>35</v>
      </c>
    </row>
    <row r="240" spans="2:24" ht="12">
      <c r="B240" s="1" t="s">
        <v>242</v>
      </c>
      <c r="C240" s="9" t="s">
        <v>244</v>
      </c>
      <c r="D240" s="10">
        <v>160658</v>
      </c>
      <c r="E240" s="9" t="s">
        <v>41</v>
      </c>
      <c r="F240" s="11">
        <v>1556</v>
      </c>
      <c r="G240" s="11">
        <v>3306</v>
      </c>
      <c r="H240" s="11">
        <v>1555</v>
      </c>
      <c r="I240" s="11">
        <v>3305</v>
      </c>
      <c r="X240" s="12" t="s">
        <v>35</v>
      </c>
    </row>
    <row r="241" spans="2:24" ht="12">
      <c r="B241" s="1" t="s">
        <v>242</v>
      </c>
      <c r="C241" s="9" t="s">
        <v>245</v>
      </c>
      <c r="D241" s="10">
        <v>159993</v>
      </c>
      <c r="E241" s="9" t="s">
        <v>43</v>
      </c>
      <c r="F241" s="11">
        <v>1625</v>
      </c>
      <c r="G241" s="11">
        <v>3209</v>
      </c>
      <c r="H241" s="11">
        <v>1631</v>
      </c>
      <c r="I241" s="11">
        <v>3215</v>
      </c>
      <c r="J241" s="13"/>
      <c r="L241" s="13"/>
      <c r="M241" s="13"/>
      <c r="N241" s="13"/>
      <c r="O241" s="13"/>
      <c r="X241" s="12" t="s">
        <v>35</v>
      </c>
    </row>
    <row r="242" spans="2:24" ht="12">
      <c r="B242" s="1" t="s">
        <v>242</v>
      </c>
      <c r="C242" s="9" t="s">
        <v>246</v>
      </c>
      <c r="D242" s="10">
        <v>159647</v>
      </c>
      <c r="E242" s="9" t="s">
        <v>43</v>
      </c>
      <c r="F242" s="11">
        <v>1842</v>
      </c>
      <c r="G242" s="11">
        <v>2997</v>
      </c>
      <c r="H242" s="11">
        <v>1842</v>
      </c>
      <c r="I242" s="11">
        <v>2997</v>
      </c>
      <c r="R242" s="13"/>
      <c r="S242" s="13"/>
      <c r="X242" s="12" t="s">
        <v>35</v>
      </c>
    </row>
    <row r="243" spans="2:24" ht="12">
      <c r="B243" s="1" t="s">
        <v>242</v>
      </c>
      <c r="C243" s="9" t="s">
        <v>247</v>
      </c>
      <c r="D243" s="10">
        <v>159009</v>
      </c>
      <c r="E243" s="9" t="s">
        <v>43</v>
      </c>
      <c r="F243" s="11">
        <v>1793</v>
      </c>
      <c r="G243" s="11">
        <v>3343</v>
      </c>
      <c r="H243" s="11">
        <v>1524</v>
      </c>
      <c r="I243" s="11">
        <v>3074</v>
      </c>
      <c r="J243" s="13"/>
      <c r="K243" s="13"/>
      <c r="L243" s="13"/>
      <c r="M243" s="13"/>
      <c r="N243" s="13"/>
      <c r="O243" s="13"/>
      <c r="P243" s="13"/>
      <c r="Q243" s="13"/>
      <c r="R243" s="13"/>
      <c r="S243" s="13"/>
      <c r="V243" s="13"/>
      <c r="W243" s="13"/>
      <c r="X243" s="12" t="s">
        <v>35</v>
      </c>
    </row>
    <row r="244" spans="2:24" ht="12">
      <c r="B244" s="1" t="s">
        <v>242</v>
      </c>
      <c r="C244" s="9" t="s">
        <v>248</v>
      </c>
      <c r="D244" s="10">
        <v>159939</v>
      </c>
      <c r="E244" s="9" t="s">
        <v>43</v>
      </c>
      <c r="F244" s="11">
        <v>1924</v>
      </c>
      <c r="G244" s="11">
        <v>4616</v>
      </c>
      <c r="H244" s="11">
        <v>1924</v>
      </c>
      <c r="I244" s="11">
        <v>4616</v>
      </c>
      <c r="J244" s="13"/>
      <c r="K244" s="13"/>
      <c r="L244" s="13"/>
      <c r="M244" s="13"/>
      <c r="N244" s="13"/>
      <c r="O244" s="13"/>
      <c r="X244" s="12" t="s">
        <v>35</v>
      </c>
    </row>
    <row r="245" spans="2:24" ht="12">
      <c r="B245" s="1" t="s">
        <v>242</v>
      </c>
      <c r="C245" s="9" t="s">
        <v>249</v>
      </c>
      <c r="D245" s="10">
        <v>159966</v>
      </c>
      <c r="E245" s="9" t="s">
        <v>49</v>
      </c>
      <c r="F245" s="11">
        <v>1649</v>
      </c>
      <c r="G245" s="11">
        <v>3449</v>
      </c>
      <c r="H245" s="11">
        <v>1649</v>
      </c>
      <c r="I245" s="11">
        <v>3449</v>
      </c>
      <c r="X245" s="12" t="s">
        <v>35</v>
      </c>
    </row>
    <row r="246" spans="2:24" ht="12">
      <c r="B246" s="1" t="s">
        <v>242</v>
      </c>
      <c r="C246" s="9" t="s">
        <v>250</v>
      </c>
      <c r="D246" s="10">
        <v>160612</v>
      </c>
      <c r="E246" s="9" t="s">
        <v>49</v>
      </c>
      <c r="F246" s="11">
        <v>1702</v>
      </c>
      <c r="G246" s="11">
        <v>3502</v>
      </c>
      <c r="H246" s="11">
        <v>1692</v>
      </c>
      <c r="I246" s="11">
        <v>3492</v>
      </c>
      <c r="J246" s="13"/>
      <c r="K246" s="13"/>
      <c r="L246" s="13"/>
      <c r="M246" s="13"/>
      <c r="N246" s="13"/>
      <c r="O246" s="13"/>
      <c r="P246" s="13"/>
      <c r="Q246" s="13"/>
      <c r="R246" s="13"/>
      <c r="S246" s="13"/>
      <c r="V246" s="13"/>
      <c r="W246" s="13"/>
      <c r="X246" s="12" t="s">
        <v>35</v>
      </c>
    </row>
    <row r="247" spans="2:24" ht="12">
      <c r="B247" s="1" t="s">
        <v>242</v>
      </c>
      <c r="C247" s="9" t="s">
        <v>251</v>
      </c>
      <c r="D247" s="10">
        <v>160621</v>
      </c>
      <c r="E247" s="9" t="s">
        <v>49</v>
      </c>
      <c r="F247" s="11">
        <v>1580</v>
      </c>
      <c r="G247" s="11">
        <v>3102</v>
      </c>
      <c r="H247" s="11">
        <v>1598</v>
      </c>
      <c r="I247" s="11">
        <v>2754</v>
      </c>
      <c r="J247" s="11">
        <v>2080</v>
      </c>
      <c r="K247" s="11">
        <v>3880</v>
      </c>
      <c r="X247" s="12" t="s">
        <v>35</v>
      </c>
    </row>
    <row r="248" spans="2:24" ht="12">
      <c r="B248" s="1" t="s">
        <v>242</v>
      </c>
      <c r="C248" s="9" t="s">
        <v>252</v>
      </c>
      <c r="D248" s="10">
        <v>159717</v>
      </c>
      <c r="E248" s="9" t="s">
        <v>49</v>
      </c>
      <c r="F248" s="11">
        <v>1681</v>
      </c>
      <c r="G248" s="11">
        <v>3231</v>
      </c>
      <c r="H248" s="11">
        <v>1691</v>
      </c>
      <c r="I248" s="11">
        <v>3241</v>
      </c>
      <c r="X248" s="12" t="s">
        <v>35</v>
      </c>
    </row>
    <row r="249" spans="2:24" ht="12">
      <c r="B249" s="1" t="s">
        <v>242</v>
      </c>
      <c r="C249" s="9" t="s">
        <v>253</v>
      </c>
      <c r="D249" s="10">
        <v>159416</v>
      </c>
      <c r="E249" s="9" t="s">
        <v>49</v>
      </c>
      <c r="F249" s="11">
        <v>1480</v>
      </c>
      <c r="G249" s="11">
        <v>3670</v>
      </c>
      <c r="H249" s="11">
        <v>1480</v>
      </c>
      <c r="I249" s="11">
        <v>3670</v>
      </c>
      <c r="X249" s="12" t="s">
        <v>35</v>
      </c>
    </row>
    <row r="250" spans="2:24" ht="12">
      <c r="B250" s="1" t="s">
        <v>242</v>
      </c>
      <c r="C250" s="9" t="s">
        <v>254</v>
      </c>
      <c r="D250" s="10">
        <v>160038</v>
      </c>
      <c r="E250" s="9" t="s">
        <v>49</v>
      </c>
      <c r="F250" s="11">
        <v>1791</v>
      </c>
      <c r="G250" s="11">
        <v>3591</v>
      </c>
      <c r="H250" s="11">
        <v>1791</v>
      </c>
      <c r="I250" s="11">
        <v>3591</v>
      </c>
      <c r="X250" s="12" t="s">
        <v>35</v>
      </c>
    </row>
    <row r="251" spans="2:24" ht="12">
      <c r="B251" s="1" t="s">
        <v>242</v>
      </c>
      <c r="C251" s="9" t="s">
        <v>255</v>
      </c>
      <c r="D251" s="10">
        <v>160630</v>
      </c>
      <c r="E251" s="9" t="s">
        <v>49</v>
      </c>
      <c r="F251" s="11">
        <v>1452</v>
      </c>
      <c r="G251" s="11">
        <v>3010</v>
      </c>
      <c r="H251" s="11">
        <v>1472</v>
      </c>
      <c r="I251" s="11">
        <v>2664</v>
      </c>
      <c r="X251" s="12" t="s">
        <v>35</v>
      </c>
    </row>
    <row r="252" spans="2:24" ht="12">
      <c r="B252" s="1" t="s">
        <v>242</v>
      </c>
      <c r="C252" s="9" t="s">
        <v>256</v>
      </c>
      <c r="D252" s="10">
        <v>158662</v>
      </c>
      <c r="E252" s="9" t="s">
        <v>60</v>
      </c>
      <c r="F252" s="11">
        <v>980</v>
      </c>
      <c r="G252" s="11">
        <v>2180</v>
      </c>
      <c r="H252" s="13"/>
      <c r="I252" s="13"/>
      <c r="J252" s="13"/>
      <c r="K252" s="13"/>
      <c r="L252" s="13"/>
      <c r="M252" s="13"/>
      <c r="N252" s="13"/>
      <c r="O252" s="13"/>
      <c r="P252" s="13"/>
      <c r="Q252" s="13"/>
      <c r="R252" s="13"/>
      <c r="S252" s="13"/>
      <c r="V252" s="13"/>
      <c r="X252" s="12" t="s">
        <v>35</v>
      </c>
    </row>
    <row r="253" spans="2:24" ht="12">
      <c r="B253" s="1" t="s">
        <v>242</v>
      </c>
      <c r="C253" s="9" t="s">
        <v>257</v>
      </c>
      <c r="D253" s="10">
        <v>160649</v>
      </c>
      <c r="E253" s="9" t="s">
        <v>60</v>
      </c>
      <c r="F253" s="11">
        <v>830</v>
      </c>
      <c r="G253" s="11">
        <v>1860</v>
      </c>
      <c r="H253" s="13"/>
      <c r="I253" s="13"/>
      <c r="J253" s="13"/>
      <c r="K253" s="13"/>
      <c r="L253" s="13"/>
      <c r="M253" s="13"/>
      <c r="N253" s="13"/>
      <c r="O253" s="13"/>
      <c r="P253" s="13"/>
      <c r="Q253" s="13"/>
      <c r="R253" s="13"/>
      <c r="S253" s="13"/>
      <c r="V253" s="13"/>
      <c r="W253" s="13"/>
      <c r="X253" s="12" t="s">
        <v>35</v>
      </c>
    </row>
    <row r="254" spans="2:24" ht="12">
      <c r="B254" s="1" t="s">
        <v>242</v>
      </c>
      <c r="C254" s="9" t="s">
        <v>258</v>
      </c>
      <c r="D254" s="10">
        <v>159382</v>
      </c>
      <c r="E254" s="9" t="s">
        <v>60</v>
      </c>
      <c r="F254" s="11">
        <v>740</v>
      </c>
      <c r="G254" s="11">
        <v>1844</v>
      </c>
      <c r="X254" s="12" t="s">
        <v>35</v>
      </c>
    </row>
    <row r="255" spans="2:24" ht="12">
      <c r="B255" s="1" t="s">
        <v>242</v>
      </c>
      <c r="C255" s="9" t="s">
        <v>259</v>
      </c>
      <c r="D255" s="10">
        <v>159407</v>
      </c>
      <c r="E255" s="9" t="s">
        <v>60</v>
      </c>
      <c r="F255" s="11">
        <v>912</v>
      </c>
      <c r="G255" s="11">
        <v>2112</v>
      </c>
      <c r="X255" s="12" t="s">
        <v>35</v>
      </c>
    </row>
    <row r="256" spans="2:7" ht="12">
      <c r="B256" s="1" t="s">
        <v>242</v>
      </c>
      <c r="C256" s="1" t="s">
        <v>260</v>
      </c>
      <c r="E256" s="9" t="s">
        <v>83</v>
      </c>
      <c r="F256" s="6">
        <v>300</v>
      </c>
      <c r="G256" s="6">
        <v>600</v>
      </c>
    </row>
    <row r="257" spans="2:7" ht="12">
      <c r="B257" s="1" t="s">
        <v>242</v>
      </c>
      <c r="C257" s="1" t="s">
        <v>260</v>
      </c>
      <c r="E257" s="9" t="s">
        <v>83</v>
      </c>
      <c r="F257" s="6">
        <v>300</v>
      </c>
      <c r="G257" s="6">
        <v>600</v>
      </c>
    </row>
    <row r="258" spans="2:7" ht="12">
      <c r="B258" s="1" t="s">
        <v>242</v>
      </c>
      <c r="C258" s="1" t="s">
        <v>260</v>
      </c>
      <c r="E258" s="9" t="s">
        <v>83</v>
      </c>
      <c r="F258" s="6">
        <v>300</v>
      </c>
      <c r="G258" s="6">
        <v>600</v>
      </c>
    </row>
    <row r="259" spans="2:7" ht="12">
      <c r="B259" s="1" t="s">
        <v>242</v>
      </c>
      <c r="C259" s="1" t="s">
        <v>260</v>
      </c>
      <c r="E259" s="9" t="s">
        <v>83</v>
      </c>
      <c r="F259" s="6">
        <v>300</v>
      </c>
      <c r="G259" s="6">
        <v>600</v>
      </c>
    </row>
    <row r="260" spans="2:7" ht="12">
      <c r="B260" s="1" t="s">
        <v>242</v>
      </c>
      <c r="C260" s="1" t="s">
        <v>260</v>
      </c>
      <c r="E260" s="9" t="s">
        <v>83</v>
      </c>
      <c r="F260" s="6">
        <v>300</v>
      </c>
      <c r="G260" s="6">
        <v>600</v>
      </c>
    </row>
    <row r="261" spans="2:7" ht="12">
      <c r="B261" s="1" t="s">
        <v>242</v>
      </c>
      <c r="C261" s="1" t="s">
        <v>260</v>
      </c>
      <c r="E261" s="9" t="s">
        <v>83</v>
      </c>
      <c r="F261" s="6">
        <v>300</v>
      </c>
      <c r="G261" s="6">
        <v>600</v>
      </c>
    </row>
    <row r="262" spans="2:7" ht="12">
      <c r="B262" s="1" t="s">
        <v>242</v>
      </c>
      <c r="C262" s="1" t="s">
        <v>260</v>
      </c>
      <c r="E262" s="9" t="s">
        <v>83</v>
      </c>
      <c r="F262" s="6">
        <v>300</v>
      </c>
      <c r="G262" s="6">
        <v>600</v>
      </c>
    </row>
    <row r="263" spans="2:7" ht="12">
      <c r="B263" s="1" t="s">
        <v>242</v>
      </c>
      <c r="C263" s="1" t="s">
        <v>260</v>
      </c>
      <c r="E263" s="9" t="s">
        <v>83</v>
      </c>
      <c r="F263" s="6">
        <v>300</v>
      </c>
      <c r="G263" s="6">
        <v>600</v>
      </c>
    </row>
    <row r="264" spans="2:7" ht="12">
      <c r="B264" s="1" t="s">
        <v>242</v>
      </c>
      <c r="C264" s="1" t="s">
        <v>260</v>
      </c>
      <c r="E264" s="9" t="s">
        <v>83</v>
      </c>
      <c r="F264" s="6">
        <v>300</v>
      </c>
      <c r="G264" s="6">
        <v>600</v>
      </c>
    </row>
    <row r="265" spans="2:7" ht="12">
      <c r="B265" s="1" t="s">
        <v>242</v>
      </c>
      <c r="C265" s="1" t="s">
        <v>260</v>
      </c>
      <c r="E265" s="9" t="s">
        <v>83</v>
      </c>
      <c r="F265" s="6">
        <v>300</v>
      </c>
      <c r="G265" s="6">
        <v>600</v>
      </c>
    </row>
    <row r="266" spans="2:7" ht="12">
      <c r="B266" s="1" t="s">
        <v>242</v>
      </c>
      <c r="C266" s="1" t="s">
        <v>260</v>
      </c>
      <c r="E266" s="9" t="s">
        <v>83</v>
      </c>
      <c r="F266" s="6">
        <v>300</v>
      </c>
      <c r="G266" s="6">
        <v>600</v>
      </c>
    </row>
    <row r="267" spans="2:7" ht="12">
      <c r="B267" s="1" t="s">
        <v>242</v>
      </c>
      <c r="C267" s="1" t="s">
        <v>260</v>
      </c>
      <c r="E267" s="9" t="s">
        <v>83</v>
      </c>
      <c r="F267" s="6">
        <v>300</v>
      </c>
      <c r="G267" s="6">
        <v>600</v>
      </c>
    </row>
    <row r="268" spans="2:7" ht="12">
      <c r="B268" s="1" t="s">
        <v>242</v>
      </c>
      <c r="C268" s="1" t="s">
        <v>260</v>
      </c>
      <c r="E268" s="9" t="s">
        <v>83</v>
      </c>
      <c r="F268" s="6">
        <v>300</v>
      </c>
      <c r="G268" s="6">
        <v>600</v>
      </c>
    </row>
    <row r="269" spans="2:7" ht="12">
      <c r="B269" s="1" t="s">
        <v>242</v>
      </c>
      <c r="C269" s="1" t="s">
        <v>260</v>
      </c>
      <c r="E269" s="9" t="s">
        <v>83</v>
      </c>
      <c r="F269" s="6">
        <v>300</v>
      </c>
      <c r="G269" s="6">
        <v>600</v>
      </c>
    </row>
    <row r="270" spans="2:7" ht="12">
      <c r="B270" s="1" t="s">
        <v>242</v>
      </c>
      <c r="C270" s="1" t="s">
        <v>260</v>
      </c>
      <c r="E270" s="9" t="s">
        <v>83</v>
      </c>
      <c r="F270" s="6">
        <v>300</v>
      </c>
      <c r="G270" s="6">
        <v>600</v>
      </c>
    </row>
    <row r="271" spans="2:7" ht="12">
      <c r="B271" s="1" t="s">
        <v>242</v>
      </c>
      <c r="C271" s="1" t="s">
        <v>260</v>
      </c>
      <c r="E271" s="9" t="s">
        <v>83</v>
      </c>
      <c r="F271" s="6">
        <v>300</v>
      </c>
      <c r="G271" s="6">
        <v>600</v>
      </c>
    </row>
    <row r="272" spans="2:7" ht="12">
      <c r="B272" s="1" t="s">
        <v>242</v>
      </c>
      <c r="C272" s="1" t="s">
        <v>260</v>
      </c>
      <c r="E272" s="9" t="s">
        <v>83</v>
      </c>
      <c r="F272" s="6">
        <v>300</v>
      </c>
      <c r="G272" s="6">
        <v>600</v>
      </c>
    </row>
    <row r="273" spans="2:7" ht="12">
      <c r="B273" s="1" t="s">
        <v>242</v>
      </c>
      <c r="C273" s="1" t="s">
        <v>260</v>
      </c>
      <c r="E273" s="9" t="s">
        <v>83</v>
      </c>
      <c r="F273" s="6">
        <v>300</v>
      </c>
      <c r="G273" s="6">
        <v>600</v>
      </c>
    </row>
    <row r="274" spans="2:7" ht="12">
      <c r="B274" s="1" t="s">
        <v>242</v>
      </c>
      <c r="C274" s="1" t="s">
        <v>260</v>
      </c>
      <c r="E274" s="9" t="s">
        <v>83</v>
      </c>
      <c r="F274" s="6">
        <v>300</v>
      </c>
      <c r="G274" s="6">
        <v>600</v>
      </c>
    </row>
    <row r="275" spans="2:7" ht="12">
      <c r="B275" s="1" t="s">
        <v>242</v>
      </c>
      <c r="C275" s="1" t="s">
        <v>260</v>
      </c>
      <c r="E275" s="9" t="s">
        <v>83</v>
      </c>
      <c r="F275" s="6">
        <v>300</v>
      </c>
      <c r="G275" s="6">
        <v>600</v>
      </c>
    </row>
    <row r="276" spans="2:7" ht="12">
      <c r="B276" s="1" t="s">
        <v>242</v>
      </c>
      <c r="C276" s="1" t="s">
        <v>260</v>
      </c>
      <c r="E276" s="9" t="s">
        <v>83</v>
      </c>
      <c r="F276" s="6">
        <v>300</v>
      </c>
      <c r="G276" s="6">
        <v>600</v>
      </c>
    </row>
    <row r="277" spans="2:7" ht="12">
      <c r="B277" s="1" t="s">
        <v>242</v>
      </c>
      <c r="C277" s="1" t="s">
        <v>260</v>
      </c>
      <c r="E277" s="9" t="s">
        <v>83</v>
      </c>
      <c r="F277" s="6">
        <v>300</v>
      </c>
      <c r="G277" s="6">
        <v>600</v>
      </c>
    </row>
    <row r="278" spans="2:7" ht="12">
      <c r="B278" s="1" t="s">
        <v>242</v>
      </c>
      <c r="C278" s="1" t="s">
        <v>260</v>
      </c>
      <c r="E278" s="9" t="s">
        <v>83</v>
      </c>
      <c r="F278" s="6">
        <v>300</v>
      </c>
      <c r="G278" s="6">
        <v>600</v>
      </c>
    </row>
    <row r="279" spans="2:7" ht="12">
      <c r="B279" s="1" t="s">
        <v>242</v>
      </c>
      <c r="C279" s="1" t="s">
        <v>260</v>
      </c>
      <c r="E279" s="9" t="s">
        <v>83</v>
      </c>
      <c r="F279" s="6">
        <v>300</v>
      </c>
      <c r="G279" s="6">
        <v>600</v>
      </c>
    </row>
    <row r="280" spans="2:7" ht="12">
      <c r="B280" s="1" t="s">
        <v>242</v>
      </c>
      <c r="C280" s="1" t="s">
        <v>260</v>
      </c>
      <c r="E280" s="9" t="s">
        <v>83</v>
      </c>
      <c r="F280" s="6">
        <v>300</v>
      </c>
      <c r="G280" s="6">
        <v>600</v>
      </c>
    </row>
    <row r="281" spans="2:7" ht="12">
      <c r="B281" s="1" t="s">
        <v>242</v>
      </c>
      <c r="C281" s="1" t="s">
        <v>260</v>
      </c>
      <c r="E281" s="9" t="s">
        <v>83</v>
      </c>
      <c r="F281" s="6">
        <v>300</v>
      </c>
      <c r="G281" s="6">
        <v>600</v>
      </c>
    </row>
    <row r="282" spans="2:7" ht="12">
      <c r="B282" s="1" t="s">
        <v>242</v>
      </c>
      <c r="C282" s="1" t="s">
        <v>260</v>
      </c>
      <c r="E282" s="9" t="s">
        <v>83</v>
      </c>
      <c r="F282" s="6">
        <v>300</v>
      </c>
      <c r="G282" s="6">
        <v>600</v>
      </c>
    </row>
    <row r="283" spans="2:7" ht="12">
      <c r="B283" s="1" t="s">
        <v>242</v>
      </c>
      <c r="C283" s="1" t="s">
        <v>260</v>
      </c>
      <c r="E283" s="9" t="s">
        <v>83</v>
      </c>
      <c r="F283" s="6">
        <v>300</v>
      </c>
      <c r="G283" s="6">
        <v>600</v>
      </c>
    </row>
    <row r="284" spans="2:7" ht="12">
      <c r="B284" s="1" t="s">
        <v>242</v>
      </c>
      <c r="C284" s="1" t="s">
        <v>260</v>
      </c>
      <c r="E284" s="9" t="s">
        <v>83</v>
      </c>
      <c r="F284" s="6">
        <v>300</v>
      </c>
      <c r="G284" s="6">
        <v>600</v>
      </c>
    </row>
    <row r="285" spans="2:7" ht="12">
      <c r="B285" s="1" t="s">
        <v>242</v>
      </c>
      <c r="C285" s="1" t="s">
        <v>260</v>
      </c>
      <c r="E285" s="9" t="s">
        <v>83</v>
      </c>
      <c r="F285" s="6">
        <v>300</v>
      </c>
      <c r="G285" s="6">
        <v>600</v>
      </c>
    </row>
    <row r="286" spans="2:7" ht="12">
      <c r="B286" s="1" t="s">
        <v>242</v>
      </c>
      <c r="C286" s="1" t="s">
        <v>260</v>
      </c>
      <c r="E286" s="9" t="s">
        <v>83</v>
      </c>
      <c r="F286" s="6">
        <v>300</v>
      </c>
      <c r="G286" s="6">
        <v>600</v>
      </c>
    </row>
    <row r="287" spans="2:7" ht="12">
      <c r="B287" s="1" t="s">
        <v>242</v>
      </c>
      <c r="C287" s="1" t="s">
        <v>260</v>
      </c>
      <c r="E287" s="9" t="s">
        <v>83</v>
      </c>
      <c r="F287" s="6">
        <v>300</v>
      </c>
      <c r="G287" s="6">
        <v>600</v>
      </c>
    </row>
    <row r="288" spans="2:7" ht="12">
      <c r="B288" s="1" t="s">
        <v>242</v>
      </c>
      <c r="C288" s="1" t="s">
        <v>260</v>
      </c>
      <c r="E288" s="9" t="s">
        <v>83</v>
      </c>
      <c r="F288" s="6">
        <v>300</v>
      </c>
      <c r="G288" s="6">
        <v>600</v>
      </c>
    </row>
    <row r="289" spans="2:7" ht="12">
      <c r="B289" s="1" t="s">
        <v>242</v>
      </c>
      <c r="C289" s="1" t="s">
        <v>260</v>
      </c>
      <c r="E289" s="9" t="s">
        <v>83</v>
      </c>
      <c r="F289" s="6">
        <v>300</v>
      </c>
      <c r="G289" s="6">
        <v>600</v>
      </c>
    </row>
    <row r="290" spans="2:7" ht="12">
      <c r="B290" s="1" t="s">
        <v>242</v>
      </c>
      <c r="C290" s="1" t="s">
        <v>260</v>
      </c>
      <c r="E290" s="9" t="s">
        <v>83</v>
      </c>
      <c r="F290" s="6">
        <v>300</v>
      </c>
      <c r="G290" s="6">
        <v>600</v>
      </c>
    </row>
    <row r="291" spans="2:7" ht="12">
      <c r="B291" s="1" t="s">
        <v>242</v>
      </c>
      <c r="C291" s="1" t="s">
        <v>260</v>
      </c>
      <c r="E291" s="9" t="s">
        <v>83</v>
      </c>
      <c r="F291" s="6">
        <v>300</v>
      </c>
      <c r="G291" s="6">
        <v>600</v>
      </c>
    </row>
    <row r="292" spans="2:7" ht="12">
      <c r="B292" s="1" t="s">
        <v>242</v>
      </c>
      <c r="C292" s="1" t="s">
        <v>260</v>
      </c>
      <c r="E292" s="9" t="s">
        <v>83</v>
      </c>
      <c r="F292" s="6">
        <v>300</v>
      </c>
      <c r="G292" s="6">
        <v>600</v>
      </c>
    </row>
    <row r="293" spans="2:7" ht="12">
      <c r="B293" s="1" t="s">
        <v>242</v>
      </c>
      <c r="C293" s="1" t="s">
        <v>260</v>
      </c>
      <c r="E293" s="9" t="s">
        <v>83</v>
      </c>
      <c r="F293" s="6">
        <v>300</v>
      </c>
      <c r="G293" s="6">
        <v>600</v>
      </c>
    </row>
    <row r="294" spans="2:7" ht="12">
      <c r="B294" s="1" t="s">
        <v>242</v>
      </c>
      <c r="C294" s="1" t="s">
        <v>260</v>
      </c>
      <c r="E294" s="9" t="s">
        <v>83</v>
      </c>
      <c r="F294" s="6">
        <v>300</v>
      </c>
      <c r="G294" s="6">
        <v>600</v>
      </c>
    </row>
    <row r="295" spans="2:7" ht="12">
      <c r="B295" s="1" t="s">
        <v>242</v>
      </c>
      <c r="C295" s="1" t="s">
        <v>260</v>
      </c>
      <c r="E295" s="9" t="s">
        <v>83</v>
      </c>
      <c r="F295" s="6">
        <v>300</v>
      </c>
      <c r="G295" s="6">
        <v>600</v>
      </c>
    </row>
    <row r="296" spans="2:7" ht="12">
      <c r="B296" s="1" t="s">
        <v>242</v>
      </c>
      <c r="C296" s="1" t="s">
        <v>260</v>
      </c>
      <c r="E296" s="9" t="s">
        <v>83</v>
      </c>
      <c r="F296" s="6">
        <v>300</v>
      </c>
      <c r="G296" s="6">
        <v>600</v>
      </c>
    </row>
    <row r="297" spans="2:7" ht="12">
      <c r="B297" s="1" t="s">
        <v>242</v>
      </c>
      <c r="C297" s="1" t="s">
        <v>260</v>
      </c>
      <c r="E297" s="9" t="s">
        <v>83</v>
      </c>
      <c r="F297" s="6">
        <v>300</v>
      </c>
      <c r="G297" s="6">
        <v>600</v>
      </c>
    </row>
    <row r="298" spans="2:7" ht="12">
      <c r="B298" s="1" t="s">
        <v>242</v>
      </c>
      <c r="C298" s="1" t="s">
        <v>260</v>
      </c>
      <c r="E298" s="9" t="s">
        <v>83</v>
      </c>
      <c r="F298" s="6">
        <v>300</v>
      </c>
      <c r="G298" s="6">
        <v>600</v>
      </c>
    </row>
    <row r="299" spans="2:7" ht="12">
      <c r="B299" s="1" t="s">
        <v>242</v>
      </c>
      <c r="C299" s="1" t="s">
        <v>260</v>
      </c>
      <c r="E299" s="9" t="s">
        <v>83</v>
      </c>
      <c r="F299" s="6">
        <v>300</v>
      </c>
      <c r="G299" s="6">
        <v>600</v>
      </c>
    </row>
    <row r="300" spans="2:7" ht="12">
      <c r="B300" s="1" t="s">
        <v>242</v>
      </c>
      <c r="C300" s="1" t="s">
        <v>260</v>
      </c>
      <c r="E300" s="9" t="s">
        <v>83</v>
      </c>
      <c r="F300" s="6">
        <v>300</v>
      </c>
      <c r="G300" s="6">
        <v>600</v>
      </c>
    </row>
    <row r="301" spans="2:24" ht="12">
      <c r="B301" s="1" t="s">
        <v>261</v>
      </c>
      <c r="C301" s="9" t="s">
        <v>262</v>
      </c>
      <c r="D301" s="4">
        <v>163286</v>
      </c>
      <c r="E301" s="14" t="s">
        <v>38</v>
      </c>
      <c r="F301" s="11">
        <v>2429</v>
      </c>
      <c r="G301" s="6">
        <v>7297</v>
      </c>
      <c r="H301" s="11">
        <v>3652</v>
      </c>
      <c r="I301" s="11">
        <v>6364</v>
      </c>
      <c r="X301" s="12" t="s">
        <v>35</v>
      </c>
    </row>
    <row r="302" spans="2:24" ht="12">
      <c r="B302" s="1" t="s">
        <v>261</v>
      </c>
      <c r="C302" s="9" t="s">
        <v>263</v>
      </c>
      <c r="D302" s="4">
        <v>163268</v>
      </c>
      <c r="E302" s="14" t="s">
        <v>41</v>
      </c>
      <c r="F302" s="4">
        <v>2528</v>
      </c>
      <c r="G302" s="4">
        <v>7154</v>
      </c>
      <c r="H302" s="11">
        <v>3913</v>
      </c>
      <c r="I302" s="11">
        <v>6577</v>
      </c>
      <c r="J302" s="11"/>
      <c r="K302" s="11"/>
      <c r="L302" s="11"/>
      <c r="M302" s="11"/>
      <c r="N302" s="11"/>
      <c r="O302" s="11"/>
      <c r="X302" s="12" t="s">
        <v>35</v>
      </c>
    </row>
    <row r="303" spans="2:24" ht="12">
      <c r="B303" s="1" t="s">
        <v>261</v>
      </c>
      <c r="C303" s="9" t="s">
        <v>264</v>
      </c>
      <c r="D303" s="11">
        <v>163453</v>
      </c>
      <c r="E303" s="9" t="s">
        <v>43</v>
      </c>
      <c r="F303" s="11">
        <v>2177</v>
      </c>
      <c r="G303" s="4">
        <v>4190</v>
      </c>
      <c r="H303" s="11">
        <v>2040</v>
      </c>
      <c r="I303" s="11">
        <v>2280</v>
      </c>
      <c r="L303" s="11"/>
      <c r="M303" s="11"/>
      <c r="O303" s="13"/>
      <c r="X303" s="12" t="s">
        <v>35</v>
      </c>
    </row>
    <row r="304" spans="2:24" ht="12">
      <c r="B304" s="1" t="s">
        <v>261</v>
      </c>
      <c r="C304" s="9" t="s">
        <v>265</v>
      </c>
      <c r="D304" s="4">
        <v>163338</v>
      </c>
      <c r="E304" s="14" t="s">
        <v>43</v>
      </c>
      <c r="F304" s="6">
        <v>2213</v>
      </c>
      <c r="G304" s="11">
        <v>6009</v>
      </c>
      <c r="H304" s="11">
        <v>2760</v>
      </c>
      <c r="I304" s="11">
        <v>4896</v>
      </c>
      <c r="L304" s="13"/>
      <c r="O304" s="13"/>
      <c r="X304" s="12" t="s">
        <v>35</v>
      </c>
    </row>
    <row r="305" spans="2:24" ht="12">
      <c r="B305" s="1" t="s">
        <v>261</v>
      </c>
      <c r="C305" s="9" t="s">
        <v>266</v>
      </c>
      <c r="D305" s="4">
        <v>164076</v>
      </c>
      <c r="E305" s="9" t="s">
        <v>47</v>
      </c>
      <c r="F305" s="11">
        <v>2493</v>
      </c>
      <c r="G305" s="11">
        <v>4415</v>
      </c>
      <c r="H305" s="11">
        <v>3060</v>
      </c>
      <c r="I305" s="11">
        <v>3156</v>
      </c>
      <c r="L305" s="13"/>
      <c r="O305" s="13"/>
      <c r="X305" s="12" t="s">
        <v>35</v>
      </c>
    </row>
    <row r="306" spans="2:24" ht="12">
      <c r="B306" s="1" t="s">
        <v>261</v>
      </c>
      <c r="C306" s="9" t="s">
        <v>267</v>
      </c>
      <c r="D306" s="4">
        <v>161873</v>
      </c>
      <c r="E306" s="9" t="s">
        <v>49</v>
      </c>
      <c r="F306" s="11">
        <v>2216</v>
      </c>
      <c r="G306" s="11">
        <v>3934</v>
      </c>
      <c r="H306" s="11">
        <v>3020</v>
      </c>
      <c r="I306" s="11">
        <v>3020</v>
      </c>
      <c r="J306" s="11">
        <v>4774</v>
      </c>
      <c r="K306" s="11">
        <v>8054</v>
      </c>
      <c r="L306" s="13"/>
      <c r="O306" s="13"/>
      <c r="X306" s="12" t="s">
        <v>35</v>
      </c>
    </row>
    <row r="307" spans="2:24" ht="12">
      <c r="B307" s="1" t="s">
        <v>261</v>
      </c>
      <c r="C307" s="9" t="s">
        <v>268</v>
      </c>
      <c r="D307" s="4">
        <v>163851</v>
      </c>
      <c r="E307" s="9" t="s">
        <v>49</v>
      </c>
      <c r="F307" s="11">
        <v>2544</v>
      </c>
      <c r="G307" s="11">
        <v>4598</v>
      </c>
      <c r="H307" s="11">
        <v>2186</v>
      </c>
      <c r="I307" s="11">
        <v>2441</v>
      </c>
      <c r="L307" s="13"/>
      <c r="O307" s="13"/>
      <c r="X307" s="12" t="s">
        <v>35</v>
      </c>
    </row>
    <row r="308" spans="2:24" ht="12">
      <c r="B308" s="1" t="s">
        <v>261</v>
      </c>
      <c r="C308" s="9" t="s">
        <v>269</v>
      </c>
      <c r="D308" s="4">
        <v>162283</v>
      </c>
      <c r="E308" s="9" t="s">
        <v>49</v>
      </c>
      <c r="F308" s="11">
        <v>2281</v>
      </c>
      <c r="G308" s="11">
        <v>4045</v>
      </c>
      <c r="H308" s="11">
        <v>2322</v>
      </c>
      <c r="I308" s="11">
        <v>2490</v>
      </c>
      <c r="L308" s="13"/>
      <c r="O308" s="13"/>
      <c r="X308" s="12" t="s">
        <v>35</v>
      </c>
    </row>
    <row r="309" spans="2:24" ht="12">
      <c r="B309" s="1" t="s">
        <v>261</v>
      </c>
      <c r="C309" s="9" t="s">
        <v>270</v>
      </c>
      <c r="D309" s="4">
        <v>162007</v>
      </c>
      <c r="E309" s="9" t="s">
        <v>49</v>
      </c>
      <c r="F309" s="11">
        <v>2254</v>
      </c>
      <c r="G309" s="11">
        <v>4179</v>
      </c>
      <c r="H309" s="11">
        <v>2541</v>
      </c>
      <c r="I309" s="11">
        <v>2541</v>
      </c>
      <c r="L309" s="13"/>
      <c r="O309" s="13"/>
      <c r="X309" s="12" t="s">
        <v>35</v>
      </c>
    </row>
    <row r="310" spans="2:24" ht="12">
      <c r="B310" s="1" t="s">
        <v>261</v>
      </c>
      <c r="C310" s="9" t="s">
        <v>271</v>
      </c>
      <c r="D310" s="4">
        <v>162584</v>
      </c>
      <c r="E310" s="9" t="s">
        <v>49</v>
      </c>
      <c r="F310" s="11">
        <v>2128</v>
      </c>
      <c r="G310" s="11">
        <v>4040</v>
      </c>
      <c r="H310" s="11">
        <v>3297</v>
      </c>
      <c r="I310" s="11">
        <v>3297</v>
      </c>
      <c r="X310" s="12" t="s">
        <v>35</v>
      </c>
    </row>
    <row r="311" spans="2:24" ht="12">
      <c r="B311" s="1" t="s">
        <v>261</v>
      </c>
      <c r="C311" s="9" t="s">
        <v>272</v>
      </c>
      <c r="D311" s="4">
        <v>163912</v>
      </c>
      <c r="E311" s="9" t="s">
        <v>58</v>
      </c>
      <c r="F311" s="11">
        <v>3060</v>
      </c>
      <c r="G311" s="11">
        <v>4960</v>
      </c>
      <c r="L311" s="13"/>
      <c r="O311" s="13"/>
      <c r="X311" s="12" t="s">
        <v>35</v>
      </c>
    </row>
    <row r="312" spans="2:24" ht="12">
      <c r="B312" s="1" t="s">
        <v>261</v>
      </c>
      <c r="C312" s="9" t="s">
        <v>273</v>
      </c>
      <c r="D312" s="4">
        <v>162690</v>
      </c>
      <c r="E312" s="9" t="s">
        <v>60</v>
      </c>
      <c r="F312" s="11">
        <v>1410</v>
      </c>
      <c r="G312" s="11">
        <v>2880</v>
      </c>
      <c r="H312" s="11"/>
      <c r="I312" s="11"/>
      <c r="J312" s="11"/>
      <c r="K312" s="11"/>
      <c r="Q312" s="11"/>
      <c r="S312" s="11"/>
      <c r="V312" s="11"/>
      <c r="W312" s="11"/>
      <c r="X312" s="12" t="s">
        <v>35</v>
      </c>
    </row>
    <row r="313" spans="2:24" ht="12">
      <c r="B313" s="1" t="s">
        <v>261</v>
      </c>
      <c r="C313" s="9" t="s">
        <v>274</v>
      </c>
      <c r="D313" s="4">
        <v>161688</v>
      </c>
      <c r="E313" s="9" t="s">
        <v>60</v>
      </c>
      <c r="F313" s="11">
        <v>1529</v>
      </c>
      <c r="G313" s="11">
        <v>3029</v>
      </c>
      <c r="H313" s="13"/>
      <c r="I313" s="13"/>
      <c r="J313" s="13"/>
      <c r="K313" s="13"/>
      <c r="R313" s="13"/>
      <c r="V313" s="13"/>
      <c r="W313" s="13"/>
      <c r="X313" s="12" t="s">
        <v>35</v>
      </c>
    </row>
    <row r="314" spans="2:24" ht="12">
      <c r="B314" s="1" t="s">
        <v>261</v>
      </c>
      <c r="C314" s="9" t="s">
        <v>275</v>
      </c>
      <c r="D314" s="4">
        <v>162609</v>
      </c>
      <c r="E314" s="9" t="s">
        <v>60</v>
      </c>
      <c r="F314" s="11">
        <v>1140</v>
      </c>
      <c r="G314" s="11">
        <v>3120</v>
      </c>
      <c r="H314" s="11"/>
      <c r="I314" s="11"/>
      <c r="V314" s="11"/>
      <c r="X314" s="12" t="s">
        <v>35</v>
      </c>
    </row>
    <row r="315" spans="2:24" ht="12">
      <c r="B315" s="1" t="s">
        <v>261</v>
      </c>
      <c r="C315" s="9" t="s">
        <v>276</v>
      </c>
      <c r="D315" s="4">
        <v>163444</v>
      </c>
      <c r="E315" s="9" t="s">
        <v>60</v>
      </c>
      <c r="F315" s="11">
        <v>1551</v>
      </c>
      <c r="G315" s="11">
        <v>4059</v>
      </c>
      <c r="H315" s="11"/>
      <c r="I315" s="11"/>
      <c r="V315" s="11"/>
      <c r="W315" s="11"/>
      <c r="X315" s="12" t="s">
        <v>35</v>
      </c>
    </row>
    <row r="316" spans="2:24" ht="12">
      <c r="B316" s="1" t="s">
        <v>261</v>
      </c>
      <c r="C316" s="9" t="s">
        <v>277</v>
      </c>
      <c r="D316" s="4">
        <v>161767</v>
      </c>
      <c r="E316" s="9" t="s">
        <v>60</v>
      </c>
      <c r="F316" s="11">
        <v>1320</v>
      </c>
      <c r="G316" s="11">
        <v>5280</v>
      </c>
      <c r="H316" s="13"/>
      <c r="I316" s="13"/>
      <c r="J316" s="13"/>
      <c r="K316" s="13"/>
      <c r="R316" s="13"/>
      <c r="S316" s="13"/>
      <c r="X316" s="12" t="s">
        <v>35</v>
      </c>
    </row>
    <row r="317" spans="2:24" ht="12">
      <c r="B317" s="1" t="s">
        <v>261</v>
      </c>
      <c r="C317" s="9" t="s">
        <v>278</v>
      </c>
      <c r="D317" s="4">
        <v>164313</v>
      </c>
      <c r="E317" s="9" t="s">
        <v>60</v>
      </c>
      <c r="F317" s="11">
        <v>1190</v>
      </c>
      <c r="G317" s="11">
        <v>4370</v>
      </c>
      <c r="H317" s="11"/>
      <c r="X317" s="12" t="s">
        <v>35</v>
      </c>
    </row>
    <row r="318" spans="2:24" ht="12">
      <c r="B318" s="1" t="s">
        <v>261</v>
      </c>
      <c r="C318" s="9" t="s">
        <v>279</v>
      </c>
      <c r="D318" s="4">
        <v>163435</v>
      </c>
      <c r="E318" s="9" t="s">
        <v>60</v>
      </c>
      <c r="F318" s="11">
        <v>1551</v>
      </c>
      <c r="G318" s="11">
        <v>4059</v>
      </c>
      <c r="H318" s="11"/>
      <c r="X318" s="12" t="s">
        <v>35</v>
      </c>
    </row>
    <row r="319" spans="2:24" ht="12">
      <c r="B319" s="1" t="s">
        <v>261</v>
      </c>
      <c r="C319" s="1" t="s">
        <v>280</v>
      </c>
      <c r="D319" s="4">
        <v>162168</v>
      </c>
      <c r="E319" s="9" t="s">
        <v>60</v>
      </c>
      <c r="F319" s="6">
        <v>1211</v>
      </c>
      <c r="G319" s="6">
        <v>4800</v>
      </c>
      <c r="H319" s="11"/>
      <c r="I319" s="11"/>
      <c r="X319" s="12" t="s">
        <v>35</v>
      </c>
    </row>
    <row r="320" spans="2:24" ht="12">
      <c r="B320" s="1" t="s">
        <v>261</v>
      </c>
      <c r="C320" s="9" t="s">
        <v>281</v>
      </c>
      <c r="D320" s="4">
        <v>162122</v>
      </c>
      <c r="E320" s="9" t="s">
        <v>60</v>
      </c>
      <c r="F320" s="11">
        <v>1452</v>
      </c>
      <c r="G320" s="11">
        <v>4092</v>
      </c>
      <c r="L320" s="13"/>
      <c r="O320" s="13"/>
      <c r="V320" s="11"/>
      <c r="W320" s="11"/>
      <c r="X320" s="12" t="s">
        <v>35</v>
      </c>
    </row>
    <row r="321" spans="2:24" ht="12">
      <c r="B321" s="1" t="s">
        <v>261</v>
      </c>
      <c r="C321" s="9" t="s">
        <v>282</v>
      </c>
      <c r="D321" s="4">
        <v>163426</v>
      </c>
      <c r="E321" s="9" t="s">
        <v>60</v>
      </c>
      <c r="F321" s="11">
        <v>1551</v>
      </c>
      <c r="G321" s="11">
        <v>4059</v>
      </c>
      <c r="X321" s="12" t="s">
        <v>35</v>
      </c>
    </row>
    <row r="322" spans="2:24" ht="12">
      <c r="B322" s="1" t="s">
        <v>261</v>
      </c>
      <c r="C322" s="9" t="s">
        <v>283</v>
      </c>
      <c r="D322" s="4">
        <v>162399</v>
      </c>
      <c r="E322" s="9" t="s">
        <v>60</v>
      </c>
      <c r="F322" s="11">
        <v>1154</v>
      </c>
      <c r="G322" s="11">
        <v>3386</v>
      </c>
      <c r="H322" s="11"/>
      <c r="I322" s="11"/>
      <c r="X322" s="12" t="s">
        <v>35</v>
      </c>
    </row>
    <row r="323" spans="2:24" ht="12">
      <c r="B323" s="1" t="s">
        <v>261</v>
      </c>
      <c r="C323" s="9" t="s">
        <v>284</v>
      </c>
      <c r="D323" s="4">
        <v>162706</v>
      </c>
      <c r="E323" s="9" t="s">
        <v>60</v>
      </c>
      <c r="F323" s="11">
        <v>1290</v>
      </c>
      <c r="G323" s="11">
        <v>3600</v>
      </c>
      <c r="H323" s="11"/>
      <c r="I323" s="11"/>
      <c r="V323" s="11"/>
      <c r="X323" s="12" t="s">
        <v>35</v>
      </c>
    </row>
    <row r="324" spans="2:24" ht="12">
      <c r="B324" s="1" t="s">
        <v>261</v>
      </c>
      <c r="C324" s="9" t="s">
        <v>285</v>
      </c>
      <c r="D324" s="4">
        <v>162104</v>
      </c>
      <c r="E324" s="9" t="s">
        <v>60</v>
      </c>
      <c r="F324" s="11">
        <v>1170</v>
      </c>
      <c r="G324" s="11">
        <v>3390</v>
      </c>
      <c r="H324" s="11"/>
      <c r="I324" s="11"/>
      <c r="L324" s="13"/>
      <c r="O324" s="13"/>
      <c r="X324" s="12" t="s">
        <v>35</v>
      </c>
    </row>
    <row r="325" spans="2:24" ht="12">
      <c r="B325" s="1" t="s">
        <v>261</v>
      </c>
      <c r="C325" s="9" t="s">
        <v>286</v>
      </c>
      <c r="D325" s="4">
        <v>162799</v>
      </c>
      <c r="E325" s="9" t="s">
        <v>60</v>
      </c>
      <c r="F325" s="11">
        <v>1551</v>
      </c>
      <c r="G325" s="11">
        <v>4620</v>
      </c>
      <c r="H325" s="11"/>
      <c r="I325" s="11"/>
      <c r="V325" s="11"/>
      <c r="W325" s="11"/>
      <c r="X325" s="12" t="s">
        <v>35</v>
      </c>
    </row>
    <row r="326" spans="2:24" ht="12">
      <c r="B326" s="1" t="s">
        <v>261</v>
      </c>
      <c r="C326" s="9" t="s">
        <v>287</v>
      </c>
      <c r="D326" s="4">
        <v>162478</v>
      </c>
      <c r="E326" s="9" t="s">
        <v>60</v>
      </c>
      <c r="F326" s="11">
        <v>1154</v>
      </c>
      <c r="G326" s="11">
        <v>3386</v>
      </c>
      <c r="H326" s="11"/>
      <c r="I326" s="11"/>
      <c r="V326" s="11"/>
      <c r="W326" s="11"/>
      <c r="X326" s="12" t="s">
        <v>35</v>
      </c>
    </row>
    <row r="327" spans="2:24" ht="12">
      <c r="B327" s="1" t="s">
        <v>261</v>
      </c>
      <c r="C327" s="9" t="s">
        <v>288</v>
      </c>
      <c r="D327" s="4">
        <v>161864</v>
      </c>
      <c r="E327" s="9" t="s">
        <v>60</v>
      </c>
      <c r="F327" s="11">
        <v>1133</v>
      </c>
      <c r="G327" s="11">
        <v>3233</v>
      </c>
      <c r="H327" s="11"/>
      <c r="I327" s="11"/>
      <c r="S327" s="11"/>
      <c r="V327" s="11"/>
      <c r="X327" s="12" t="s">
        <v>35</v>
      </c>
    </row>
    <row r="328" spans="2:24" ht="12">
      <c r="B328" s="1" t="s">
        <v>261</v>
      </c>
      <c r="C328" s="9" t="s">
        <v>289</v>
      </c>
      <c r="D328" s="4">
        <v>162557</v>
      </c>
      <c r="E328" s="9" t="s">
        <v>60</v>
      </c>
      <c r="F328" s="11">
        <v>1538</v>
      </c>
      <c r="G328" s="11">
        <v>5678</v>
      </c>
      <c r="H328" s="11"/>
      <c r="I328" s="11"/>
      <c r="V328" s="11"/>
      <c r="W328" s="11"/>
      <c r="X328" s="12" t="s">
        <v>35</v>
      </c>
    </row>
    <row r="329" spans="2:24" ht="12">
      <c r="B329" s="1" t="s">
        <v>261</v>
      </c>
      <c r="C329" s="9" t="s">
        <v>290</v>
      </c>
      <c r="D329" s="4">
        <v>163657</v>
      </c>
      <c r="E329" s="9" t="s">
        <v>60</v>
      </c>
      <c r="F329" s="11">
        <v>1740</v>
      </c>
      <c r="G329" s="11">
        <v>6060</v>
      </c>
      <c r="H329" s="11"/>
      <c r="X329" s="12" t="s">
        <v>35</v>
      </c>
    </row>
    <row r="330" spans="2:24" ht="12">
      <c r="B330" s="1" t="s">
        <v>261</v>
      </c>
      <c r="C330" s="9" t="s">
        <v>291</v>
      </c>
      <c r="D330" s="4">
        <v>163259</v>
      </c>
      <c r="E330" s="9" t="s">
        <v>123</v>
      </c>
      <c r="F330" s="11">
        <v>1940</v>
      </c>
      <c r="G330" s="11">
        <v>6276</v>
      </c>
      <c r="H330" s="11">
        <v>3384</v>
      </c>
      <c r="I330" s="11">
        <v>6048</v>
      </c>
      <c r="J330" s="11">
        <v>5460</v>
      </c>
      <c r="K330" s="11">
        <v>10350</v>
      </c>
      <c r="L330" s="11">
        <v>8602</v>
      </c>
      <c r="M330" s="11">
        <v>17408</v>
      </c>
      <c r="N330" s="11">
        <v>7400</v>
      </c>
      <c r="O330" s="11">
        <v>16874</v>
      </c>
      <c r="T330" s="6">
        <v>2080</v>
      </c>
      <c r="U330" s="6">
        <v>6500</v>
      </c>
      <c r="V330" s="11"/>
      <c r="W330" s="18" t="s">
        <v>292</v>
      </c>
      <c r="X330" s="12" t="s">
        <v>35</v>
      </c>
    </row>
    <row r="331" spans="2:24" ht="12">
      <c r="B331" s="1" t="s">
        <v>261</v>
      </c>
      <c r="C331" s="9" t="s">
        <v>293</v>
      </c>
      <c r="D331" s="4">
        <v>163204</v>
      </c>
      <c r="E331" s="9" t="s">
        <v>123</v>
      </c>
      <c r="F331" s="11">
        <v>3840</v>
      </c>
      <c r="G331" s="11">
        <v>3990</v>
      </c>
      <c r="H331" s="11">
        <v>4960</v>
      </c>
      <c r="I331" s="11">
        <v>6520</v>
      </c>
      <c r="L331" s="13"/>
      <c r="O331" s="13"/>
      <c r="X331" s="12" t="s">
        <v>35</v>
      </c>
    </row>
    <row r="332" spans="2:24" ht="12">
      <c r="B332" s="1" t="s">
        <v>294</v>
      </c>
      <c r="C332" s="9" t="s">
        <v>264</v>
      </c>
      <c r="D332" s="10">
        <v>176080</v>
      </c>
      <c r="E332" s="9" t="s">
        <v>38</v>
      </c>
      <c r="F332" s="11">
        <v>2223</v>
      </c>
      <c r="G332" s="11">
        <v>3685</v>
      </c>
      <c r="H332" s="11">
        <v>2223</v>
      </c>
      <c r="I332" s="11">
        <v>3685</v>
      </c>
      <c r="J332" s="11"/>
      <c r="K332" s="11"/>
      <c r="L332" s="11"/>
      <c r="M332" s="11"/>
      <c r="N332" s="11"/>
      <c r="O332" s="11"/>
      <c r="P332" s="11"/>
      <c r="Q332" s="11"/>
      <c r="R332" s="11">
        <v>2920</v>
      </c>
      <c r="S332" s="11">
        <v>8160</v>
      </c>
      <c r="V332" s="11"/>
      <c r="W332" s="11"/>
      <c r="X332" s="12" t="s">
        <v>35</v>
      </c>
    </row>
    <row r="333" spans="2:24" ht="12">
      <c r="B333" s="1" t="s">
        <v>294</v>
      </c>
      <c r="C333" s="9" t="s">
        <v>53</v>
      </c>
      <c r="D333" s="10">
        <v>176017</v>
      </c>
      <c r="E333" s="9" t="s">
        <v>38</v>
      </c>
      <c r="F333" s="11">
        <v>2221</v>
      </c>
      <c r="G333" s="11">
        <v>3683</v>
      </c>
      <c r="H333" s="11">
        <v>2221</v>
      </c>
      <c r="I333" s="11">
        <v>3683</v>
      </c>
      <c r="J333" s="11">
        <v>2571</v>
      </c>
      <c r="K333" s="11">
        <v>4033</v>
      </c>
      <c r="L333" s="11"/>
      <c r="M333" s="11"/>
      <c r="N333" s="11"/>
      <c r="O333" s="11"/>
      <c r="P333" s="11"/>
      <c r="Q333" s="11"/>
      <c r="R333" s="11"/>
      <c r="S333" s="11"/>
      <c r="T333" s="11">
        <v>2421</v>
      </c>
      <c r="U333" s="11">
        <v>3883</v>
      </c>
      <c r="V333" s="11"/>
      <c r="W333" s="11"/>
      <c r="X333" s="12" t="s">
        <v>35</v>
      </c>
    </row>
    <row r="334" spans="2:24" ht="12">
      <c r="B334" s="1" t="s">
        <v>294</v>
      </c>
      <c r="C334" s="9" t="s">
        <v>295</v>
      </c>
      <c r="D334" s="10">
        <v>176372</v>
      </c>
      <c r="E334" s="9" t="s">
        <v>41</v>
      </c>
      <c r="F334" s="11">
        <v>2120</v>
      </c>
      <c r="G334" s="11">
        <v>3582</v>
      </c>
      <c r="H334" s="11">
        <v>2120</v>
      </c>
      <c r="I334" s="11">
        <v>3582</v>
      </c>
      <c r="J334" s="11"/>
      <c r="K334" s="11"/>
      <c r="L334" s="11"/>
      <c r="M334" s="11"/>
      <c r="N334" s="11"/>
      <c r="O334" s="11"/>
      <c r="P334" s="11"/>
      <c r="Q334" s="11"/>
      <c r="R334" s="11"/>
      <c r="S334" s="11"/>
      <c r="V334" s="11"/>
      <c r="W334" s="11"/>
      <c r="X334" s="12" t="s">
        <v>35</v>
      </c>
    </row>
    <row r="335" spans="2:24" ht="12">
      <c r="B335" s="1" t="s">
        <v>294</v>
      </c>
      <c r="C335" s="9" t="s">
        <v>46</v>
      </c>
      <c r="D335" s="10">
        <v>175856</v>
      </c>
      <c r="E335" s="9" t="s">
        <v>43</v>
      </c>
      <c r="F335" s="11">
        <v>2029</v>
      </c>
      <c r="G335" s="11">
        <v>3491</v>
      </c>
      <c r="H335" s="11">
        <v>2029</v>
      </c>
      <c r="I335" s="11">
        <v>3491</v>
      </c>
      <c r="J335" s="11"/>
      <c r="K335" s="11"/>
      <c r="L335" s="11"/>
      <c r="M335" s="11"/>
      <c r="N335" s="11"/>
      <c r="O335" s="11"/>
      <c r="P335" s="11"/>
      <c r="Q335" s="11"/>
      <c r="R335" s="11"/>
      <c r="S335" s="11"/>
      <c r="V335" s="11"/>
      <c r="W335" s="11"/>
      <c r="X335" s="12" t="s">
        <v>35</v>
      </c>
    </row>
    <row r="336" spans="2:24" ht="12">
      <c r="B336" s="1" t="s">
        <v>294</v>
      </c>
      <c r="C336" s="9" t="s">
        <v>296</v>
      </c>
      <c r="D336" s="10">
        <v>175616</v>
      </c>
      <c r="E336" s="9" t="s">
        <v>43</v>
      </c>
      <c r="F336" s="11">
        <v>2000</v>
      </c>
      <c r="G336" s="11">
        <v>3462</v>
      </c>
      <c r="H336" s="11">
        <v>2000</v>
      </c>
      <c r="I336" s="11">
        <v>3462</v>
      </c>
      <c r="J336" s="11"/>
      <c r="K336" s="11"/>
      <c r="L336" s="11"/>
      <c r="M336" s="11"/>
      <c r="N336" s="11"/>
      <c r="O336" s="11"/>
      <c r="P336" s="11"/>
      <c r="Q336" s="11"/>
      <c r="R336" s="11"/>
      <c r="S336" s="11"/>
      <c r="V336" s="11"/>
      <c r="W336" s="11"/>
      <c r="X336" s="12" t="s">
        <v>35</v>
      </c>
    </row>
    <row r="337" spans="2:24" ht="12">
      <c r="B337" s="1" t="s">
        <v>294</v>
      </c>
      <c r="C337" s="9" t="s">
        <v>297</v>
      </c>
      <c r="D337" s="10">
        <v>176035</v>
      </c>
      <c r="E337" s="9" t="s">
        <v>49</v>
      </c>
      <c r="F337" s="11">
        <v>2053</v>
      </c>
      <c r="G337" s="11">
        <v>3515</v>
      </c>
      <c r="H337" s="11">
        <v>2053</v>
      </c>
      <c r="I337" s="11">
        <v>3515</v>
      </c>
      <c r="J337" s="11"/>
      <c r="K337" s="11"/>
      <c r="L337" s="11"/>
      <c r="M337" s="11"/>
      <c r="N337" s="11"/>
      <c r="O337" s="11"/>
      <c r="P337" s="11"/>
      <c r="Q337" s="11"/>
      <c r="R337" s="11"/>
      <c r="S337" s="11"/>
      <c r="V337" s="11"/>
      <c r="W337" s="11"/>
      <c r="X337" s="12" t="s">
        <v>35</v>
      </c>
    </row>
    <row r="338" spans="2:24" ht="12">
      <c r="B338" s="1" t="s">
        <v>294</v>
      </c>
      <c r="C338" s="9" t="s">
        <v>55</v>
      </c>
      <c r="D338" s="10">
        <v>175342</v>
      </c>
      <c r="E338" s="9" t="s">
        <v>49</v>
      </c>
      <c r="F338" s="11">
        <v>2068</v>
      </c>
      <c r="G338" s="11">
        <v>3530</v>
      </c>
      <c r="H338" s="11">
        <v>1958</v>
      </c>
      <c r="I338" s="11">
        <v>3420</v>
      </c>
      <c r="J338" s="11"/>
      <c r="K338" s="11"/>
      <c r="L338" s="11"/>
      <c r="M338" s="11"/>
      <c r="N338" s="11"/>
      <c r="O338" s="11"/>
      <c r="P338" s="11"/>
      <c r="Q338" s="11"/>
      <c r="R338" s="11"/>
      <c r="S338" s="11"/>
      <c r="V338" s="11"/>
      <c r="W338" s="11"/>
      <c r="X338" s="12" t="s">
        <v>35</v>
      </c>
    </row>
    <row r="339" spans="2:24" ht="12">
      <c r="B339" s="1" t="s">
        <v>294</v>
      </c>
      <c r="C339" s="9" t="s">
        <v>298</v>
      </c>
      <c r="D339" s="10">
        <v>176044</v>
      </c>
      <c r="E339" s="9" t="s">
        <v>58</v>
      </c>
      <c r="F339" s="11">
        <v>1952</v>
      </c>
      <c r="G339" s="11">
        <v>3414</v>
      </c>
      <c r="H339" s="11">
        <v>1947</v>
      </c>
      <c r="I339" s="11">
        <v>3409</v>
      </c>
      <c r="J339" s="11"/>
      <c r="K339" s="11"/>
      <c r="L339" s="11"/>
      <c r="M339" s="11"/>
      <c r="N339" s="11"/>
      <c r="O339" s="11"/>
      <c r="P339" s="11"/>
      <c r="Q339" s="11"/>
      <c r="R339" s="11"/>
      <c r="S339" s="11"/>
      <c r="V339" s="11"/>
      <c r="W339" s="11"/>
      <c r="X339" s="12" t="s">
        <v>35</v>
      </c>
    </row>
    <row r="340" spans="2:24" ht="12">
      <c r="B340" s="1" t="s">
        <v>294</v>
      </c>
      <c r="C340" s="9" t="s">
        <v>299</v>
      </c>
      <c r="D340" s="10">
        <v>175829</v>
      </c>
      <c r="E340" s="9" t="s">
        <v>60</v>
      </c>
      <c r="F340" s="6">
        <v>800</v>
      </c>
      <c r="G340" s="11">
        <v>1640</v>
      </c>
      <c r="X340" s="12" t="s">
        <v>35</v>
      </c>
    </row>
    <row r="341" spans="2:24" ht="12">
      <c r="B341" s="1" t="s">
        <v>294</v>
      </c>
      <c r="C341" s="1" t="s">
        <v>300</v>
      </c>
      <c r="D341" s="19">
        <v>175519</v>
      </c>
      <c r="E341" s="9" t="s">
        <v>60</v>
      </c>
      <c r="F341" s="11">
        <v>770</v>
      </c>
      <c r="G341" s="13">
        <v>2170</v>
      </c>
      <c r="H341" s="13"/>
      <c r="X341" s="12" t="s">
        <v>35</v>
      </c>
    </row>
    <row r="342" spans="2:24" ht="12">
      <c r="B342" s="1" t="s">
        <v>294</v>
      </c>
      <c r="C342" s="9" t="s">
        <v>301</v>
      </c>
      <c r="D342" s="10">
        <v>175883</v>
      </c>
      <c r="E342" s="9" t="s">
        <v>60</v>
      </c>
      <c r="F342" s="11">
        <v>700</v>
      </c>
      <c r="G342" s="11">
        <v>1700</v>
      </c>
      <c r="X342" s="12" t="s">
        <v>35</v>
      </c>
    </row>
    <row r="343" spans="2:24" ht="12">
      <c r="B343" s="1" t="s">
        <v>294</v>
      </c>
      <c r="C343" s="9" t="s">
        <v>302</v>
      </c>
      <c r="D343" s="10">
        <v>176178</v>
      </c>
      <c r="E343" s="9" t="s">
        <v>60</v>
      </c>
      <c r="F343" s="11">
        <v>900</v>
      </c>
      <c r="G343" s="11">
        <v>1900</v>
      </c>
      <c r="X343" s="12" t="s">
        <v>35</v>
      </c>
    </row>
    <row r="344" spans="2:24" ht="12">
      <c r="B344" s="1" t="s">
        <v>294</v>
      </c>
      <c r="C344" s="9" t="s">
        <v>303</v>
      </c>
      <c r="D344" s="10">
        <v>175935</v>
      </c>
      <c r="E344" s="9" t="s">
        <v>60</v>
      </c>
      <c r="F344" s="11">
        <v>820</v>
      </c>
      <c r="G344" s="11">
        <v>1800</v>
      </c>
      <c r="X344" s="12" t="s">
        <v>35</v>
      </c>
    </row>
    <row r="345" spans="2:24" ht="12">
      <c r="B345" s="1" t="s">
        <v>294</v>
      </c>
      <c r="C345" s="9" t="s">
        <v>304</v>
      </c>
      <c r="D345" s="10">
        <v>176071</v>
      </c>
      <c r="E345" s="9" t="s">
        <v>60</v>
      </c>
      <c r="F345" s="11">
        <v>880</v>
      </c>
      <c r="G345" s="11">
        <v>1780</v>
      </c>
      <c r="X345" s="12" t="s">
        <v>35</v>
      </c>
    </row>
    <row r="346" spans="2:24" ht="12">
      <c r="B346" s="1" t="s">
        <v>294</v>
      </c>
      <c r="C346" s="9" t="s">
        <v>305</v>
      </c>
      <c r="D346" s="10">
        <v>175786</v>
      </c>
      <c r="E346" s="9" t="s">
        <v>60</v>
      </c>
      <c r="F346" s="11">
        <v>856</v>
      </c>
      <c r="G346" s="11">
        <v>2620</v>
      </c>
      <c r="H346" s="13"/>
      <c r="I346" s="13"/>
      <c r="R346" s="13"/>
      <c r="S346" s="13"/>
      <c r="X346" s="12" t="s">
        <v>35</v>
      </c>
    </row>
    <row r="347" spans="2:24" ht="12">
      <c r="B347" s="1" t="s">
        <v>294</v>
      </c>
      <c r="C347" s="9" t="s">
        <v>306</v>
      </c>
      <c r="D347" s="10">
        <v>175652</v>
      </c>
      <c r="E347" s="9" t="s">
        <v>60</v>
      </c>
      <c r="F347" s="4">
        <v>950</v>
      </c>
      <c r="G347" s="11">
        <v>1950</v>
      </c>
      <c r="X347" s="12" t="s">
        <v>35</v>
      </c>
    </row>
    <row r="348" spans="2:24" ht="12">
      <c r="B348" s="1" t="s">
        <v>294</v>
      </c>
      <c r="C348" s="9" t="s">
        <v>307</v>
      </c>
      <c r="D348" s="10">
        <v>176354</v>
      </c>
      <c r="E348" s="9" t="s">
        <v>60</v>
      </c>
      <c r="F348" s="11">
        <v>750</v>
      </c>
      <c r="G348" s="11">
        <v>1800</v>
      </c>
      <c r="L348" s="13"/>
      <c r="O348" s="13"/>
      <c r="X348" s="12" t="s">
        <v>35</v>
      </c>
    </row>
    <row r="349" spans="2:24" ht="12">
      <c r="B349" s="1" t="s">
        <v>294</v>
      </c>
      <c r="C349" s="9" t="s">
        <v>308</v>
      </c>
      <c r="D349" s="10">
        <v>175810</v>
      </c>
      <c r="E349" s="9" t="s">
        <v>60</v>
      </c>
      <c r="F349" s="6">
        <v>804</v>
      </c>
      <c r="G349" s="11">
        <v>1804</v>
      </c>
      <c r="X349" s="12" t="s">
        <v>35</v>
      </c>
    </row>
    <row r="350" spans="2:24" ht="12">
      <c r="B350" s="1" t="s">
        <v>294</v>
      </c>
      <c r="C350" s="1" t="s">
        <v>309</v>
      </c>
      <c r="D350" s="19">
        <v>175573</v>
      </c>
      <c r="E350" s="9" t="s">
        <v>60</v>
      </c>
      <c r="F350" s="4">
        <v>850</v>
      </c>
      <c r="G350" s="11">
        <v>1810</v>
      </c>
      <c r="X350" s="12" t="s">
        <v>35</v>
      </c>
    </row>
    <row r="351" spans="2:24" ht="12">
      <c r="B351" s="1" t="s">
        <v>294</v>
      </c>
      <c r="C351" s="9" t="s">
        <v>310</v>
      </c>
      <c r="D351" s="10">
        <v>176169</v>
      </c>
      <c r="E351" s="9" t="s">
        <v>60</v>
      </c>
      <c r="F351" s="11">
        <v>770</v>
      </c>
      <c r="G351" s="11">
        <v>1580</v>
      </c>
      <c r="X351" s="12" t="s">
        <v>35</v>
      </c>
    </row>
    <row r="352" spans="2:24" ht="12">
      <c r="B352" s="1" t="s">
        <v>294</v>
      </c>
      <c r="C352" s="9" t="s">
        <v>311</v>
      </c>
      <c r="D352" s="10">
        <v>176239</v>
      </c>
      <c r="E352" s="9" t="s">
        <v>60</v>
      </c>
      <c r="F352" s="11">
        <v>818</v>
      </c>
      <c r="G352" s="11">
        <v>1768</v>
      </c>
      <c r="H352" s="13"/>
      <c r="I352" s="13"/>
      <c r="J352" s="13"/>
      <c r="K352" s="13"/>
      <c r="L352" s="13"/>
      <c r="M352" s="13"/>
      <c r="N352" s="13"/>
      <c r="O352" s="13"/>
      <c r="X352" s="12" t="s">
        <v>35</v>
      </c>
    </row>
    <row r="353" spans="2:24" ht="12">
      <c r="B353" s="1" t="s">
        <v>294</v>
      </c>
      <c r="C353" s="9" t="s">
        <v>312</v>
      </c>
      <c r="D353" s="10">
        <v>176008</v>
      </c>
      <c r="E353" s="9" t="s">
        <v>60</v>
      </c>
      <c r="F353" s="11">
        <v>790</v>
      </c>
      <c r="G353" s="11">
        <v>1790</v>
      </c>
      <c r="H353" s="13"/>
      <c r="I353" s="13"/>
      <c r="X353" s="12" t="s">
        <v>35</v>
      </c>
    </row>
    <row r="354" spans="2:24" ht="12">
      <c r="B354" s="1" t="s">
        <v>294</v>
      </c>
      <c r="C354" s="1" t="s">
        <v>313</v>
      </c>
      <c r="D354" s="19">
        <v>175643</v>
      </c>
      <c r="E354" s="9" t="s">
        <v>60</v>
      </c>
      <c r="F354" s="4">
        <v>800</v>
      </c>
      <c r="G354" s="11">
        <v>2000</v>
      </c>
      <c r="H354" s="13"/>
      <c r="I354" s="13"/>
      <c r="X354" s="12" t="s">
        <v>35</v>
      </c>
    </row>
    <row r="355" spans="2:24" ht="12">
      <c r="B355" s="1" t="s">
        <v>294</v>
      </c>
      <c r="C355" s="9" t="s">
        <v>314</v>
      </c>
      <c r="D355" s="10">
        <v>176026</v>
      </c>
      <c r="E355" s="9" t="s">
        <v>123</v>
      </c>
      <c r="F355" s="11"/>
      <c r="G355" s="11"/>
      <c r="H355" s="11"/>
      <c r="I355" s="11"/>
      <c r="J355" s="11"/>
      <c r="K355" s="11"/>
      <c r="L355" s="11">
        <v>6705</v>
      </c>
      <c r="M355" s="11">
        <v>12705</v>
      </c>
      <c r="N355" s="11">
        <v>4505</v>
      </c>
      <c r="O355" s="11">
        <v>10505</v>
      </c>
      <c r="P355" s="11"/>
      <c r="Q355" s="11"/>
      <c r="R355" s="11"/>
      <c r="S355" s="11"/>
      <c r="V355" s="11">
        <v>1887</v>
      </c>
      <c r="W355" s="11">
        <v>3349</v>
      </c>
      <c r="X355" s="12" t="s">
        <v>35</v>
      </c>
    </row>
    <row r="356" spans="2:24" ht="12">
      <c r="B356" s="1" t="s">
        <v>315</v>
      </c>
      <c r="C356" s="1" t="s">
        <v>316</v>
      </c>
      <c r="D356" s="19">
        <v>199193</v>
      </c>
      <c r="E356" s="9" t="s">
        <v>38</v>
      </c>
      <c r="F356" s="13">
        <v>1238</v>
      </c>
      <c r="G356" s="13">
        <v>7106</v>
      </c>
      <c r="H356" s="13">
        <v>1249</v>
      </c>
      <c r="I356" s="13">
        <v>7117</v>
      </c>
      <c r="X356" s="12" t="s">
        <v>35</v>
      </c>
    </row>
    <row r="357" spans="2:24" ht="12">
      <c r="B357" s="1" t="s">
        <v>315</v>
      </c>
      <c r="C357" s="1" t="s">
        <v>317</v>
      </c>
      <c r="D357" s="19">
        <v>199120</v>
      </c>
      <c r="E357" s="9" t="s">
        <v>38</v>
      </c>
      <c r="F357" s="13">
        <v>1213</v>
      </c>
      <c r="G357" s="13">
        <v>7081</v>
      </c>
      <c r="H357" s="13">
        <v>1208</v>
      </c>
      <c r="I357" s="13">
        <v>7076</v>
      </c>
      <c r="J357" s="13">
        <v>1279</v>
      </c>
      <c r="K357" s="13">
        <v>8641</v>
      </c>
      <c r="L357" s="13">
        <v>2105</v>
      </c>
      <c r="M357" s="13">
        <v>15711</v>
      </c>
      <c r="N357" s="13">
        <v>2355</v>
      </c>
      <c r="O357" s="13">
        <v>14173</v>
      </c>
      <c r="R357" s="13">
        <v>2126</v>
      </c>
      <c r="S357" s="13">
        <v>13404</v>
      </c>
      <c r="X357" s="12" t="s">
        <v>35</v>
      </c>
    </row>
    <row r="358" spans="2:24" ht="12">
      <c r="B358" s="1" t="s">
        <v>315</v>
      </c>
      <c r="C358" s="1" t="s">
        <v>318</v>
      </c>
      <c r="D358" s="19">
        <v>199148</v>
      </c>
      <c r="E358" s="9" t="s">
        <v>41</v>
      </c>
      <c r="F358" s="13">
        <v>1492</v>
      </c>
      <c r="G358" s="13">
        <v>7360</v>
      </c>
      <c r="H358" s="13">
        <v>1492</v>
      </c>
      <c r="I358" s="13">
        <v>7360</v>
      </c>
      <c r="T358" s="13">
        <v>2096</v>
      </c>
      <c r="U358" s="13">
        <v>8638</v>
      </c>
      <c r="V358" s="13"/>
      <c r="W358" s="13"/>
      <c r="X358" s="12" t="s">
        <v>35</v>
      </c>
    </row>
    <row r="359" spans="2:24" ht="12">
      <c r="B359" s="1" t="s">
        <v>315</v>
      </c>
      <c r="C359" s="1" t="s">
        <v>319</v>
      </c>
      <c r="D359" s="19">
        <v>198507</v>
      </c>
      <c r="E359" s="9" t="s">
        <v>43</v>
      </c>
      <c r="F359" s="13">
        <v>1150</v>
      </c>
      <c r="G359" s="13">
        <v>5624</v>
      </c>
      <c r="X359" s="12" t="s">
        <v>35</v>
      </c>
    </row>
    <row r="360" spans="2:24" ht="12">
      <c r="B360" s="1" t="s">
        <v>315</v>
      </c>
      <c r="C360" s="1" t="s">
        <v>320</v>
      </c>
      <c r="D360" s="19">
        <v>198464</v>
      </c>
      <c r="E360" s="9" t="s">
        <v>43</v>
      </c>
      <c r="F360" s="13">
        <v>1204</v>
      </c>
      <c r="G360" s="13">
        <v>6258</v>
      </c>
      <c r="H360" s="13">
        <v>1204</v>
      </c>
      <c r="I360" s="13">
        <v>6258</v>
      </c>
      <c r="J360" s="13"/>
      <c r="L360" s="13">
        <v>2190</v>
      </c>
      <c r="M360" s="13">
        <v>15796</v>
      </c>
      <c r="X360" s="12" t="s">
        <v>35</v>
      </c>
    </row>
    <row r="361" spans="2:24" ht="12">
      <c r="B361" s="1" t="s">
        <v>315</v>
      </c>
      <c r="C361" s="1" t="s">
        <v>321</v>
      </c>
      <c r="D361" s="19">
        <v>199139</v>
      </c>
      <c r="E361" s="9" t="s">
        <v>47</v>
      </c>
      <c r="F361" s="13">
        <v>1147</v>
      </c>
      <c r="G361" s="13">
        <v>6201</v>
      </c>
      <c r="H361" s="13">
        <v>1147</v>
      </c>
      <c r="I361" s="13">
        <v>6201</v>
      </c>
      <c r="X361" s="12" t="s">
        <v>35</v>
      </c>
    </row>
    <row r="362" spans="2:24" ht="12">
      <c r="B362" s="1" t="s">
        <v>315</v>
      </c>
      <c r="C362" s="1" t="s">
        <v>322</v>
      </c>
      <c r="D362" s="19">
        <v>199102</v>
      </c>
      <c r="E362" s="9" t="s">
        <v>47</v>
      </c>
      <c r="F362" s="13">
        <v>1228</v>
      </c>
      <c r="G362" s="13">
        <v>6282</v>
      </c>
      <c r="H362" s="13">
        <v>1228</v>
      </c>
      <c r="I362" s="13">
        <v>6282</v>
      </c>
      <c r="L362" s="13"/>
      <c r="M362" s="13"/>
      <c r="X362" s="12" t="s">
        <v>35</v>
      </c>
    </row>
    <row r="363" spans="2:24" ht="12">
      <c r="B363" s="1" t="s">
        <v>315</v>
      </c>
      <c r="C363" s="1" t="s">
        <v>55</v>
      </c>
      <c r="D363" s="19">
        <v>197869</v>
      </c>
      <c r="E363" s="9" t="s">
        <v>47</v>
      </c>
      <c r="F363" s="13">
        <v>1167</v>
      </c>
      <c r="G363" s="13">
        <v>6221</v>
      </c>
      <c r="H363" s="13">
        <v>1197</v>
      </c>
      <c r="I363" s="13">
        <v>6251</v>
      </c>
      <c r="X363" s="12" t="s">
        <v>35</v>
      </c>
    </row>
    <row r="364" spans="2:24" ht="12">
      <c r="B364" s="1" t="s">
        <v>315</v>
      </c>
      <c r="C364" s="1" t="s">
        <v>323</v>
      </c>
      <c r="D364" s="19">
        <v>199157</v>
      </c>
      <c r="E364" s="9" t="s">
        <v>47</v>
      </c>
      <c r="F364" s="13">
        <v>1169</v>
      </c>
      <c r="G364" s="13">
        <v>6223</v>
      </c>
      <c r="H364" s="13">
        <v>1136</v>
      </c>
      <c r="I364" s="13">
        <v>6190</v>
      </c>
      <c r="J364" s="13">
        <v>1133</v>
      </c>
      <c r="K364" s="13">
        <v>7471</v>
      </c>
      <c r="X364" s="12" t="s">
        <v>35</v>
      </c>
    </row>
    <row r="365" spans="2:24" ht="12">
      <c r="B365" s="1" t="s">
        <v>315</v>
      </c>
      <c r="C365" s="1" t="s">
        <v>324</v>
      </c>
      <c r="D365" s="19">
        <v>200004</v>
      </c>
      <c r="E365" s="9" t="s">
        <v>47</v>
      </c>
      <c r="F365" s="13">
        <v>1229</v>
      </c>
      <c r="G365" s="13">
        <v>6283</v>
      </c>
      <c r="H365" s="13">
        <v>1265</v>
      </c>
      <c r="I365" s="13">
        <v>6319</v>
      </c>
      <c r="X365" s="12" t="s">
        <v>35</v>
      </c>
    </row>
    <row r="366" spans="2:24" ht="12">
      <c r="B366" s="1" t="s">
        <v>315</v>
      </c>
      <c r="C366" s="1" t="s">
        <v>325</v>
      </c>
      <c r="D366" s="19">
        <v>199111</v>
      </c>
      <c r="E366" s="9" t="s">
        <v>49</v>
      </c>
      <c r="F366" s="13">
        <v>1116</v>
      </c>
      <c r="G366" s="13">
        <v>5590</v>
      </c>
      <c r="H366" s="13">
        <v>1116</v>
      </c>
      <c r="I366" s="13">
        <v>5590</v>
      </c>
      <c r="X366" s="12" t="s">
        <v>35</v>
      </c>
    </row>
    <row r="367" spans="2:24" ht="12">
      <c r="B367" s="1" t="s">
        <v>315</v>
      </c>
      <c r="C367" s="1" t="s">
        <v>326</v>
      </c>
      <c r="D367" s="19">
        <v>199281</v>
      </c>
      <c r="E367" s="9" t="s">
        <v>49</v>
      </c>
      <c r="F367" s="13">
        <v>914</v>
      </c>
      <c r="G367" s="13">
        <v>5388</v>
      </c>
      <c r="H367" s="13">
        <v>914</v>
      </c>
      <c r="I367" s="13">
        <v>5388</v>
      </c>
      <c r="X367" s="12" t="s">
        <v>35</v>
      </c>
    </row>
    <row r="368" spans="2:24" ht="12">
      <c r="B368" s="1" t="s">
        <v>315</v>
      </c>
      <c r="C368" s="1" t="s">
        <v>327</v>
      </c>
      <c r="D368" s="19">
        <v>199218</v>
      </c>
      <c r="E368" s="9" t="s">
        <v>49</v>
      </c>
      <c r="F368" s="13">
        <v>1302</v>
      </c>
      <c r="G368" s="13">
        <v>6356</v>
      </c>
      <c r="H368" s="13">
        <v>1302</v>
      </c>
      <c r="I368" s="13">
        <v>6356</v>
      </c>
      <c r="X368" s="12" t="s">
        <v>35</v>
      </c>
    </row>
    <row r="369" spans="2:24" ht="12">
      <c r="B369" s="1" t="s">
        <v>315</v>
      </c>
      <c r="C369" s="1" t="s">
        <v>126</v>
      </c>
      <c r="D369" s="19">
        <v>198543</v>
      </c>
      <c r="E369" s="9" t="s">
        <v>49</v>
      </c>
      <c r="F369" s="13">
        <v>1096</v>
      </c>
      <c r="G369" s="13">
        <v>6150</v>
      </c>
      <c r="H369" s="13">
        <v>1096</v>
      </c>
      <c r="I369" s="13">
        <v>6150</v>
      </c>
      <c r="X369" s="12" t="s">
        <v>35</v>
      </c>
    </row>
    <row r="370" spans="2:24" ht="12">
      <c r="B370" s="1" t="s">
        <v>315</v>
      </c>
      <c r="C370" s="1" t="s">
        <v>328</v>
      </c>
      <c r="D370" s="19">
        <v>199999</v>
      </c>
      <c r="E370" s="9" t="s">
        <v>58</v>
      </c>
      <c r="F370" s="13">
        <v>1060</v>
      </c>
      <c r="G370" s="13">
        <v>5534</v>
      </c>
      <c r="L370" s="13"/>
      <c r="O370" s="13"/>
      <c r="X370" s="12" t="s">
        <v>35</v>
      </c>
    </row>
    <row r="371" spans="2:24" ht="12">
      <c r="B371" s="1" t="s">
        <v>315</v>
      </c>
      <c r="C371" s="9" t="s">
        <v>329</v>
      </c>
      <c r="D371" s="10">
        <v>199634</v>
      </c>
      <c r="E371" s="9" t="s">
        <v>60</v>
      </c>
      <c r="F371" s="11">
        <v>483</v>
      </c>
      <c r="G371" s="11">
        <v>4515</v>
      </c>
      <c r="H371" s="13"/>
      <c r="I371" s="13"/>
      <c r="J371" s="13"/>
      <c r="K371" s="13"/>
      <c r="V371" s="13"/>
      <c r="W371" s="13"/>
      <c r="X371" s="12" t="s">
        <v>35</v>
      </c>
    </row>
    <row r="372" spans="2:24" ht="12">
      <c r="B372" s="1" t="s">
        <v>315</v>
      </c>
      <c r="C372" s="9" t="s">
        <v>330</v>
      </c>
      <c r="D372" s="10">
        <v>199421</v>
      </c>
      <c r="E372" s="9" t="s">
        <v>60</v>
      </c>
      <c r="F372" s="11">
        <v>483</v>
      </c>
      <c r="G372" s="11">
        <v>4515</v>
      </c>
      <c r="H372" s="13"/>
      <c r="I372" s="13"/>
      <c r="J372" s="13"/>
      <c r="K372" s="13"/>
      <c r="L372" s="13"/>
      <c r="M372" s="13"/>
      <c r="N372" s="13"/>
      <c r="O372" s="13"/>
      <c r="V372" s="13"/>
      <c r="W372" s="13"/>
      <c r="X372" s="12" t="s">
        <v>35</v>
      </c>
    </row>
    <row r="373" spans="2:24" ht="12">
      <c r="B373" s="1" t="s">
        <v>315</v>
      </c>
      <c r="C373" s="9" t="s">
        <v>331</v>
      </c>
      <c r="D373" s="10">
        <v>198534</v>
      </c>
      <c r="E373" s="9" t="s">
        <v>60</v>
      </c>
      <c r="F373" s="11">
        <v>483</v>
      </c>
      <c r="G373" s="11">
        <v>4515</v>
      </c>
      <c r="X373" s="12" t="s">
        <v>35</v>
      </c>
    </row>
    <row r="374" spans="2:24" ht="12">
      <c r="B374" s="1" t="s">
        <v>315</v>
      </c>
      <c r="C374" s="9" t="s">
        <v>332</v>
      </c>
      <c r="D374" s="10">
        <v>199722</v>
      </c>
      <c r="E374" s="9" t="s">
        <v>60</v>
      </c>
      <c r="F374" s="11">
        <v>483</v>
      </c>
      <c r="G374" s="11">
        <v>4515</v>
      </c>
      <c r="H374" s="13"/>
      <c r="I374" s="13"/>
      <c r="J374" s="13"/>
      <c r="K374" s="13"/>
      <c r="L374" s="13"/>
      <c r="M374" s="13"/>
      <c r="N374" s="13"/>
      <c r="O374" s="13"/>
      <c r="P374" s="13"/>
      <c r="Q374" s="13"/>
      <c r="R374" s="13"/>
      <c r="S374" s="13"/>
      <c r="V374" s="13"/>
      <c r="X374" s="12" t="s">
        <v>35</v>
      </c>
    </row>
    <row r="375" spans="2:24" ht="12">
      <c r="B375" s="1" t="s">
        <v>315</v>
      </c>
      <c r="C375" s="9" t="s">
        <v>333</v>
      </c>
      <c r="D375" s="10">
        <v>197887</v>
      </c>
      <c r="E375" s="9" t="s">
        <v>60</v>
      </c>
      <c r="F375" s="11">
        <v>483</v>
      </c>
      <c r="G375" s="11">
        <v>4515</v>
      </c>
      <c r="H375" s="13"/>
      <c r="I375" s="13"/>
      <c r="L375" s="13"/>
      <c r="M375" s="13"/>
      <c r="N375" s="13"/>
      <c r="O375" s="13"/>
      <c r="V375" s="13"/>
      <c r="W375" s="13"/>
      <c r="X375" s="12" t="s">
        <v>35</v>
      </c>
    </row>
    <row r="376" spans="2:24" ht="12">
      <c r="B376" s="1" t="s">
        <v>315</v>
      </c>
      <c r="C376" s="9" t="s">
        <v>334</v>
      </c>
      <c r="D376" s="10">
        <v>199449</v>
      </c>
      <c r="E376" s="9" t="s">
        <v>60</v>
      </c>
      <c r="F376" s="11">
        <v>483</v>
      </c>
      <c r="G376" s="11">
        <v>4515</v>
      </c>
      <c r="H376" s="13"/>
      <c r="I376" s="13"/>
      <c r="J376" s="13"/>
      <c r="X376" s="12" t="s">
        <v>35</v>
      </c>
    </row>
    <row r="377" spans="2:24" ht="12">
      <c r="B377" s="1" t="s">
        <v>315</v>
      </c>
      <c r="C377" s="9" t="s">
        <v>335</v>
      </c>
      <c r="D377" s="10">
        <v>198640</v>
      </c>
      <c r="E377" s="9" t="s">
        <v>60</v>
      </c>
      <c r="F377" s="11">
        <v>483</v>
      </c>
      <c r="G377" s="11">
        <v>4515</v>
      </c>
      <c r="H377" s="13"/>
      <c r="I377" s="13"/>
      <c r="X377" s="12" t="s">
        <v>35</v>
      </c>
    </row>
    <row r="378" spans="2:24" ht="12">
      <c r="B378" s="1" t="s">
        <v>315</v>
      </c>
      <c r="C378" s="9" t="s">
        <v>336</v>
      </c>
      <c r="D378" s="10">
        <v>197814</v>
      </c>
      <c r="E378" s="9" t="s">
        <v>60</v>
      </c>
      <c r="F378" s="11">
        <v>483</v>
      </c>
      <c r="G378" s="11">
        <v>4515</v>
      </c>
      <c r="H378" s="13"/>
      <c r="I378" s="13"/>
      <c r="P378" s="13"/>
      <c r="Q378" s="13"/>
      <c r="X378" s="12" t="s">
        <v>35</v>
      </c>
    </row>
    <row r="379" spans="2:24" ht="12">
      <c r="B379" s="1" t="s">
        <v>315</v>
      </c>
      <c r="C379" s="9" t="s">
        <v>337</v>
      </c>
      <c r="D379" s="10">
        <v>198376</v>
      </c>
      <c r="E379" s="9" t="s">
        <v>60</v>
      </c>
      <c r="F379" s="11">
        <v>483</v>
      </c>
      <c r="G379" s="11">
        <v>4515</v>
      </c>
      <c r="H379" s="13"/>
      <c r="I379" s="13"/>
      <c r="X379" s="12" t="s">
        <v>35</v>
      </c>
    </row>
    <row r="380" spans="2:24" ht="12">
      <c r="B380" s="1" t="s">
        <v>315</v>
      </c>
      <c r="C380" s="9" t="s">
        <v>338</v>
      </c>
      <c r="D380" s="10">
        <v>199485</v>
      </c>
      <c r="E380" s="9" t="s">
        <v>60</v>
      </c>
      <c r="F380" s="11">
        <v>483</v>
      </c>
      <c r="G380" s="11">
        <v>4515</v>
      </c>
      <c r="X380" s="12" t="s">
        <v>35</v>
      </c>
    </row>
    <row r="381" spans="2:24" ht="12">
      <c r="B381" s="1" t="s">
        <v>315</v>
      </c>
      <c r="C381" s="14" t="s">
        <v>339</v>
      </c>
      <c r="D381" s="10">
        <v>199926</v>
      </c>
      <c r="E381" s="9" t="s">
        <v>60</v>
      </c>
      <c r="F381" s="11">
        <v>483</v>
      </c>
      <c r="G381" s="11">
        <v>4515</v>
      </c>
      <c r="H381" s="13"/>
      <c r="I381" s="13"/>
      <c r="L381" s="13"/>
      <c r="M381" s="13"/>
      <c r="X381" s="12" t="s">
        <v>35</v>
      </c>
    </row>
    <row r="382" spans="2:24" ht="12">
      <c r="B382" s="1" t="s">
        <v>315</v>
      </c>
      <c r="C382" s="9" t="s">
        <v>340</v>
      </c>
      <c r="D382" s="10">
        <v>199087</v>
      </c>
      <c r="E382" s="9" t="s">
        <v>60</v>
      </c>
      <c r="F382" s="11">
        <v>483</v>
      </c>
      <c r="G382" s="11">
        <v>4515</v>
      </c>
      <c r="H382" s="13"/>
      <c r="I382" s="13"/>
      <c r="J382" s="13"/>
      <c r="K382" s="13"/>
      <c r="L382" s="13"/>
      <c r="M382" s="13"/>
      <c r="N382" s="13"/>
      <c r="O382" s="13"/>
      <c r="V382" s="13"/>
      <c r="W382" s="13"/>
      <c r="X382" s="12" t="s">
        <v>35</v>
      </c>
    </row>
    <row r="383" spans="2:24" ht="12">
      <c r="B383" s="1" t="s">
        <v>315</v>
      </c>
      <c r="C383" s="9" t="s">
        <v>341</v>
      </c>
      <c r="D383" s="10">
        <v>198729</v>
      </c>
      <c r="E383" s="9" t="s">
        <v>60</v>
      </c>
      <c r="F383" s="11">
        <v>483</v>
      </c>
      <c r="G383" s="11">
        <v>4515</v>
      </c>
      <c r="X383" s="12" t="s">
        <v>35</v>
      </c>
    </row>
    <row r="384" spans="2:24" ht="12">
      <c r="B384" s="1" t="s">
        <v>315</v>
      </c>
      <c r="C384" s="9" t="s">
        <v>342</v>
      </c>
      <c r="D384" s="10">
        <v>199623</v>
      </c>
      <c r="E384" s="9" t="s">
        <v>60</v>
      </c>
      <c r="F384" s="11">
        <v>483</v>
      </c>
      <c r="G384" s="11">
        <v>4515</v>
      </c>
      <c r="H384" s="13"/>
      <c r="I384" s="13"/>
      <c r="R384" s="13"/>
      <c r="S384" s="13"/>
      <c r="X384" s="12" t="s">
        <v>35</v>
      </c>
    </row>
    <row r="385" spans="2:24" ht="12">
      <c r="B385" s="1" t="s">
        <v>315</v>
      </c>
      <c r="C385" s="9" t="s">
        <v>343</v>
      </c>
      <c r="D385" s="10">
        <v>199740</v>
      </c>
      <c r="E385" s="9" t="s">
        <v>60</v>
      </c>
      <c r="F385" s="11">
        <v>483</v>
      </c>
      <c r="G385" s="11">
        <v>4515</v>
      </c>
      <c r="X385" s="12" t="s">
        <v>35</v>
      </c>
    </row>
    <row r="386" spans="2:24" ht="12">
      <c r="B386" s="1" t="s">
        <v>315</v>
      </c>
      <c r="C386" s="9" t="s">
        <v>344</v>
      </c>
      <c r="D386" s="10">
        <v>199786</v>
      </c>
      <c r="E386" s="9" t="s">
        <v>60</v>
      </c>
      <c r="F386" s="11">
        <v>483</v>
      </c>
      <c r="G386" s="13">
        <v>4515</v>
      </c>
      <c r="X386" s="12" t="s">
        <v>35</v>
      </c>
    </row>
    <row r="387" spans="2:24" ht="12">
      <c r="B387" s="1" t="s">
        <v>315</v>
      </c>
      <c r="C387" s="9" t="s">
        <v>345</v>
      </c>
      <c r="D387" s="10">
        <v>198321</v>
      </c>
      <c r="E387" s="9" t="s">
        <v>60</v>
      </c>
      <c r="F387" s="11">
        <v>483</v>
      </c>
      <c r="G387" s="11">
        <v>4515</v>
      </c>
      <c r="X387" s="12" t="s">
        <v>35</v>
      </c>
    </row>
    <row r="388" spans="2:24" ht="12">
      <c r="B388" s="1" t="s">
        <v>315</v>
      </c>
      <c r="C388" s="9" t="s">
        <v>346</v>
      </c>
      <c r="D388" s="10">
        <v>199324</v>
      </c>
      <c r="E388" s="9" t="s">
        <v>60</v>
      </c>
      <c r="F388" s="11">
        <v>483</v>
      </c>
      <c r="G388" s="11">
        <v>4515</v>
      </c>
      <c r="H388" s="13"/>
      <c r="I388" s="13"/>
      <c r="L388" s="13"/>
      <c r="M388" s="13"/>
      <c r="X388" s="12" t="s">
        <v>35</v>
      </c>
    </row>
    <row r="389" spans="2:24" ht="12">
      <c r="B389" s="1" t="s">
        <v>315</v>
      </c>
      <c r="C389" s="14" t="s">
        <v>347</v>
      </c>
      <c r="D389" s="10">
        <v>199892</v>
      </c>
      <c r="E389" s="9" t="s">
        <v>60</v>
      </c>
      <c r="F389" s="11">
        <v>483</v>
      </c>
      <c r="G389" s="11">
        <v>4515</v>
      </c>
      <c r="H389" s="13"/>
      <c r="I389" s="13"/>
      <c r="J389" s="13"/>
      <c r="K389" s="13"/>
      <c r="L389" s="13"/>
      <c r="M389" s="13"/>
      <c r="N389" s="13"/>
      <c r="O389" s="13"/>
      <c r="P389" s="13"/>
      <c r="Q389" s="13"/>
      <c r="R389" s="13"/>
      <c r="S389" s="13"/>
      <c r="V389" s="13"/>
      <c r="W389" s="13"/>
      <c r="X389" s="12" t="s">
        <v>35</v>
      </c>
    </row>
    <row r="390" spans="2:24" ht="12">
      <c r="B390" s="1" t="s">
        <v>315</v>
      </c>
      <c r="C390" s="9" t="s">
        <v>348</v>
      </c>
      <c r="D390" s="10">
        <v>198710</v>
      </c>
      <c r="E390" s="9" t="s">
        <v>60</v>
      </c>
      <c r="F390" s="11">
        <v>483</v>
      </c>
      <c r="G390" s="11">
        <v>4515</v>
      </c>
      <c r="X390" s="12" t="s">
        <v>35</v>
      </c>
    </row>
    <row r="391" spans="2:24" ht="12">
      <c r="B391" s="1" t="s">
        <v>315</v>
      </c>
      <c r="C391" s="9" t="s">
        <v>349</v>
      </c>
      <c r="D391" s="10">
        <v>198455</v>
      </c>
      <c r="E391" s="9" t="s">
        <v>60</v>
      </c>
      <c r="F391" s="11">
        <v>483</v>
      </c>
      <c r="G391" s="11">
        <v>4515</v>
      </c>
      <c r="H391" s="13"/>
      <c r="I391" s="13"/>
      <c r="X391" s="12" t="s">
        <v>35</v>
      </c>
    </row>
    <row r="392" spans="2:24" ht="12">
      <c r="B392" s="1" t="s">
        <v>315</v>
      </c>
      <c r="C392" s="14" t="s">
        <v>350</v>
      </c>
      <c r="D392" s="10">
        <v>199856</v>
      </c>
      <c r="E392" s="9" t="s">
        <v>60</v>
      </c>
      <c r="F392" s="11">
        <v>483</v>
      </c>
      <c r="G392" s="11">
        <v>4515</v>
      </c>
      <c r="X392" s="12" t="s">
        <v>35</v>
      </c>
    </row>
    <row r="393" spans="2:24" ht="12">
      <c r="B393" s="1" t="s">
        <v>315</v>
      </c>
      <c r="C393" s="9" t="s">
        <v>351</v>
      </c>
      <c r="D393" s="10">
        <v>198570</v>
      </c>
      <c r="E393" s="9" t="s">
        <v>60</v>
      </c>
      <c r="F393" s="11">
        <v>483</v>
      </c>
      <c r="G393" s="11">
        <v>4515</v>
      </c>
      <c r="H393" s="13"/>
      <c r="I393" s="13"/>
      <c r="J393" s="13"/>
      <c r="S393" s="13"/>
      <c r="V393" s="13"/>
      <c r="W393" s="13"/>
      <c r="X393" s="12" t="s">
        <v>35</v>
      </c>
    </row>
    <row r="394" spans="2:24" ht="12">
      <c r="B394" s="1" t="s">
        <v>315</v>
      </c>
      <c r="C394" s="9" t="s">
        <v>352</v>
      </c>
      <c r="D394" s="10">
        <v>199795</v>
      </c>
      <c r="E394" s="9" t="s">
        <v>60</v>
      </c>
      <c r="F394" s="11">
        <v>483</v>
      </c>
      <c r="G394" s="11">
        <v>4515</v>
      </c>
      <c r="X394" s="12" t="s">
        <v>35</v>
      </c>
    </row>
    <row r="395" spans="2:24" ht="12">
      <c r="B395" s="1" t="s">
        <v>315</v>
      </c>
      <c r="C395" s="9" t="s">
        <v>353</v>
      </c>
      <c r="D395" s="10">
        <v>199768</v>
      </c>
      <c r="E395" s="9" t="s">
        <v>60</v>
      </c>
      <c r="F395" s="11">
        <v>483</v>
      </c>
      <c r="G395" s="11">
        <v>4515</v>
      </c>
      <c r="H395" s="13"/>
      <c r="I395" s="13"/>
      <c r="X395" s="12" t="s">
        <v>35</v>
      </c>
    </row>
    <row r="396" spans="2:24" ht="12">
      <c r="B396" s="1" t="s">
        <v>315</v>
      </c>
      <c r="C396" s="9" t="s">
        <v>354</v>
      </c>
      <c r="D396" s="10">
        <v>198668</v>
      </c>
      <c r="E396" s="9" t="s">
        <v>60</v>
      </c>
      <c r="F396" s="11">
        <v>483</v>
      </c>
      <c r="G396" s="11">
        <v>4515</v>
      </c>
      <c r="H396" s="13"/>
      <c r="I396" s="13"/>
      <c r="X396" s="12" t="s">
        <v>35</v>
      </c>
    </row>
    <row r="397" spans="2:24" ht="12">
      <c r="B397" s="1" t="s">
        <v>315</v>
      </c>
      <c r="C397" s="9" t="s">
        <v>355</v>
      </c>
      <c r="D397" s="10">
        <v>198118</v>
      </c>
      <c r="E397" s="9" t="s">
        <v>60</v>
      </c>
      <c r="F397" s="13">
        <v>483</v>
      </c>
      <c r="G397" s="11">
        <v>4515</v>
      </c>
      <c r="H397" s="13"/>
      <c r="I397" s="13"/>
      <c r="X397" s="12" t="s">
        <v>35</v>
      </c>
    </row>
    <row r="398" spans="2:24" ht="12">
      <c r="B398" s="1" t="s">
        <v>315</v>
      </c>
      <c r="C398" s="9" t="s">
        <v>356</v>
      </c>
      <c r="D398" s="10">
        <v>198905</v>
      </c>
      <c r="E398" s="9" t="s">
        <v>60</v>
      </c>
      <c r="F398" s="11">
        <v>483</v>
      </c>
      <c r="G398" s="11">
        <v>4515</v>
      </c>
      <c r="H398" s="13"/>
      <c r="I398" s="13"/>
      <c r="J398" s="13"/>
      <c r="K398" s="13"/>
      <c r="R398" s="13"/>
      <c r="S398" s="13"/>
      <c r="V398" s="13"/>
      <c r="X398" s="12" t="s">
        <v>35</v>
      </c>
    </row>
    <row r="399" spans="2:24" ht="12">
      <c r="B399" s="1" t="s">
        <v>315</v>
      </c>
      <c r="C399" s="9" t="s">
        <v>357</v>
      </c>
      <c r="D399" s="10">
        <v>198039</v>
      </c>
      <c r="E399" s="9" t="s">
        <v>60</v>
      </c>
      <c r="F399" s="11">
        <v>483</v>
      </c>
      <c r="G399" s="11">
        <v>4515</v>
      </c>
      <c r="X399" s="12" t="s">
        <v>35</v>
      </c>
    </row>
    <row r="400" spans="2:24" ht="12">
      <c r="B400" s="1" t="s">
        <v>315</v>
      </c>
      <c r="C400" s="9" t="s">
        <v>358</v>
      </c>
      <c r="D400" s="10">
        <v>198923</v>
      </c>
      <c r="E400" s="9" t="s">
        <v>60</v>
      </c>
      <c r="F400" s="11">
        <v>483</v>
      </c>
      <c r="G400" s="11">
        <v>4515</v>
      </c>
      <c r="X400" s="12" t="s">
        <v>35</v>
      </c>
    </row>
    <row r="401" spans="2:24" ht="12">
      <c r="B401" s="1" t="s">
        <v>315</v>
      </c>
      <c r="C401" s="9" t="s">
        <v>359</v>
      </c>
      <c r="D401" s="10">
        <v>199476</v>
      </c>
      <c r="E401" s="9" t="s">
        <v>60</v>
      </c>
      <c r="F401" s="11">
        <v>483</v>
      </c>
      <c r="G401" s="11">
        <v>4515</v>
      </c>
      <c r="H401" s="13"/>
      <c r="I401" s="13"/>
      <c r="J401" s="13"/>
      <c r="K401" s="13"/>
      <c r="L401" s="13"/>
      <c r="M401" s="13"/>
      <c r="N401" s="13"/>
      <c r="O401" s="13"/>
      <c r="V401" s="13"/>
      <c r="W401" s="13"/>
      <c r="X401" s="12" t="s">
        <v>35</v>
      </c>
    </row>
    <row r="402" spans="2:24" ht="12">
      <c r="B402" s="1" t="s">
        <v>315</v>
      </c>
      <c r="C402" s="9" t="s">
        <v>360</v>
      </c>
      <c r="D402" s="10">
        <v>197966</v>
      </c>
      <c r="E402" s="9" t="s">
        <v>60</v>
      </c>
      <c r="F402" s="11">
        <v>483</v>
      </c>
      <c r="G402" s="11">
        <v>4515</v>
      </c>
      <c r="H402" s="13"/>
      <c r="I402" s="13"/>
      <c r="J402" s="13"/>
      <c r="K402" s="13"/>
      <c r="X402" s="12" t="s">
        <v>35</v>
      </c>
    </row>
    <row r="403" spans="2:24" ht="12">
      <c r="B403" s="1" t="s">
        <v>315</v>
      </c>
      <c r="C403" s="9" t="s">
        <v>361</v>
      </c>
      <c r="D403" s="10">
        <v>199467</v>
      </c>
      <c r="E403" s="9" t="s">
        <v>60</v>
      </c>
      <c r="F403" s="11">
        <v>483</v>
      </c>
      <c r="G403" s="11">
        <v>4515</v>
      </c>
      <c r="H403" s="13"/>
      <c r="I403" s="13"/>
      <c r="J403" s="13"/>
      <c r="K403" s="13"/>
      <c r="L403" s="13"/>
      <c r="M403" s="13"/>
      <c r="X403" s="12" t="s">
        <v>35</v>
      </c>
    </row>
    <row r="404" spans="2:24" ht="12">
      <c r="B404" s="1" t="s">
        <v>315</v>
      </c>
      <c r="C404" s="9" t="s">
        <v>362</v>
      </c>
      <c r="D404" s="10">
        <v>199731</v>
      </c>
      <c r="E404" s="9" t="s">
        <v>60</v>
      </c>
      <c r="F404" s="11">
        <v>483</v>
      </c>
      <c r="G404" s="11">
        <v>4515</v>
      </c>
      <c r="H404" s="13"/>
      <c r="I404" s="13"/>
      <c r="X404" s="12" t="s">
        <v>35</v>
      </c>
    </row>
    <row r="405" spans="2:24" ht="12">
      <c r="B405" s="1" t="s">
        <v>315</v>
      </c>
      <c r="C405" s="9" t="s">
        <v>363</v>
      </c>
      <c r="D405" s="10">
        <v>198154</v>
      </c>
      <c r="E405" s="9" t="s">
        <v>60</v>
      </c>
      <c r="F405" s="11">
        <v>483</v>
      </c>
      <c r="G405" s="11">
        <v>4515</v>
      </c>
      <c r="H405" s="13"/>
      <c r="I405" s="13"/>
      <c r="L405" s="13"/>
      <c r="M405" s="13"/>
      <c r="N405" s="13"/>
      <c r="O405" s="13"/>
      <c r="X405" s="12" t="s">
        <v>35</v>
      </c>
    </row>
    <row r="406" spans="2:24" ht="12">
      <c r="B406" s="1" t="s">
        <v>315</v>
      </c>
      <c r="C406" s="9" t="s">
        <v>364</v>
      </c>
      <c r="D406" s="10">
        <v>198622</v>
      </c>
      <c r="E406" s="9" t="s">
        <v>60</v>
      </c>
      <c r="F406" s="11">
        <v>483</v>
      </c>
      <c r="G406" s="11">
        <v>4515</v>
      </c>
      <c r="X406" s="12" t="s">
        <v>35</v>
      </c>
    </row>
    <row r="407" spans="2:24" ht="12">
      <c r="B407" s="1" t="s">
        <v>315</v>
      </c>
      <c r="C407" s="9" t="s">
        <v>365</v>
      </c>
      <c r="D407" s="10">
        <v>198084</v>
      </c>
      <c r="E407" s="9" t="s">
        <v>60</v>
      </c>
      <c r="F407" s="13">
        <v>483</v>
      </c>
      <c r="G407" s="11">
        <v>4515</v>
      </c>
      <c r="H407" s="13"/>
      <c r="I407" s="13"/>
      <c r="X407" s="12" t="s">
        <v>35</v>
      </c>
    </row>
    <row r="408" spans="2:24" ht="12">
      <c r="B408" s="1" t="s">
        <v>315</v>
      </c>
      <c r="C408" s="9" t="s">
        <v>366</v>
      </c>
      <c r="D408" s="10">
        <v>199333</v>
      </c>
      <c r="E408" s="9" t="s">
        <v>60</v>
      </c>
      <c r="F408" s="11">
        <v>483</v>
      </c>
      <c r="G408" s="11">
        <v>4515</v>
      </c>
      <c r="H408" s="13"/>
      <c r="I408" s="13"/>
      <c r="L408" s="13"/>
      <c r="M408" s="13"/>
      <c r="X408" s="12" t="s">
        <v>35</v>
      </c>
    </row>
    <row r="409" spans="2:24" ht="12">
      <c r="B409" s="1" t="s">
        <v>315</v>
      </c>
      <c r="C409" s="9" t="s">
        <v>367</v>
      </c>
      <c r="D409" s="10">
        <v>198987</v>
      </c>
      <c r="E409" s="9" t="s">
        <v>60</v>
      </c>
      <c r="F409" s="11">
        <v>483</v>
      </c>
      <c r="G409" s="11">
        <v>4515</v>
      </c>
      <c r="H409" s="13"/>
      <c r="I409" s="13"/>
      <c r="J409" s="13"/>
      <c r="K409" s="13"/>
      <c r="L409" s="13"/>
      <c r="M409" s="13"/>
      <c r="N409" s="13"/>
      <c r="O409" s="13"/>
      <c r="X409" s="12" t="s">
        <v>35</v>
      </c>
    </row>
    <row r="410" spans="2:24" ht="12">
      <c r="B410" s="1" t="s">
        <v>315</v>
      </c>
      <c r="C410" s="9" t="s">
        <v>368</v>
      </c>
      <c r="D410" s="10">
        <v>198011</v>
      </c>
      <c r="E410" s="9" t="s">
        <v>60</v>
      </c>
      <c r="F410" s="11">
        <v>483</v>
      </c>
      <c r="G410" s="11">
        <v>4515</v>
      </c>
      <c r="H410" s="13"/>
      <c r="I410" s="13"/>
      <c r="J410" s="13"/>
      <c r="K410" s="13"/>
      <c r="X410" s="12" t="s">
        <v>35</v>
      </c>
    </row>
    <row r="411" spans="2:24" ht="12">
      <c r="B411" s="1" t="s">
        <v>315</v>
      </c>
      <c r="C411" s="9" t="s">
        <v>369</v>
      </c>
      <c r="D411" s="10">
        <v>198491</v>
      </c>
      <c r="E411" s="9" t="s">
        <v>60</v>
      </c>
      <c r="F411" s="11">
        <v>483</v>
      </c>
      <c r="G411" s="11">
        <v>4515</v>
      </c>
      <c r="X411" s="12" t="s">
        <v>35</v>
      </c>
    </row>
    <row r="412" spans="2:24" ht="12">
      <c r="B412" s="1" t="s">
        <v>315</v>
      </c>
      <c r="C412" s="9" t="s">
        <v>370</v>
      </c>
      <c r="D412" s="10">
        <v>198233</v>
      </c>
      <c r="E412" s="9" t="s">
        <v>60</v>
      </c>
      <c r="F412" s="11">
        <v>483</v>
      </c>
      <c r="G412" s="11">
        <v>4515</v>
      </c>
      <c r="X412" s="12" t="s">
        <v>35</v>
      </c>
    </row>
    <row r="413" spans="2:24" ht="12">
      <c r="B413" s="1" t="s">
        <v>315</v>
      </c>
      <c r="C413" s="9" t="s">
        <v>371</v>
      </c>
      <c r="D413" s="10">
        <v>199625</v>
      </c>
      <c r="E413" s="9" t="s">
        <v>60</v>
      </c>
      <c r="F413" s="11">
        <v>483</v>
      </c>
      <c r="G413" s="11">
        <v>4515</v>
      </c>
      <c r="L413" s="13"/>
      <c r="O413" s="13"/>
      <c r="X413" s="12" t="s">
        <v>35</v>
      </c>
    </row>
    <row r="414" spans="2:24" ht="12">
      <c r="B414" s="1" t="s">
        <v>315</v>
      </c>
      <c r="C414" s="9" t="s">
        <v>372</v>
      </c>
      <c r="D414" s="10">
        <v>198774</v>
      </c>
      <c r="E414" s="9" t="s">
        <v>60</v>
      </c>
      <c r="F414" s="11">
        <v>483</v>
      </c>
      <c r="G414" s="11">
        <v>4515</v>
      </c>
      <c r="H414" s="13"/>
      <c r="I414" s="13"/>
      <c r="J414" s="13"/>
      <c r="K414" s="13"/>
      <c r="L414" s="13"/>
      <c r="M414" s="13"/>
      <c r="N414" s="13"/>
      <c r="O414" s="13"/>
      <c r="P414" s="13"/>
      <c r="Q414" s="13"/>
      <c r="R414" s="13"/>
      <c r="S414" s="13"/>
      <c r="V414" s="13"/>
      <c r="W414" s="13"/>
      <c r="X414" s="12" t="s">
        <v>35</v>
      </c>
    </row>
    <row r="415" spans="2:24" ht="12">
      <c r="B415" s="1" t="s">
        <v>315</v>
      </c>
      <c r="C415" s="9" t="s">
        <v>373</v>
      </c>
      <c r="D415" s="10">
        <v>199023</v>
      </c>
      <c r="E415" s="9" t="s">
        <v>60</v>
      </c>
      <c r="F415" s="11">
        <v>483</v>
      </c>
      <c r="G415" s="11">
        <v>4515</v>
      </c>
      <c r="H415" s="13"/>
      <c r="I415" s="13"/>
      <c r="J415" s="13"/>
      <c r="K415" s="13"/>
      <c r="X415" s="12" t="s">
        <v>35</v>
      </c>
    </row>
    <row r="416" spans="2:24" ht="12">
      <c r="B416" s="1" t="s">
        <v>315</v>
      </c>
      <c r="C416" s="14" t="s">
        <v>374</v>
      </c>
      <c r="D416" s="10">
        <v>199908</v>
      </c>
      <c r="E416" s="9" t="s">
        <v>60</v>
      </c>
      <c r="F416" s="11">
        <v>483</v>
      </c>
      <c r="G416" s="11">
        <v>4515</v>
      </c>
      <c r="X416" s="12" t="s">
        <v>35</v>
      </c>
    </row>
    <row r="417" spans="2:24" ht="12">
      <c r="B417" s="1" t="s">
        <v>315</v>
      </c>
      <c r="C417" s="9" t="s">
        <v>375</v>
      </c>
      <c r="D417" s="10">
        <v>197850</v>
      </c>
      <c r="E417" s="9" t="s">
        <v>60</v>
      </c>
      <c r="F417" s="11">
        <v>483</v>
      </c>
      <c r="G417" s="11">
        <v>4515</v>
      </c>
      <c r="X417" s="12" t="s">
        <v>35</v>
      </c>
    </row>
    <row r="418" spans="2:24" ht="12">
      <c r="B418" s="1" t="s">
        <v>315</v>
      </c>
      <c r="C418" s="9" t="s">
        <v>376</v>
      </c>
      <c r="D418" s="10">
        <v>198367</v>
      </c>
      <c r="E418" s="9" t="s">
        <v>60</v>
      </c>
      <c r="F418" s="11">
        <v>483</v>
      </c>
      <c r="G418" s="11">
        <v>4515</v>
      </c>
      <c r="H418" s="13"/>
      <c r="I418" s="13"/>
      <c r="J418" s="13"/>
      <c r="K418" s="13"/>
      <c r="L418" s="13"/>
      <c r="M418" s="13"/>
      <c r="N418" s="13"/>
      <c r="O418" s="13"/>
      <c r="X418" s="12" t="s">
        <v>35</v>
      </c>
    </row>
    <row r="419" spans="2:24" ht="12">
      <c r="B419" s="1" t="s">
        <v>315</v>
      </c>
      <c r="C419" s="9" t="s">
        <v>377</v>
      </c>
      <c r="D419" s="10">
        <v>198552</v>
      </c>
      <c r="E419" s="9" t="s">
        <v>60</v>
      </c>
      <c r="F419" s="11">
        <v>483</v>
      </c>
      <c r="G419" s="11">
        <v>4515</v>
      </c>
      <c r="X419" s="12" t="s">
        <v>35</v>
      </c>
    </row>
    <row r="420" spans="2:24" ht="12">
      <c r="B420" s="1" t="s">
        <v>315</v>
      </c>
      <c r="C420" s="9" t="s">
        <v>378</v>
      </c>
      <c r="D420" s="10">
        <v>198206</v>
      </c>
      <c r="E420" s="9" t="s">
        <v>60</v>
      </c>
      <c r="F420" s="11">
        <v>483</v>
      </c>
      <c r="G420" s="11">
        <v>4515</v>
      </c>
      <c r="H420" s="13"/>
      <c r="I420" s="13"/>
      <c r="J420" s="13"/>
      <c r="K420" s="13"/>
      <c r="X420" s="12" t="s">
        <v>35</v>
      </c>
    </row>
    <row r="421" spans="2:24" ht="12">
      <c r="B421" s="1" t="s">
        <v>315</v>
      </c>
      <c r="C421" s="14" t="s">
        <v>379</v>
      </c>
      <c r="D421" s="10">
        <v>199838</v>
      </c>
      <c r="E421" s="9" t="s">
        <v>60</v>
      </c>
      <c r="F421" s="11">
        <v>483</v>
      </c>
      <c r="G421" s="11">
        <v>4515</v>
      </c>
      <c r="H421" s="13"/>
      <c r="I421" s="13"/>
      <c r="J421" s="13"/>
      <c r="X421" s="12" t="s">
        <v>35</v>
      </c>
    </row>
    <row r="422" spans="2:24" ht="12">
      <c r="B422" s="1" t="s">
        <v>315</v>
      </c>
      <c r="C422" s="9" t="s">
        <v>380</v>
      </c>
      <c r="D422" s="10">
        <v>198330</v>
      </c>
      <c r="E422" s="9" t="s">
        <v>60</v>
      </c>
      <c r="F422" s="11">
        <v>483</v>
      </c>
      <c r="G422" s="11">
        <v>4515</v>
      </c>
      <c r="H422" s="13"/>
      <c r="I422" s="13"/>
      <c r="X422" s="12" t="s">
        <v>35</v>
      </c>
    </row>
    <row r="423" spans="2:24" ht="12">
      <c r="B423" s="1" t="s">
        <v>315</v>
      </c>
      <c r="C423" s="9" t="s">
        <v>381</v>
      </c>
      <c r="D423" s="10">
        <v>198914</v>
      </c>
      <c r="E423" s="9" t="s">
        <v>60</v>
      </c>
      <c r="F423" s="11">
        <v>483</v>
      </c>
      <c r="G423" s="11">
        <v>4515</v>
      </c>
      <c r="H423" s="13"/>
      <c r="I423" s="13"/>
      <c r="J423" s="13"/>
      <c r="K423" s="13"/>
      <c r="L423" s="13"/>
      <c r="M423" s="13"/>
      <c r="N423" s="13"/>
      <c r="O423" s="13"/>
      <c r="P423" s="13"/>
      <c r="Q423" s="13"/>
      <c r="V423" s="13"/>
      <c r="W423" s="13"/>
      <c r="X423" s="12" t="s">
        <v>35</v>
      </c>
    </row>
    <row r="424" spans="2:24" ht="12">
      <c r="B424" s="1" t="s">
        <v>315</v>
      </c>
      <c r="C424" s="9" t="s">
        <v>382</v>
      </c>
      <c r="D424" s="10">
        <v>198817</v>
      </c>
      <c r="E424" s="9" t="s">
        <v>60</v>
      </c>
      <c r="F424" s="11">
        <v>483</v>
      </c>
      <c r="G424" s="11">
        <v>4515</v>
      </c>
      <c r="H424" s="13"/>
      <c r="I424" s="13"/>
      <c r="J424" s="13"/>
      <c r="K424" s="13"/>
      <c r="L424" s="13"/>
      <c r="M424" s="13"/>
      <c r="N424" s="13"/>
      <c r="O424" s="13"/>
      <c r="P424" s="13"/>
      <c r="Q424" s="13"/>
      <c r="R424" s="13"/>
      <c r="S424" s="13"/>
      <c r="V424" s="13"/>
      <c r="W424" s="13"/>
      <c r="X424" s="12" t="s">
        <v>35</v>
      </c>
    </row>
    <row r="425" spans="2:24" ht="12">
      <c r="B425" s="1" t="s">
        <v>315</v>
      </c>
      <c r="C425" s="9" t="s">
        <v>383</v>
      </c>
      <c r="D425" s="10">
        <v>198251</v>
      </c>
      <c r="E425" s="9" t="s">
        <v>60</v>
      </c>
      <c r="F425" s="11">
        <v>483</v>
      </c>
      <c r="G425" s="11">
        <v>4515</v>
      </c>
      <c r="H425" s="13"/>
      <c r="I425" s="13"/>
      <c r="J425" s="13"/>
      <c r="K425" s="13"/>
      <c r="L425" s="13"/>
      <c r="M425" s="13"/>
      <c r="N425" s="13"/>
      <c r="O425" s="13"/>
      <c r="P425" s="13"/>
      <c r="Q425" s="13"/>
      <c r="R425" s="13"/>
      <c r="S425" s="13"/>
      <c r="V425" s="13"/>
      <c r="W425" s="13"/>
      <c r="X425" s="12" t="s">
        <v>35</v>
      </c>
    </row>
    <row r="426" spans="2:24" ht="12">
      <c r="B426" s="1" t="s">
        <v>315</v>
      </c>
      <c r="C426" s="9" t="s">
        <v>384</v>
      </c>
      <c r="D426" s="10">
        <v>199494</v>
      </c>
      <c r="E426" s="9" t="s">
        <v>60</v>
      </c>
      <c r="F426" s="11">
        <v>483</v>
      </c>
      <c r="G426" s="11">
        <v>4515</v>
      </c>
      <c r="H426" s="13"/>
      <c r="I426" s="13"/>
      <c r="J426" s="13"/>
      <c r="K426" s="13"/>
      <c r="L426" s="13"/>
      <c r="M426" s="13"/>
      <c r="R426" s="13"/>
      <c r="S426" s="13"/>
      <c r="V426" s="13"/>
      <c r="X426" s="12" t="s">
        <v>35</v>
      </c>
    </row>
    <row r="427" spans="2:24" ht="12">
      <c r="B427" s="1" t="s">
        <v>315</v>
      </c>
      <c r="C427" s="14" t="s">
        <v>385</v>
      </c>
      <c r="D427" s="10">
        <v>199953</v>
      </c>
      <c r="E427" s="9" t="s">
        <v>60</v>
      </c>
      <c r="F427" s="11">
        <v>483</v>
      </c>
      <c r="G427" s="11">
        <v>4515</v>
      </c>
      <c r="L427" s="13"/>
      <c r="O427" s="13"/>
      <c r="X427" s="12" t="s">
        <v>35</v>
      </c>
    </row>
    <row r="428" spans="2:24" ht="12">
      <c r="B428" s="1" t="s">
        <v>315</v>
      </c>
      <c r="C428" s="9" t="s">
        <v>386</v>
      </c>
      <c r="D428" s="10">
        <v>198260</v>
      </c>
      <c r="E428" s="9" t="s">
        <v>60</v>
      </c>
      <c r="F428" s="11">
        <v>483</v>
      </c>
      <c r="G428" s="11">
        <v>4515</v>
      </c>
      <c r="X428" s="12" t="s">
        <v>35</v>
      </c>
    </row>
    <row r="429" spans="2:24" ht="12">
      <c r="B429" s="1" t="s">
        <v>315</v>
      </c>
      <c r="C429" s="1" t="s">
        <v>387</v>
      </c>
      <c r="D429" s="19">
        <v>199184</v>
      </c>
      <c r="E429" s="9" t="s">
        <v>123</v>
      </c>
      <c r="F429" s="13">
        <v>1630</v>
      </c>
      <c r="G429" s="13">
        <v>8089</v>
      </c>
      <c r="H429" s="13">
        <v>1630</v>
      </c>
      <c r="I429" s="13">
        <v>8089</v>
      </c>
      <c r="X429" s="12" t="s">
        <v>35</v>
      </c>
    </row>
    <row r="430" spans="2:24" ht="12">
      <c r="B430" s="1" t="s">
        <v>388</v>
      </c>
      <c r="C430" s="9" t="s">
        <v>389</v>
      </c>
      <c r="D430" s="10">
        <v>207388</v>
      </c>
      <c r="E430" s="9" t="s">
        <v>38</v>
      </c>
      <c r="F430" s="4">
        <v>1759</v>
      </c>
      <c r="G430" s="4">
        <v>4950</v>
      </c>
      <c r="H430" s="11">
        <v>1815</v>
      </c>
      <c r="I430" s="11">
        <v>5133</v>
      </c>
      <c r="X430" s="12" t="s">
        <v>35</v>
      </c>
    </row>
    <row r="431" spans="2:24" ht="12">
      <c r="B431" s="1" t="s">
        <v>388</v>
      </c>
      <c r="C431" s="9" t="s">
        <v>390</v>
      </c>
      <c r="D431" s="10">
        <v>207500</v>
      </c>
      <c r="E431" s="9" t="s">
        <v>38</v>
      </c>
      <c r="F431" s="11">
        <v>1750</v>
      </c>
      <c r="G431" s="6">
        <v>4941</v>
      </c>
      <c r="H431" s="11">
        <v>1818</v>
      </c>
      <c r="I431" s="11">
        <v>5136</v>
      </c>
      <c r="V431" s="11"/>
      <c r="X431" s="12" t="s">
        <v>35</v>
      </c>
    </row>
    <row r="432" spans="2:24" ht="12">
      <c r="B432" s="1" t="s">
        <v>388</v>
      </c>
      <c r="C432" s="9" t="s">
        <v>391</v>
      </c>
      <c r="D432" s="10">
        <v>206941</v>
      </c>
      <c r="E432" s="9" t="s">
        <v>47</v>
      </c>
      <c r="F432" s="4">
        <v>1294</v>
      </c>
      <c r="G432" s="4">
        <v>3323</v>
      </c>
      <c r="H432" s="11">
        <v>1332</v>
      </c>
      <c r="I432" s="11">
        <v>3318</v>
      </c>
      <c r="X432" s="12" t="s">
        <v>35</v>
      </c>
    </row>
    <row r="433" spans="2:24" ht="12">
      <c r="B433" s="1" t="s">
        <v>388</v>
      </c>
      <c r="C433" s="9" t="s">
        <v>392</v>
      </c>
      <c r="D433" s="10">
        <v>207865</v>
      </c>
      <c r="E433" s="9" t="s">
        <v>49</v>
      </c>
      <c r="F433" s="11">
        <v>1309</v>
      </c>
      <c r="G433" s="11">
        <v>3338</v>
      </c>
      <c r="H433" s="11">
        <v>1344</v>
      </c>
      <c r="I433" s="11">
        <v>3330</v>
      </c>
      <c r="X433" s="12" t="s">
        <v>35</v>
      </c>
    </row>
    <row r="434" spans="2:24" ht="12">
      <c r="B434" s="1" t="s">
        <v>388</v>
      </c>
      <c r="C434" s="9" t="s">
        <v>393</v>
      </c>
      <c r="D434" s="10">
        <v>207209</v>
      </c>
      <c r="E434" s="9" t="s">
        <v>49</v>
      </c>
      <c r="F434" s="11">
        <v>1349</v>
      </c>
      <c r="G434" s="11">
        <v>3378</v>
      </c>
      <c r="H434" s="11">
        <v>1381</v>
      </c>
      <c r="I434" s="11">
        <v>3367</v>
      </c>
      <c r="X434" s="12" t="s">
        <v>35</v>
      </c>
    </row>
    <row r="435" spans="2:24" ht="12">
      <c r="B435" s="1" t="s">
        <v>388</v>
      </c>
      <c r="C435" s="9" t="s">
        <v>394</v>
      </c>
      <c r="D435" s="10">
        <v>207847</v>
      </c>
      <c r="E435" s="9" t="s">
        <v>49</v>
      </c>
      <c r="F435" s="6">
        <v>1334</v>
      </c>
      <c r="G435" s="11">
        <v>3363</v>
      </c>
      <c r="H435" s="11">
        <v>1366</v>
      </c>
      <c r="I435" s="11">
        <v>3352</v>
      </c>
      <c r="X435" s="12" t="s">
        <v>35</v>
      </c>
    </row>
    <row r="436" spans="2:24" ht="12">
      <c r="B436" s="1" t="s">
        <v>388</v>
      </c>
      <c r="C436" s="9" t="s">
        <v>395</v>
      </c>
      <c r="D436" s="10">
        <v>207306</v>
      </c>
      <c r="E436" s="9" t="s">
        <v>49</v>
      </c>
      <c r="F436" s="6">
        <v>1330</v>
      </c>
      <c r="G436" s="11">
        <v>3359</v>
      </c>
      <c r="H436" s="11">
        <v>1365</v>
      </c>
      <c r="I436" s="11">
        <v>3351</v>
      </c>
      <c r="X436" s="12" t="s">
        <v>35</v>
      </c>
    </row>
    <row r="437" spans="2:24" ht="12">
      <c r="B437" s="1" t="s">
        <v>388</v>
      </c>
      <c r="C437" s="9" t="s">
        <v>320</v>
      </c>
      <c r="D437" s="10">
        <v>207041</v>
      </c>
      <c r="E437" s="9" t="s">
        <v>49</v>
      </c>
      <c r="F437" s="4">
        <v>1339</v>
      </c>
      <c r="G437" s="4">
        <v>3368</v>
      </c>
      <c r="H437" s="11">
        <v>1368</v>
      </c>
      <c r="I437" s="11">
        <v>3354</v>
      </c>
      <c r="J437" s="13"/>
      <c r="K437" s="13"/>
      <c r="L437" s="13"/>
      <c r="M437" s="13"/>
      <c r="N437" s="13"/>
      <c r="O437" s="13"/>
      <c r="P437" s="13"/>
      <c r="Q437" s="13"/>
      <c r="R437" s="13"/>
      <c r="S437" s="13"/>
      <c r="V437" s="13"/>
      <c r="X437" s="12" t="s">
        <v>35</v>
      </c>
    </row>
    <row r="438" spans="2:24" ht="12">
      <c r="B438" s="1" t="s">
        <v>388</v>
      </c>
      <c r="C438" s="9" t="s">
        <v>396</v>
      </c>
      <c r="D438" s="10">
        <v>207263</v>
      </c>
      <c r="E438" s="9" t="s">
        <v>49</v>
      </c>
      <c r="F438" s="11">
        <v>1355</v>
      </c>
      <c r="G438" s="4">
        <v>3384</v>
      </c>
      <c r="H438" s="11">
        <v>1384</v>
      </c>
      <c r="I438" s="11">
        <v>3370</v>
      </c>
      <c r="P438" s="11">
        <v>3334</v>
      </c>
      <c r="Q438" s="11">
        <v>7672</v>
      </c>
      <c r="X438" s="12" t="s">
        <v>35</v>
      </c>
    </row>
    <row r="439" spans="2:24" ht="12">
      <c r="B439" s="1" t="s">
        <v>388</v>
      </c>
      <c r="C439" s="9" t="s">
        <v>397</v>
      </c>
      <c r="D439" s="10">
        <v>207351</v>
      </c>
      <c r="E439" s="9" t="s">
        <v>58</v>
      </c>
      <c r="F439" s="11">
        <v>1374</v>
      </c>
      <c r="G439" s="11">
        <v>3403</v>
      </c>
      <c r="X439" s="12" t="s">
        <v>35</v>
      </c>
    </row>
    <row r="440" spans="2:24" ht="12">
      <c r="B440" s="1" t="s">
        <v>388</v>
      </c>
      <c r="C440" s="9" t="s">
        <v>398</v>
      </c>
      <c r="D440" s="10">
        <v>207722</v>
      </c>
      <c r="E440" s="9" t="s">
        <v>58</v>
      </c>
      <c r="F440" s="11">
        <v>1316</v>
      </c>
      <c r="G440" s="11">
        <v>3345</v>
      </c>
      <c r="X440" s="12" t="s">
        <v>35</v>
      </c>
    </row>
    <row r="441" spans="2:24" ht="12">
      <c r="B441" s="1" t="s">
        <v>388</v>
      </c>
      <c r="C441" s="9" t="s">
        <v>399</v>
      </c>
      <c r="D441" s="10">
        <v>207069</v>
      </c>
      <c r="E441" s="9" t="s">
        <v>60</v>
      </c>
      <c r="F441" s="11">
        <v>930</v>
      </c>
      <c r="G441" s="11">
        <v>2520</v>
      </c>
      <c r="H441" s="13"/>
      <c r="I441" s="13"/>
      <c r="X441" s="12" t="s">
        <v>35</v>
      </c>
    </row>
    <row r="442" spans="2:24" ht="12">
      <c r="B442" s="1" t="s">
        <v>388</v>
      </c>
      <c r="C442" s="9" t="s">
        <v>400</v>
      </c>
      <c r="D442" s="10">
        <v>206996</v>
      </c>
      <c r="E442" s="9" t="s">
        <v>60</v>
      </c>
      <c r="F442" s="11">
        <v>960</v>
      </c>
      <c r="G442" s="11">
        <v>2550</v>
      </c>
      <c r="X442" s="12" t="s">
        <v>35</v>
      </c>
    </row>
    <row r="443" spans="2:24" ht="12">
      <c r="B443" s="1" t="s">
        <v>388</v>
      </c>
      <c r="C443" s="1" t="s">
        <v>401</v>
      </c>
      <c r="D443" s="10">
        <v>207670</v>
      </c>
      <c r="E443" s="9" t="s">
        <v>60</v>
      </c>
      <c r="F443" s="11">
        <v>906</v>
      </c>
      <c r="G443" s="11">
        <v>2498</v>
      </c>
      <c r="H443" s="13"/>
      <c r="I443" s="13"/>
      <c r="J443" s="13"/>
      <c r="K443" s="13"/>
      <c r="X443" s="12" t="s">
        <v>35</v>
      </c>
    </row>
    <row r="444" spans="2:24" ht="12">
      <c r="B444" s="1" t="s">
        <v>388</v>
      </c>
      <c r="C444" s="9" t="s">
        <v>402</v>
      </c>
      <c r="D444" s="10">
        <v>207281</v>
      </c>
      <c r="E444" s="9" t="s">
        <v>60</v>
      </c>
      <c r="F444" s="11">
        <v>870</v>
      </c>
      <c r="G444" s="11">
        <v>2460</v>
      </c>
      <c r="H444" s="13"/>
      <c r="I444" s="13"/>
      <c r="X444" s="12" t="s">
        <v>35</v>
      </c>
    </row>
    <row r="445" spans="2:24" ht="12">
      <c r="B445" s="1" t="s">
        <v>388</v>
      </c>
      <c r="C445" s="9" t="s">
        <v>403</v>
      </c>
      <c r="D445" s="10">
        <v>207661</v>
      </c>
      <c r="E445" s="9" t="s">
        <v>60</v>
      </c>
      <c r="F445" s="11">
        <v>983</v>
      </c>
      <c r="G445" s="11">
        <v>2573</v>
      </c>
      <c r="J445" s="13"/>
      <c r="K445" s="13"/>
      <c r="X445" s="12" t="s">
        <v>35</v>
      </c>
    </row>
    <row r="446" spans="2:24" ht="12">
      <c r="B446" s="1" t="s">
        <v>388</v>
      </c>
      <c r="C446" s="1" t="s">
        <v>404</v>
      </c>
      <c r="D446" s="10">
        <v>207935</v>
      </c>
      <c r="E446" s="9" t="s">
        <v>60</v>
      </c>
      <c r="F446" s="11">
        <v>930</v>
      </c>
      <c r="G446" s="11">
        <v>2520</v>
      </c>
      <c r="H446" s="13"/>
      <c r="I446" s="13"/>
      <c r="J446" s="13"/>
      <c r="X446" s="12" t="s">
        <v>35</v>
      </c>
    </row>
    <row r="447" spans="2:24" ht="12">
      <c r="B447" s="1" t="s">
        <v>388</v>
      </c>
      <c r="C447" s="9" t="s">
        <v>405</v>
      </c>
      <c r="D447" s="10">
        <v>207449</v>
      </c>
      <c r="E447" s="9" t="s">
        <v>60</v>
      </c>
      <c r="F447" s="11">
        <v>993</v>
      </c>
      <c r="G447" s="11">
        <v>2583</v>
      </c>
      <c r="X447" s="12" t="s">
        <v>35</v>
      </c>
    </row>
    <row r="448" spans="2:24" ht="12">
      <c r="B448" s="1" t="s">
        <v>388</v>
      </c>
      <c r="C448" s="9" t="s">
        <v>406</v>
      </c>
      <c r="D448" s="10">
        <v>207236</v>
      </c>
      <c r="E448" s="9" t="s">
        <v>60</v>
      </c>
      <c r="F448" s="11">
        <v>951</v>
      </c>
      <c r="G448" s="11">
        <v>2541</v>
      </c>
      <c r="H448" s="13"/>
      <c r="X448" s="12" t="s">
        <v>35</v>
      </c>
    </row>
    <row r="449" spans="2:24" ht="12">
      <c r="B449" s="1" t="s">
        <v>388</v>
      </c>
      <c r="C449" s="9" t="s">
        <v>407</v>
      </c>
      <c r="D449" s="10">
        <v>207290</v>
      </c>
      <c r="E449" s="9" t="s">
        <v>60</v>
      </c>
      <c r="F449" s="11">
        <v>900</v>
      </c>
      <c r="G449" s="11">
        <v>2490</v>
      </c>
      <c r="H449" s="13"/>
      <c r="I449" s="13"/>
      <c r="J449" s="13"/>
      <c r="K449" s="13"/>
      <c r="L449" s="13"/>
      <c r="M449" s="13"/>
      <c r="N449" s="13"/>
      <c r="O449" s="13"/>
      <c r="P449" s="13"/>
      <c r="Q449" s="13"/>
      <c r="R449" s="13"/>
      <c r="S449" s="13"/>
      <c r="V449" s="13"/>
      <c r="W449" s="13"/>
      <c r="X449" s="12" t="s">
        <v>35</v>
      </c>
    </row>
    <row r="450" spans="2:24" ht="12">
      <c r="B450" s="1" t="s">
        <v>388</v>
      </c>
      <c r="C450" s="9" t="s">
        <v>408</v>
      </c>
      <c r="D450" s="10">
        <v>206914</v>
      </c>
      <c r="E450" s="9" t="s">
        <v>60</v>
      </c>
      <c r="F450" s="11">
        <v>1398</v>
      </c>
      <c r="G450" s="11">
        <v>3427</v>
      </c>
      <c r="H450" s="11">
        <v>1418</v>
      </c>
      <c r="I450" s="11">
        <v>3404</v>
      </c>
      <c r="X450" s="12" t="s">
        <v>35</v>
      </c>
    </row>
    <row r="451" spans="2:24" ht="12">
      <c r="B451" s="1" t="s">
        <v>388</v>
      </c>
      <c r="C451" s="1" t="s">
        <v>409</v>
      </c>
      <c r="D451" s="10">
        <v>208035</v>
      </c>
      <c r="E451" s="9" t="s">
        <v>60</v>
      </c>
      <c r="F451" s="11">
        <v>915</v>
      </c>
      <c r="G451" s="11">
        <v>2505</v>
      </c>
      <c r="L451" s="13"/>
      <c r="M451" s="13"/>
      <c r="N451" s="13"/>
      <c r="O451" s="13"/>
      <c r="X451" s="12" t="s">
        <v>35</v>
      </c>
    </row>
    <row r="452" spans="2:24" ht="12">
      <c r="B452" s="1" t="s">
        <v>388</v>
      </c>
      <c r="C452" s="1" t="s">
        <v>410</v>
      </c>
      <c r="D452" s="10">
        <v>207740</v>
      </c>
      <c r="E452" s="9" t="s">
        <v>60</v>
      </c>
      <c r="F452" s="11">
        <v>960</v>
      </c>
      <c r="G452" s="11">
        <v>2550</v>
      </c>
      <c r="L452" s="13"/>
      <c r="O452" s="13"/>
      <c r="X452" s="12" t="s">
        <v>35</v>
      </c>
    </row>
    <row r="453" spans="2:24" ht="12">
      <c r="B453" s="1" t="s">
        <v>388</v>
      </c>
      <c r="C453" s="9" t="s">
        <v>411</v>
      </c>
      <c r="D453" s="10">
        <v>206923</v>
      </c>
      <c r="E453" s="9" t="s">
        <v>60</v>
      </c>
      <c r="F453" s="11">
        <v>960</v>
      </c>
      <c r="G453" s="11">
        <v>2550</v>
      </c>
      <c r="H453" s="13"/>
      <c r="I453" s="13"/>
      <c r="J453" s="13"/>
      <c r="K453" s="13"/>
      <c r="X453" s="12" t="s">
        <v>35</v>
      </c>
    </row>
    <row r="454" spans="2:24" ht="12">
      <c r="B454" s="1" t="s">
        <v>388</v>
      </c>
      <c r="C454" s="9" t="s">
        <v>412</v>
      </c>
      <c r="D454" s="10">
        <v>207050</v>
      </c>
      <c r="E454" s="9" t="s">
        <v>60</v>
      </c>
      <c r="F454" s="11">
        <v>945</v>
      </c>
      <c r="G454" s="11">
        <v>2535</v>
      </c>
      <c r="X454" s="12" t="s">
        <v>35</v>
      </c>
    </row>
    <row r="455" spans="2:24" ht="12">
      <c r="B455" s="1" t="s">
        <v>388</v>
      </c>
      <c r="C455" s="9" t="s">
        <v>413</v>
      </c>
      <c r="D455" s="10">
        <v>207564</v>
      </c>
      <c r="E455" s="9" t="s">
        <v>83</v>
      </c>
      <c r="F455" s="11">
        <v>1214</v>
      </c>
      <c r="G455" s="11">
        <v>4004</v>
      </c>
      <c r="L455" s="13"/>
      <c r="M455" s="13"/>
      <c r="N455" s="13"/>
      <c r="O455" s="13"/>
      <c r="S455" s="13"/>
      <c r="V455" s="13"/>
      <c r="W455" s="13"/>
      <c r="X455" s="12" t="s">
        <v>35</v>
      </c>
    </row>
    <row r="456" spans="2:24" ht="12">
      <c r="B456" s="1" t="s">
        <v>388</v>
      </c>
      <c r="C456" s="9" t="s">
        <v>414</v>
      </c>
      <c r="D456" s="10">
        <v>207397</v>
      </c>
      <c r="E456" s="9" t="s">
        <v>83</v>
      </c>
      <c r="F456" s="11">
        <v>1183</v>
      </c>
      <c r="G456" s="11">
        <v>3974</v>
      </c>
      <c r="X456" s="12" t="s">
        <v>35</v>
      </c>
    </row>
    <row r="457" spans="2:24" ht="12">
      <c r="B457" s="1" t="s">
        <v>388</v>
      </c>
      <c r="C457" s="9" t="s">
        <v>415</v>
      </c>
      <c r="D457" s="10">
        <v>207315</v>
      </c>
      <c r="E457" s="9" t="s">
        <v>123</v>
      </c>
      <c r="F457" s="13"/>
      <c r="G457" s="13"/>
      <c r="S457" s="11"/>
      <c r="V457" s="11">
        <v>5660</v>
      </c>
      <c r="W457" s="11">
        <f>13370+68+22</f>
        <v>13460</v>
      </c>
      <c r="X457" s="12" t="s">
        <v>35</v>
      </c>
    </row>
    <row r="458" spans="2:24" ht="12">
      <c r="B458" s="1" t="s">
        <v>388</v>
      </c>
      <c r="C458" s="9" t="s">
        <v>416</v>
      </c>
      <c r="D458" s="10">
        <v>207388</v>
      </c>
      <c r="E458" s="9" t="s">
        <v>123</v>
      </c>
      <c r="F458" s="13"/>
      <c r="G458" s="13"/>
      <c r="H458" s="13"/>
      <c r="I458" s="13"/>
      <c r="J458" s="13"/>
      <c r="K458" s="13"/>
      <c r="L458" s="13"/>
      <c r="M458" s="13"/>
      <c r="N458" s="13"/>
      <c r="O458" s="13"/>
      <c r="P458" s="13"/>
      <c r="Q458" s="13"/>
      <c r="R458" s="11">
        <v>4085</v>
      </c>
      <c r="S458" s="11">
        <v>10905</v>
      </c>
      <c r="V458" s="13"/>
      <c r="W458" s="13"/>
      <c r="X458" s="12" t="s">
        <v>35</v>
      </c>
    </row>
    <row r="459" spans="2:24" ht="12">
      <c r="B459" s="1" t="s">
        <v>388</v>
      </c>
      <c r="C459" s="9" t="s">
        <v>417</v>
      </c>
      <c r="D459" s="10">
        <v>207500</v>
      </c>
      <c r="E459" s="9" t="s">
        <v>123</v>
      </c>
      <c r="F459" s="13"/>
      <c r="G459" s="13"/>
      <c r="H459" s="13"/>
      <c r="I459" s="13"/>
      <c r="J459" s="11">
        <v>2160</v>
      </c>
      <c r="K459" s="11">
        <v>6360</v>
      </c>
      <c r="S459" s="11"/>
      <c r="V459" s="11">
        <v>3086</v>
      </c>
      <c r="W459" s="11">
        <v>8916</v>
      </c>
      <c r="X459" s="12" t="s">
        <v>35</v>
      </c>
    </row>
    <row r="460" spans="2:24" ht="12">
      <c r="B460" s="1" t="s">
        <v>388</v>
      </c>
      <c r="C460" s="9" t="s">
        <v>418</v>
      </c>
      <c r="D460" s="10">
        <v>207342</v>
      </c>
      <c r="E460" s="9" t="s">
        <v>123</v>
      </c>
      <c r="F460" s="13"/>
      <c r="G460" s="13"/>
      <c r="L460" s="11">
        <v>5684</v>
      </c>
      <c r="M460" s="11">
        <v>13484</v>
      </c>
      <c r="N460" s="11">
        <v>4974</v>
      </c>
      <c r="O460" s="11">
        <v>12174</v>
      </c>
      <c r="S460" s="11"/>
      <c r="T460" s="11">
        <v>3314</v>
      </c>
      <c r="U460" s="11">
        <v>8114</v>
      </c>
      <c r="V460" s="11"/>
      <c r="W460" s="11"/>
      <c r="X460" s="12" t="s">
        <v>35</v>
      </c>
    </row>
    <row r="461" spans="2:24" ht="12">
      <c r="B461" s="1" t="s">
        <v>419</v>
      </c>
      <c r="C461" s="9" t="s">
        <v>420</v>
      </c>
      <c r="D461" s="10">
        <v>3448</v>
      </c>
      <c r="E461" s="9" t="s">
        <v>38</v>
      </c>
      <c r="F461" s="11">
        <v>2686</v>
      </c>
      <c r="G461" s="6">
        <v>6716</v>
      </c>
      <c r="H461" s="11">
        <v>2686</v>
      </c>
      <c r="I461" s="11">
        <v>2686</v>
      </c>
      <c r="J461" s="11">
        <v>3900</v>
      </c>
      <c r="K461" s="11">
        <v>8290</v>
      </c>
      <c r="L461" s="11">
        <v>4920</v>
      </c>
      <c r="M461" s="11">
        <v>11275</v>
      </c>
      <c r="X461" s="12" t="s">
        <v>35</v>
      </c>
    </row>
    <row r="462" spans="2:24" ht="12">
      <c r="B462" s="1" t="s">
        <v>419</v>
      </c>
      <c r="C462" s="9" t="s">
        <v>421</v>
      </c>
      <c r="D462" s="10">
        <v>3425</v>
      </c>
      <c r="E462" s="9" t="s">
        <v>41</v>
      </c>
      <c r="F462" s="4">
        <v>2630</v>
      </c>
      <c r="G462" s="4">
        <v>7028</v>
      </c>
      <c r="H462" s="11">
        <v>2630</v>
      </c>
      <c r="I462" s="11">
        <v>2630</v>
      </c>
      <c r="X462" s="12" t="s">
        <v>35</v>
      </c>
    </row>
    <row r="463" spans="2:24" ht="12">
      <c r="B463" s="1" t="s">
        <v>419</v>
      </c>
      <c r="C463" s="9" t="s">
        <v>422</v>
      </c>
      <c r="D463" s="10">
        <v>3446</v>
      </c>
      <c r="E463" s="9" t="s">
        <v>43</v>
      </c>
      <c r="F463" s="11">
        <v>2050</v>
      </c>
      <c r="G463" s="4">
        <v>4080</v>
      </c>
      <c r="H463" s="11">
        <v>2050</v>
      </c>
      <c r="I463" s="11">
        <v>2050</v>
      </c>
      <c r="J463" s="13"/>
      <c r="K463" s="13"/>
      <c r="V463" s="13"/>
      <c r="W463" s="13"/>
      <c r="X463" s="12" t="s">
        <v>35</v>
      </c>
    </row>
    <row r="464" spans="2:24" ht="12">
      <c r="B464" s="1" t="s">
        <v>419</v>
      </c>
      <c r="C464" s="9" t="s">
        <v>423</v>
      </c>
      <c r="D464" s="10">
        <v>3456</v>
      </c>
      <c r="E464" s="9" t="s">
        <v>49</v>
      </c>
      <c r="F464" s="6">
        <v>2826</v>
      </c>
      <c r="G464" s="11">
        <v>5038</v>
      </c>
      <c r="H464" s="11">
        <v>2826</v>
      </c>
      <c r="I464" s="11">
        <v>2826</v>
      </c>
      <c r="X464" s="12" t="s">
        <v>35</v>
      </c>
    </row>
    <row r="465" spans="2:24" ht="12">
      <c r="B465" s="1" t="s">
        <v>419</v>
      </c>
      <c r="C465" s="9" t="s">
        <v>424</v>
      </c>
      <c r="D465" s="10">
        <v>3435</v>
      </c>
      <c r="E465" s="9" t="s">
        <v>49</v>
      </c>
      <c r="F465" s="11">
        <v>2620</v>
      </c>
      <c r="G465" s="11">
        <v>3740</v>
      </c>
      <c r="H465" s="11">
        <v>2620</v>
      </c>
      <c r="I465" s="11">
        <v>2620</v>
      </c>
      <c r="R465" s="13"/>
      <c r="S465" s="13"/>
      <c r="X465" s="12" t="s">
        <v>35</v>
      </c>
    </row>
    <row r="466" spans="2:24" ht="12">
      <c r="B466" s="1" t="s">
        <v>419</v>
      </c>
      <c r="C466" s="9" t="s">
        <v>425</v>
      </c>
      <c r="D466" s="10">
        <v>9226</v>
      </c>
      <c r="E466" s="9" t="s">
        <v>49</v>
      </c>
      <c r="F466" s="11">
        <v>2140</v>
      </c>
      <c r="G466" s="11">
        <v>4280</v>
      </c>
      <c r="H466" s="11">
        <v>2140</v>
      </c>
      <c r="I466" s="11">
        <v>2140</v>
      </c>
      <c r="J466" s="13"/>
      <c r="X466" s="12" t="s">
        <v>35</v>
      </c>
    </row>
    <row r="467" spans="2:24" ht="12">
      <c r="B467" s="1" t="s">
        <v>419</v>
      </c>
      <c r="C467" s="9" t="s">
        <v>426</v>
      </c>
      <c r="D467" s="10">
        <v>3428</v>
      </c>
      <c r="E467" s="9" t="s">
        <v>49</v>
      </c>
      <c r="F467" s="11">
        <v>2400</v>
      </c>
      <c r="G467" s="11">
        <v>4650</v>
      </c>
      <c r="H467" s="11">
        <v>2400</v>
      </c>
      <c r="I467" s="11">
        <v>2400</v>
      </c>
      <c r="J467" s="13"/>
      <c r="K467" s="13"/>
      <c r="L467" s="13"/>
      <c r="M467" s="13"/>
      <c r="N467" s="13"/>
      <c r="O467" s="13"/>
      <c r="X467" s="12" t="s">
        <v>35</v>
      </c>
    </row>
    <row r="468" spans="2:24" ht="12">
      <c r="B468" s="1" t="s">
        <v>419</v>
      </c>
      <c r="C468" s="9" t="s">
        <v>427</v>
      </c>
      <c r="D468" s="10">
        <v>3423</v>
      </c>
      <c r="E468" s="9" t="s">
        <v>49</v>
      </c>
      <c r="F468" s="11">
        <v>2662</v>
      </c>
      <c r="G468" s="11">
        <v>6000</v>
      </c>
      <c r="H468" s="11">
        <v>2662</v>
      </c>
      <c r="I468" s="11">
        <v>2662</v>
      </c>
      <c r="X468" s="12" t="s">
        <v>35</v>
      </c>
    </row>
    <row r="469" spans="2:24" ht="12">
      <c r="B469" s="1" t="s">
        <v>419</v>
      </c>
      <c r="C469" s="9" t="s">
        <v>428</v>
      </c>
      <c r="D469" s="10">
        <v>3449</v>
      </c>
      <c r="E469" s="9" t="s">
        <v>58</v>
      </c>
      <c r="F469" s="11">
        <v>1950</v>
      </c>
      <c r="G469" s="11">
        <v>4874</v>
      </c>
      <c r="H469" s="13"/>
      <c r="I469" s="13"/>
      <c r="X469" s="12" t="s">
        <v>35</v>
      </c>
    </row>
    <row r="470" spans="2:24" ht="12">
      <c r="B470" s="1" t="s">
        <v>419</v>
      </c>
      <c r="C470" s="9" t="s">
        <v>429</v>
      </c>
      <c r="D470" s="10">
        <v>6951</v>
      </c>
      <c r="E470" s="9" t="s">
        <v>58</v>
      </c>
      <c r="F470" s="11">
        <v>2020</v>
      </c>
      <c r="G470" s="11">
        <v>5050</v>
      </c>
      <c r="H470" s="9" t="s">
        <v>292</v>
      </c>
      <c r="I470" s="13"/>
      <c r="J470" s="13"/>
      <c r="K470" s="13"/>
      <c r="X470" s="12" t="s">
        <v>35</v>
      </c>
    </row>
    <row r="471" spans="2:24" ht="12">
      <c r="B471" s="1" t="s">
        <v>419</v>
      </c>
      <c r="C471" s="9" t="s">
        <v>430</v>
      </c>
      <c r="D471" s="10">
        <v>3451</v>
      </c>
      <c r="E471" s="9" t="s">
        <v>58</v>
      </c>
      <c r="F471" s="11">
        <v>2020</v>
      </c>
      <c r="G471" s="11">
        <v>5050</v>
      </c>
      <c r="H471" s="13"/>
      <c r="I471" s="13"/>
      <c r="J471" s="13"/>
      <c r="K471" s="13"/>
      <c r="L471" s="13"/>
      <c r="M471" s="13"/>
      <c r="N471" s="13"/>
      <c r="O471" s="13"/>
      <c r="P471" s="13"/>
      <c r="Q471" s="13"/>
      <c r="R471" s="13"/>
      <c r="S471" s="13"/>
      <c r="V471" s="13"/>
      <c r="W471" s="13"/>
      <c r="X471" s="12" t="s">
        <v>35</v>
      </c>
    </row>
    <row r="472" spans="2:24" ht="12">
      <c r="B472" s="1" t="s">
        <v>419</v>
      </c>
      <c r="C472" s="9" t="s">
        <v>431</v>
      </c>
      <c r="D472" s="10">
        <v>4925</v>
      </c>
      <c r="E472" s="9" t="s">
        <v>60</v>
      </c>
      <c r="F472" s="11">
        <v>900</v>
      </c>
      <c r="G472" s="11">
        <v>1800</v>
      </c>
      <c r="H472" s="13"/>
      <c r="I472" s="13"/>
      <c r="J472" s="13"/>
      <c r="K472" s="13"/>
      <c r="L472" s="13"/>
      <c r="M472" s="13"/>
      <c r="N472" s="13"/>
      <c r="O472" s="13"/>
      <c r="P472" s="13"/>
      <c r="Q472" s="13"/>
      <c r="R472" s="13"/>
      <c r="S472" s="13"/>
      <c r="V472" s="13"/>
      <c r="W472" s="13"/>
      <c r="X472" s="12" t="s">
        <v>35</v>
      </c>
    </row>
    <row r="473" spans="2:24" ht="12">
      <c r="B473" s="1" t="s">
        <v>419</v>
      </c>
      <c r="C473" s="1" t="s">
        <v>432</v>
      </c>
      <c r="D473" s="19">
        <v>3994</v>
      </c>
      <c r="E473" s="9" t="s">
        <v>60</v>
      </c>
      <c r="F473" s="11">
        <v>600</v>
      </c>
      <c r="G473" s="11">
        <v>1200</v>
      </c>
      <c r="I473" s="13"/>
      <c r="J473" s="13"/>
      <c r="K473" s="13"/>
      <c r="L473" s="13"/>
      <c r="M473" s="13"/>
      <c r="N473" s="13"/>
      <c r="O473" s="13"/>
      <c r="P473" s="13"/>
      <c r="Q473" s="13"/>
      <c r="R473" s="13"/>
      <c r="S473" s="13"/>
      <c r="V473" s="13"/>
      <c r="W473" s="13"/>
      <c r="X473" s="12" t="s">
        <v>35</v>
      </c>
    </row>
    <row r="474" spans="2:24" ht="12">
      <c r="B474" s="1" t="s">
        <v>419</v>
      </c>
      <c r="C474" s="1" t="s">
        <v>433</v>
      </c>
      <c r="D474" s="19">
        <v>8818</v>
      </c>
      <c r="E474" s="9" t="s">
        <v>60</v>
      </c>
      <c r="F474" s="11">
        <v>810</v>
      </c>
      <c r="G474" s="11">
        <v>1518</v>
      </c>
      <c r="H474" s="13"/>
      <c r="I474" s="13"/>
      <c r="J474" s="13"/>
      <c r="K474" s="13"/>
      <c r="L474" s="13"/>
      <c r="M474" s="13"/>
      <c r="N474" s="13"/>
      <c r="O474" s="13"/>
      <c r="P474" s="13"/>
      <c r="Q474" s="13"/>
      <c r="R474" s="13"/>
      <c r="S474" s="13"/>
      <c r="V474" s="13"/>
      <c r="W474" s="13"/>
      <c r="X474" s="12" t="s">
        <v>35</v>
      </c>
    </row>
    <row r="475" spans="2:24" ht="12">
      <c r="B475" s="1" t="s">
        <v>419</v>
      </c>
      <c r="C475" s="1" t="s">
        <v>434</v>
      </c>
      <c r="D475" s="19">
        <v>3992</v>
      </c>
      <c r="E475" s="9" t="s">
        <v>60</v>
      </c>
      <c r="F475" s="11">
        <v>825</v>
      </c>
      <c r="G475" s="11">
        <v>1500</v>
      </c>
      <c r="H475" s="13"/>
      <c r="I475" s="13"/>
      <c r="X475" s="12" t="s">
        <v>35</v>
      </c>
    </row>
    <row r="476" spans="2:24" ht="12">
      <c r="B476" s="1" t="s">
        <v>419</v>
      </c>
      <c r="C476" s="9" t="s">
        <v>435</v>
      </c>
      <c r="D476" s="10">
        <v>3450</v>
      </c>
      <c r="E476" s="9" t="s">
        <v>60</v>
      </c>
      <c r="F476" s="11">
        <v>1400</v>
      </c>
      <c r="G476" s="11">
        <v>3000</v>
      </c>
      <c r="H476" s="11"/>
      <c r="I476" s="13"/>
      <c r="J476" s="13"/>
      <c r="X476" s="12" t="s">
        <v>35</v>
      </c>
    </row>
    <row r="477" spans="2:24" ht="12">
      <c r="B477" s="1" t="s">
        <v>419</v>
      </c>
      <c r="C477" s="9" t="s">
        <v>436</v>
      </c>
      <c r="D477" s="10">
        <v>12112</v>
      </c>
      <c r="E477" s="9" t="s">
        <v>60</v>
      </c>
      <c r="F477" s="11">
        <v>1400</v>
      </c>
      <c r="G477" s="11">
        <v>3000</v>
      </c>
      <c r="H477" s="11"/>
      <c r="I477" s="13"/>
      <c r="X477" s="12" t="s">
        <v>35</v>
      </c>
    </row>
    <row r="478" spans="2:24" ht="12">
      <c r="B478" s="1" t="s">
        <v>419</v>
      </c>
      <c r="C478" s="9" t="s">
        <v>437</v>
      </c>
      <c r="D478" s="10">
        <v>3453</v>
      </c>
      <c r="E478" s="9" t="s">
        <v>60</v>
      </c>
      <c r="F478" s="11">
        <v>1400</v>
      </c>
      <c r="G478" s="11">
        <v>3000</v>
      </c>
      <c r="H478" s="11"/>
      <c r="I478" s="13"/>
      <c r="J478" s="13"/>
      <c r="K478" s="13"/>
      <c r="L478" s="13"/>
      <c r="M478" s="13"/>
      <c r="N478" s="13"/>
      <c r="O478" s="13"/>
      <c r="P478" s="13"/>
      <c r="Q478" s="13"/>
      <c r="R478" s="13"/>
      <c r="S478" s="13"/>
      <c r="V478" s="13"/>
      <c r="X478" s="12" t="s">
        <v>35</v>
      </c>
    </row>
    <row r="479" spans="2:24" ht="12">
      <c r="B479" s="1" t="s">
        <v>419</v>
      </c>
      <c r="C479" s="9" t="s">
        <v>438</v>
      </c>
      <c r="D479" s="10">
        <v>3454</v>
      </c>
      <c r="E479" s="9" t="s">
        <v>60</v>
      </c>
      <c r="F479" s="11">
        <v>1400</v>
      </c>
      <c r="G479" s="11">
        <v>3000</v>
      </c>
      <c r="H479" s="11"/>
      <c r="I479" s="13"/>
      <c r="J479" s="13"/>
      <c r="K479" s="13"/>
      <c r="L479" s="13"/>
      <c r="M479" s="13"/>
      <c r="N479" s="13"/>
      <c r="O479" s="13"/>
      <c r="P479" s="13"/>
      <c r="Q479" s="13"/>
      <c r="R479" s="13"/>
      <c r="S479" s="13"/>
      <c r="V479" s="13"/>
      <c r="W479" s="13"/>
      <c r="X479" s="12" t="s">
        <v>35</v>
      </c>
    </row>
    <row r="480" spans="2:27" ht="12">
      <c r="B480" s="1" t="s">
        <v>419</v>
      </c>
      <c r="C480" s="1" t="s">
        <v>439</v>
      </c>
      <c r="D480" s="19">
        <v>9322</v>
      </c>
      <c r="E480" s="9" t="s">
        <v>60</v>
      </c>
      <c r="F480" s="11">
        <v>600</v>
      </c>
      <c r="G480" s="11">
        <v>600</v>
      </c>
      <c r="H480" s="13"/>
      <c r="I480" s="13"/>
      <c r="X480" s="12" t="s">
        <v>35</v>
      </c>
      <c r="Y480" s="4"/>
      <c r="Z480" s="4"/>
      <c r="AA480" s="4"/>
    </row>
    <row r="481" spans="2:27" ht="12">
      <c r="B481" s="1" t="s">
        <v>419</v>
      </c>
      <c r="C481" s="9" t="s">
        <v>440</v>
      </c>
      <c r="D481" s="10">
        <v>5363</v>
      </c>
      <c r="E481" s="9" t="s">
        <v>60</v>
      </c>
      <c r="F481" s="11">
        <v>720</v>
      </c>
      <c r="G481" s="11">
        <v>1620</v>
      </c>
      <c r="I481" s="13"/>
      <c r="J481" s="13"/>
      <c r="K481" s="13"/>
      <c r="L481" s="13"/>
      <c r="M481" s="13"/>
      <c r="N481" s="13"/>
      <c r="O481" s="13"/>
      <c r="P481" s="13"/>
      <c r="Q481" s="13"/>
      <c r="R481" s="13"/>
      <c r="S481" s="13"/>
      <c r="V481" s="13"/>
      <c r="W481" s="13"/>
      <c r="X481" s="12" t="s">
        <v>35</v>
      </c>
      <c r="Y481" s="4"/>
      <c r="Z481" s="4"/>
      <c r="AA481" s="4"/>
    </row>
    <row r="482" spans="2:27" ht="12">
      <c r="B482" s="1" t="s">
        <v>419</v>
      </c>
      <c r="C482" s="1" t="s">
        <v>441</v>
      </c>
      <c r="D482" s="19">
        <v>3996</v>
      </c>
      <c r="E482" s="9" t="s">
        <v>60</v>
      </c>
      <c r="F482" s="11">
        <v>615</v>
      </c>
      <c r="G482" s="11">
        <v>1230</v>
      </c>
      <c r="I482" s="13"/>
      <c r="J482" s="13"/>
      <c r="K482" s="13"/>
      <c r="L482" s="13"/>
      <c r="M482" s="13"/>
      <c r="N482" s="13"/>
      <c r="O482" s="13"/>
      <c r="P482" s="13"/>
      <c r="Q482" s="13"/>
      <c r="R482" s="13"/>
      <c r="S482" s="13"/>
      <c r="V482" s="13"/>
      <c r="W482" s="13"/>
      <c r="X482" s="12" t="s">
        <v>35</v>
      </c>
      <c r="Y482" s="4"/>
      <c r="Z482" s="4"/>
      <c r="AA482" s="4"/>
    </row>
    <row r="483" spans="2:27" ht="12">
      <c r="B483" s="1" t="s">
        <v>419</v>
      </c>
      <c r="C483" s="9" t="s">
        <v>442</v>
      </c>
      <c r="D483" s="10">
        <v>10056</v>
      </c>
      <c r="E483" s="9" t="s">
        <v>60</v>
      </c>
      <c r="F483" s="11">
        <v>600</v>
      </c>
      <c r="G483" s="11">
        <v>855</v>
      </c>
      <c r="H483" s="13"/>
      <c r="I483" s="13"/>
      <c r="J483" s="13"/>
      <c r="K483" s="13"/>
      <c r="L483" s="13"/>
      <c r="M483" s="13"/>
      <c r="N483" s="13"/>
      <c r="O483" s="13"/>
      <c r="P483" s="13"/>
      <c r="Q483" s="13"/>
      <c r="R483" s="13"/>
      <c r="S483" s="13"/>
      <c r="V483" s="13"/>
      <c r="W483" s="13"/>
      <c r="X483" s="12" t="s">
        <v>35</v>
      </c>
      <c r="Y483" s="4"/>
      <c r="Z483" s="4"/>
      <c r="AA483" s="4"/>
    </row>
    <row r="484" spans="2:27" ht="12">
      <c r="B484" s="1" t="s">
        <v>419</v>
      </c>
      <c r="C484" s="1" t="s">
        <v>443</v>
      </c>
      <c r="D484" s="10">
        <v>3991</v>
      </c>
      <c r="E484" s="9" t="s">
        <v>60</v>
      </c>
      <c r="F484" s="11">
        <v>750</v>
      </c>
      <c r="G484" s="11">
        <v>1287</v>
      </c>
      <c r="X484" s="12" t="s">
        <v>35</v>
      </c>
      <c r="Y484" s="4"/>
      <c r="Z484" s="4"/>
      <c r="AA484" s="4"/>
    </row>
    <row r="485" spans="2:27" ht="12">
      <c r="B485" s="1" t="s">
        <v>419</v>
      </c>
      <c r="C485" s="1" t="s">
        <v>444</v>
      </c>
      <c r="D485" s="19">
        <v>4926</v>
      </c>
      <c r="E485" s="9" t="s">
        <v>60</v>
      </c>
      <c r="F485" s="11">
        <v>750</v>
      </c>
      <c r="G485" s="11">
        <v>1488</v>
      </c>
      <c r="H485" s="13"/>
      <c r="I485" s="13"/>
      <c r="X485" s="12" t="s">
        <v>35</v>
      </c>
      <c r="Y485" s="4"/>
      <c r="Z485" s="4"/>
      <c r="AA485" s="4"/>
    </row>
    <row r="486" spans="2:27" ht="12">
      <c r="B486" s="1" t="s">
        <v>419</v>
      </c>
      <c r="C486" s="1" t="s">
        <v>445</v>
      </c>
      <c r="D486" s="19">
        <v>9910</v>
      </c>
      <c r="E486" s="9" t="s">
        <v>60</v>
      </c>
      <c r="F486" s="11">
        <v>855</v>
      </c>
      <c r="G486" s="11">
        <v>1230</v>
      </c>
      <c r="H486" s="13"/>
      <c r="I486" s="13"/>
      <c r="X486" s="12" t="s">
        <v>35</v>
      </c>
      <c r="Y486" s="4"/>
      <c r="Z486" s="4"/>
      <c r="AA486" s="4"/>
    </row>
    <row r="487" spans="2:27" ht="12">
      <c r="B487" s="1" t="s">
        <v>419</v>
      </c>
      <c r="C487" s="9" t="s">
        <v>446</v>
      </c>
      <c r="D487" s="10">
        <v>3990</v>
      </c>
      <c r="E487" s="9" t="s">
        <v>60</v>
      </c>
      <c r="F487" s="11">
        <v>900</v>
      </c>
      <c r="G487" s="11">
        <v>1275</v>
      </c>
      <c r="H487" s="13"/>
      <c r="I487" s="13"/>
      <c r="X487" s="12" t="s">
        <v>35</v>
      </c>
      <c r="Y487" s="4"/>
      <c r="Z487" s="4"/>
      <c r="AA487" s="4"/>
    </row>
    <row r="488" spans="2:24" ht="12">
      <c r="B488" s="1" t="s">
        <v>419</v>
      </c>
      <c r="C488" s="9" t="s">
        <v>447</v>
      </c>
      <c r="D488" s="10">
        <v>6815</v>
      </c>
      <c r="E488" s="9" t="s">
        <v>60</v>
      </c>
      <c r="F488" s="11">
        <v>675</v>
      </c>
      <c r="G488" s="11">
        <v>1050</v>
      </c>
      <c r="H488" s="13"/>
      <c r="I488" s="13"/>
      <c r="J488" s="13"/>
      <c r="K488" s="13"/>
      <c r="L488" s="13"/>
      <c r="M488" s="13"/>
      <c r="N488" s="13"/>
      <c r="O488" s="13"/>
      <c r="P488" s="13"/>
      <c r="Q488" s="13"/>
      <c r="R488" s="13"/>
      <c r="S488" s="13"/>
      <c r="V488" s="13"/>
      <c r="W488" s="13"/>
      <c r="X488" s="12" t="s">
        <v>35</v>
      </c>
    </row>
    <row r="489" spans="2:24" ht="12">
      <c r="B489" s="1" t="s">
        <v>419</v>
      </c>
      <c r="C489" s="9" t="s">
        <v>448</v>
      </c>
      <c r="D489" s="10">
        <v>3493</v>
      </c>
      <c r="E489" s="9" t="s">
        <v>60</v>
      </c>
      <c r="F489" s="11">
        <v>900</v>
      </c>
      <c r="G489" s="11">
        <v>1800</v>
      </c>
      <c r="H489" s="13"/>
      <c r="I489" s="13"/>
      <c r="X489" s="12" t="s">
        <v>35</v>
      </c>
    </row>
    <row r="490" spans="2:24" ht="12">
      <c r="B490" s="1" t="s">
        <v>419</v>
      </c>
      <c r="C490" s="1" t="s">
        <v>449</v>
      </c>
      <c r="D490" s="19">
        <v>3995</v>
      </c>
      <c r="E490" s="9" t="s">
        <v>60</v>
      </c>
      <c r="F490" s="11">
        <v>705</v>
      </c>
      <c r="G490" s="11">
        <v>1170</v>
      </c>
      <c r="H490" s="13"/>
      <c r="I490" s="13"/>
      <c r="X490" s="12" t="s">
        <v>35</v>
      </c>
    </row>
    <row r="491" spans="2:24" ht="12">
      <c r="B491" s="1" t="s">
        <v>419</v>
      </c>
      <c r="C491" s="9" t="s">
        <v>450</v>
      </c>
      <c r="D491" s="10">
        <v>7602</v>
      </c>
      <c r="E491" s="9" t="s">
        <v>60</v>
      </c>
      <c r="F491" s="11">
        <f>225*3</f>
        <v>675</v>
      </c>
      <c r="G491" s="11">
        <v>975</v>
      </c>
      <c r="H491" s="13"/>
      <c r="I491" s="13"/>
      <c r="P491" s="13"/>
      <c r="Q491" s="13"/>
      <c r="X491" s="12" t="s">
        <v>35</v>
      </c>
    </row>
    <row r="492" spans="2:24" ht="12">
      <c r="B492" s="1" t="s">
        <v>419</v>
      </c>
      <c r="C492" s="9" t="s">
        <v>451</v>
      </c>
      <c r="D492" s="10">
        <v>4927</v>
      </c>
      <c r="E492" s="9" t="s">
        <v>60</v>
      </c>
      <c r="F492" s="11">
        <v>1400</v>
      </c>
      <c r="G492" s="11">
        <v>3000</v>
      </c>
      <c r="H492" s="11"/>
      <c r="X492" s="12" t="s">
        <v>35</v>
      </c>
    </row>
    <row r="493" spans="2:24" ht="12">
      <c r="B493" s="1" t="s">
        <v>419</v>
      </c>
      <c r="C493" s="9" t="s">
        <v>452</v>
      </c>
      <c r="D493" s="10">
        <v>3438</v>
      </c>
      <c r="E493" s="9" t="s">
        <v>123</v>
      </c>
      <c r="F493" s="11">
        <v>2033</v>
      </c>
      <c r="G493" s="11">
        <v>4999</v>
      </c>
      <c r="H493" s="13"/>
      <c r="I493" s="13"/>
      <c r="J493" s="13"/>
      <c r="K493" s="13"/>
      <c r="L493" s="11">
        <v>4320</v>
      </c>
      <c r="M493" s="11">
        <v>10800</v>
      </c>
      <c r="N493" s="11">
        <v>3080</v>
      </c>
      <c r="O493" s="11">
        <v>7700</v>
      </c>
      <c r="P493" s="13"/>
      <c r="Q493" s="13"/>
      <c r="R493" s="13"/>
      <c r="S493" s="13"/>
      <c r="V493" s="13"/>
      <c r="W493" s="13"/>
      <c r="X493" s="12" t="s">
        <v>35</v>
      </c>
    </row>
    <row r="494" spans="2:24" ht="12">
      <c r="B494" s="1" t="s">
        <v>453</v>
      </c>
      <c r="C494" s="9" t="s">
        <v>454</v>
      </c>
      <c r="D494" s="10">
        <v>221759</v>
      </c>
      <c r="E494" s="9" t="s">
        <v>38</v>
      </c>
      <c r="F494" s="19">
        <v>1788</v>
      </c>
      <c r="G494" s="10">
        <v>5152</v>
      </c>
      <c r="H494" s="10">
        <v>2172</v>
      </c>
      <c r="I494" s="10">
        <v>5536</v>
      </c>
      <c r="J494" s="10">
        <v>2450</v>
      </c>
      <c r="K494" s="10">
        <v>6040</v>
      </c>
      <c r="R494" s="6">
        <v>3534</v>
      </c>
      <c r="S494" s="6">
        <v>7124</v>
      </c>
      <c r="X494" s="12" t="s">
        <v>35</v>
      </c>
    </row>
    <row r="495" spans="2:24" ht="12">
      <c r="B495" s="1" t="s">
        <v>453</v>
      </c>
      <c r="C495" s="9" t="s">
        <v>264</v>
      </c>
      <c r="D495" s="10">
        <v>220862</v>
      </c>
      <c r="E495" s="9" t="s">
        <v>41</v>
      </c>
      <c r="F495" s="10">
        <v>1635</v>
      </c>
      <c r="G495" s="10">
        <v>4999</v>
      </c>
      <c r="H495" s="10">
        <v>1982</v>
      </c>
      <c r="I495" s="10">
        <v>5346</v>
      </c>
      <c r="J495" s="10">
        <v>2506</v>
      </c>
      <c r="K495" s="10">
        <v>6096</v>
      </c>
      <c r="L495" s="13"/>
      <c r="M495" s="13"/>
      <c r="N495" s="13"/>
      <c r="O495" s="13"/>
      <c r="P495" s="13"/>
      <c r="Q495" s="13"/>
      <c r="R495" s="13"/>
      <c r="S495" s="13"/>
      <c r="V495" s="13"/>
      <c r="W495" s="13"/>
      <c r="X495" s="12" t="s">
        <v>35</v>
      </c>
    </row>
    <row r="496" spans="2:24" ht="12">
      <c r="B496" s="1" t="s">
        <v>453</v>
      </c>
      <c r="C496" s="9" t="s">
        <v>455</v>
      </c>
      <c r="D496" s="10">
        <v>220978</v>
      </c>
      <c r="E496" s="9" t="s">
        <v>43</v>
      </c>
      <c r="F496" s="10">
        <v>1418</v>
      </c>
      <c r="G496" s="10">
        <v>4782</v>
      </c>
      <c r="H496" s="10">
        <v>1854</v>
      </c>
      <c r="I496" s="10">
        <v>5218</v>
      </c>
      <c r="X496" s="12" t="s">
        <v>35</v>
      </c>
    </row>
    <row r="497" spans="2:24" ht="12">
      <c r="B497" s="1" t="s">
        <v>453</v>
      </c>
      <c r="C497" s="9" t="s">
        <v>48</v>
      </c>
      <c r="D497" s="10">
        <v>221838</v>
      </c>
      <c r="E497" s="9" t="s">
        <v>43</v>
      </c>
      <c r="F497" s="10">
        <v>1466</v>
      </c>
      <c r="G497" s="10">
        <v>4830</v>
      </c>
      <c r="H497" s="10">
        <v>1902</v>
      </c>
      <c r="I497" s="10">
        <v>5266</v>
      </c>
      <c r="J497" s="13"/>
      <c r="K497" s="13"/>
      <c r="L497" s="13"/>
      <c r="M497" s="13"/>
      <c r="N497" s="13"/>
      <c r="O497" s="13"/>
      <c r="P497" s="13"/>
      <c r="Q497" s="13"/>
      <c r="R497" s="13"/>
      <c r="S497" s="13"/>
      <c r="V497" s="13"/>
      <c r="W497" s="13"/>
      <c r="X497" s="12" t="s">
        <v>35</v>
      </c>
    </row>
    <row r="498" spans="2:24" ht="12">
      <c r="B498" s="1" t="s">
        <v>453</v>
      </c>
      <c r="C498" s="9" t="s">
        <v>456</v>
      </c>
      <c r="D498" s="10">
        <v>221847</v>
      </c>
      <c r="E498" s="9" t="s">
        <v>43</v>
      </c>
      <c r="F498" s="10">
        <v>1536</v>
      </c>
      <c r="G498" s="10">
        <v>4900</v>
      </c>
      <c r="H498" s="10">
        <v>1972</v>
      </c>
      <c r="I498" s="10">
        <v>5336</v>
      </c>
      <c r="X498" s="12" t="s">
        <v>35</v>
      </c>
    </row>
    <row r="499" spans="2:24" ht="12">
      <c r="B499" s="1" t="s">
        <v>453</v>
      </c>
      <c r="C499" s="9" t="s">
        <v>457</v>
      </c>
      <c r="D499" s="10">
        <v>220075</v>
      </c>
      <c r="E499" s="9" t="s">
        <v>43</v>
      </c>
      <c r="F499" s="10">
        <v>1456</v>
      </c>
      <c r="G499" s="10">
        <v>4820</v>
      </c>
      <c r="H499" s="10">
        <v>1892</v>
      </c>
      <c r="I499" s="10">
        <v>5256</v>
      </c>
      <c r="L499" s="10">
        <v>7430</v>
      </c>
      <c r="M499" s="10">
        <v>12072</v>
      </c>
      <c r="X499" s="12" t="s">
        <v>35</v>
      </c>
    </row>
    <row r="500" spans="2:24" ht="12">
      <c r="B500" s="1" t="s">
        <v>453</v>
      </c>
      <c r="C500" s="9" t="s">
        <v>458</v>
      </c>
      <c r="D500" s="10">
        <v>221740</v>
      </c>
      <c r="E500" s="9" t="s">
        <v>49</v>
      </c>
      <c r="F500" s="10">
        <v>1558</v>
      </c>
      <c r="G500" s="10">
        <v>4922</v>
      </c>
      <c r="H500" s="10">
        <v>2014</v>
      </c>
      <c r="I500" s="10">
        <v>5378</v>
      </c>
      <c r="X500" s="12" t="s">
        <v>35</v>
      </c>
    </row>
    <row r="501" spans="2:24" ht="12">
      <c r="B501" s="1" t="s">
        <v>453</v>
      </c>
      <c r="C501" s="9" t="s">
        <v>459</v>
      </c>
      <c r="D501" s="10">
        <v>221768</v>
      </c>
      <c r="E501" s="9" t="s">
        <v>49</v>
      </c>
      <c r="F501" s="10">
        <v>1620</v>
      </c>
      <c r="G501" s="10">
        <v>4984</v>
      </c>
      <c r="H501" s="10">
        <v>2032</v>
      </c>
      <c r="I501" s="10">
        <v>5396</v>
      </c>
      <c r="X501" s="12" t="s">
        <v>35</v>
      </c>
    </row>
    <row r="502" spans="2:24" ht="12">
      <c r="B502" s="1" t="s">
        <v>453</v>
      </c>
      <c r="C502" s="9" t="s">
        <v>460</v>
      </c>
      <c r="D502" s="10">
        <v>219602</v>
      </c>
      <c r="E502" s="9" t="s">
        <v>49</v>
      </c>
      <c r="F502" s="10">
        <v>1610</v>
      </c>
      <c r="G502" s="10">
        <v>4974</v>
      </c>
      <c r="H502" s="10">
        <v>2046</v>
      </c>
      <c r="I502" s="10">
        <v>5410</v>
      </c>
      <c r="J502" s="13"/>
      <c r="K502" s="13"/>
      <c r="X502" s="12" t="s">
        <v>35</v>
      </c>
    </row>
    <row r="503" spans="2:24" ht="12">
      <c r="B503" s="1" t="s">
        <v>453</v>
      </c>
      <c r="C503" s="9" t="s">
        <v>461</v>
      </c>
      <c r="D503" s="10">
        <v>219879</v>
      </c>
      <c r="E503" s="9" t="s">
        <v>60</v>
      </c>
      <c r="F503" s="10">
        <v>844</v>
      </c>
      <c r="G503" s="10">
        <v>3274</v>
      </c>
      <c r="H503" s="13"/>
      <c r="I503" s="13"/>
      <c r="X503" s="12" t="s">
        <v>35</v>
      </c>
    </row>
    <row r="504" spans="2:24" ht="12">
      <c r="B504" s="1" t="s">
        <v>453</v>
      </c>
      <c r="C504" s="9" t="s">
        <v>462</v>
      </c>
      <c r="D504" s="10">
        <v>222053</v>
      </c>
      <c r="E504" s="9" t="s">
        <v>60</v>
      </c>
      <c r="F504" s="10">
        <v>846</v>
      </c>
      <c r="G504" s="10">
        <v>3276</v>
      </c>
      <c r="H504" s="13"/>
      <c r="I504" s="13"/>
      <c r="J504" s="13"/>
      <c r="K504" s="13"/>
      <c r="L504" s="13"/>
      <c r="M504" s="13"/>
      <c r="N504" s="13"/>
      <c r="O504" s="13"/>
      <c r="P504" s="13"/>
      <c r="Q504" s="13"/>
      <c r="R504" s="13"/>
      <c r="S504" s="13"/>
      <c r="V504" s="13"/>
      <c r="W504" s="13"/>
      <c r="X504" s="12" t="s">
        <v>35</v>
      </c>
    </row>
    <row r="505" spans="2:24" ht="12">
      <c r="B505" s="1" t="s">
        <v>453</v>
      </c>
      <c r="C505" s="9" t="s">
        <v>463</v>
      </c>
      <c r="D505" s="10">
        <v>221704</v>
      </c>
      <c r="E505" s="9" t="s">
        <v>60</v>
      </c>
      <c r="F505" s="10">
        <v>1686</v>
      </c>
      <c r="G505" s="10">
        <v>5050</v>
      </c>
      <c r="H505" s="10">
        <v>2070</v>
      </c>
      <c r="I505" s="10">
        <v>5434</v>
      </c>
      <c r="J505" s="13"/>
      <c r="K505" s="13"/>
      <c r="X505" s="12" t="s">
        <v>35</v>
      </c>
    </row>
    <row r="506" spans="2:24" ht="12">
      <c r="B506" s="1" t="s">
        <v>453</v>
      </c>
      <c r="C506" s="9" t="s">
        <v>464</v>
      </c>
      <c r="D506" s="10">
        <v>220400</v>
      </c>
      <c r="E506" s="9" t="s">
        <v>60</v>
      </c>
      <c r="F506" s="10">
        <v>846</v>
      </c>
      <c r="G506" s="10">
        <v>3276</v>
      </c>
      <c r="H506" s="13"/>
      <c r="I506" s="13"/>
      <c r="X506" s="12" t="s">
        <v>35</v>
      </c>
    </row>
    <row r="507" spans="2:24" ht="12">
      <c r="B507" s="1" t="s">
        <v>453</v>
      </c>
      <c r="C507" s="9" t="s">
        <v>465</v>
      </c>
      <c r="D507" s="10">
        <v>221908</v>
      </c>
      <c r="E507" s="9" t="s">
        <v>60</v>
      </c>
      <c r="F507" s="10">
        <v>846</v>
      </c>
      <c r="G507" s="10">
        <v>3276</v>
      </c>
      <c r="H507" s="13"/>
      <c r="I507" s="13"/>
      <c r="J507" s="13"/>
      <c r="K507" s="13"/>
      <c r="L507" s="13"/>
      <c r="M507" s="13"/>
      <c r="N507" s="13"/>
      <c r="O507" s="13"/>
      <c r="P507" s="13"/>
      <c r="Q507" s="13"/>
      <c r="R507" s="13"/>
      <c r="S507" s="13"/>
      <c r="V507" s="13"/>
      <c r="W507" s="13"/>
      <c r="X507" s="12" t="s">
        <v>35</v>
      </c>
    </row>
    <row r="508" spans="2:24" ht="12">
      <c r="B508" s="1" t="s">
        <v>453</v>
      </c>
      <c r="C508" s="9" t="s">
        <v>466</v>
      </c>
      <c r="D508" s="10">
        <v>221652</v>
      </c>
      <c r="E508" s="9" t="s">
        <v>60</v>
      </c>
      <c r="F508" s="10">
        <v>840</v>
      </c>
      <c r="G508" s="10">
        <v>3270</v>
      </c>
      <c r="X508" s="12" t="s">
        <v>35</v>
      </c>
    </row>
    <row r="509" spans="2:24" ht="12">
      <c r="B509" s="1" t="s">
        <v>453</v>
      </c>
      <c r="C509" s="9" t="s">
        <v>467</v>
      </c>
      <c r="D509" s="10">
        <v>221643</v>
      </c>
      <c r="E509" s="9" t="s">
        <v>60</v>
      </c>
      <c r="F509" s="10">
        <v>876</v>
      </c>
      <c r="G509" s="10">
        <v>3306</v>
      </c>
      <c r="H509" s="13"/>
      <c r="I509" s="13"/>
      <c r="J509" s="13"/>
      <c r="X509" s="12" t="s">
        <v>35</v>
      </c>
    </row>
    <row r="510" spans="2:24" ht="12">
      <c r="B510" s="1" t="s">
        <v>453</v>
      </c>
      <c r="C510" s="9" t="s">
        <v>468</v>
      </c>
      <c r="D510" s="10">
        <v>221397</v>
      </c>
      <c r="E510" s="9" t="s">
        <v>60</v>
      </c>
      <c r="F510" s="10">
        <v>846</v>
      </c>
      <c r="G510" s="10">
        <v>3276</v>
      </c>
      <c r="H510" s="13"/>
      <c r="I510" s="13"/>
      <c r="X510" s="12" t="s">
        <v>35</v>
      </c>
    </row>
    <row r="511" spans="2:24" ht="12">
      <c r="B511" s="1" t="s">
        <v>453</v>
      </c>
      <c r="C511" s="9" t="s">
        <v>469</v>
      </c>
      <c r="D511" s="10">
        <v>221096</v>
      </c>
      <c r="E511" s="9" t="s">
        <v>60</v>
      </c>
      <c r="F511" s="10">
        <v>850</v>
      </c>
      <c r="G511" s="10">
        <v>3280</v>
      </c>
      <c r="X511" s="12" t="s">
        <v>35</v>
      </c>
    </row>
    <row r="512" spans="2:24" ht="12">
      <c r="B512" s="1" t="s">
        <v>453</v>
      </c>
      <c r="C512" s="9" t="s">
        <v>470</v>
      </c>
      <c r="D512" s="10">
        <v>219824</v>
      </c>
      <c r="E512" s="9" t="s">
        <v>60</v>
      </c>
      <c r="F512" s="10">
        <v>850</v>
      </c>
      <c r="G512" s="10">
        <v>3280</v>
      </c>
      <c r="H512" s="13"/>
      <c r="I512" s="13"/>
      <c r="X512" s="12" t="s">
        <v>35</v>
      </c>
    </row>
    <row r="513" spans="2:24" ht="12">
      <c r="B513" s="1" t="s">
        <v>453</v>
      </c>
      <c r="C513" s="9" t="s">
        <v>471</v>
      </c>
      <c r="D513" s="10">
        <v>220057</v>
      </c>
      <c r="E513" s="9" t="s">
        <v>60</v>
      </c>
      <c r="F513" s="10">
        <v>846</v>
      </c>
      <c r="G513" s="10">
        <v>3276</v>
      </c>
      <c r="X513" s="12" t="s">
        <v>35</v>
      </c>
    </row>
    <row r="514" spans="2:24" ht="12">
      <c r="B514" s="1" t="s">
        <v>453</v>
      </c>
      <c r="C514" s="9" t="s">
        <v>472</v>
      </c>
      <c r="D514" s="10">
        <v>221485</v>
      </c>
      <c r="E514" s="9" t="s">
        <v>60</v>
      </c>
      <c r="F514" s="10">
        <v>846</v>
      </c>
      <c r="G514" s="10">
        <v>3276</v>
      </c>
      <c r="X514" s="12" t="s">
        <v>35</v>
      </c>
    </row>
    <row r="515" spans="2:24" ht="12">
      <c r="B515" s="1" t="s">
        <v>453</v>
      </c>
      <c r="C515" s="9" t="s">
        <v>473</v>
      </c>
      <c r="D515" s="10">
        <v>222062</v>
      </c>
      <c r="E515" s="9" t="s">
        <v>60</v>
      </c>
      <c r="F515" s="10">
        <v>846</v>
      </c>
      <c r="G515" s="10">
        <v>3276</v>
      </c>
      <c r="X515" s="12" t="s">
        <v>35</v>
      </c>
    </row>
    <row r="516" spans="2:24" ht="12">
      <c r="B516" s="1" t="s">
        <v>453</v>
      </c>
      <c r="C516" s="9" t="s">
        <v>474</v>
      </c>
      <c r="D516" s="10">
        <v>219888</v>
      </c>
      <c r="E516" s="9" t="s">
        <v>60</v>
      </c>
      <c r="F516" s="10">
        <v>840</v>
      </c>
      <c r="G516" s="10">
        <v>3270</v>
      </c>
      <c r="H516" s="13"/>
      <c r="I516" s="13"/>
      <c r="J516" s="13"/>
      <c r="K516" s="13"/>
      <c r="L516" s="13"/>
      <c r="M516" s="13"/>
      <c r="N516" s="13"/>
      <c r="O516" s="13"/>
      <c r="P516" s="13"/>
      <c r="Q516" s="13"/>
      <c r="R516" s="13"/>
      <c r="S516" s="13"/>
      <c r="V516" s="13"/>
      <c r="W516" s="13"/>
      <c r="X516" s="12" t="s">
        <v>35</v>
      </c>
    </row>
    <row r="517" spans="2:24" ht="12">
      <c r="B517" s="1" t="s">
        <v>453</v>
      </c>
      <c r="C517" s="9" t="s">
        <v>475</v>
      </c>
      <c r="D517" s="10">
        <v>221184</v>
      </c>
      <c r="E517" s="9" t="s">
        <v>60</v>
      </c>
      <c r="F517" s="10">
        <v>848</v>
      </c>
      <c r="G517" s="10">
        <v>3278</v>
      </c>
      <c r="H517" s="13"/>
      <c r="I517" s="13"/>
      <c r="J517" s="13"/>
      <c r="K517" s="13"/>
      <c r="L517" s="13"/>
      <c r="M517" s="13"/>
      <c r="N517" s="13"/>
      <c r="O517" s="13"/>
      <c r="P517" s="13"/>
      <c r="Q517" s="13"/>
      <c r="R517" s="13"/>
      <c r="S517" s="13"/>
      <c r="V517" s="13"/>
      <c r="W517" s="13"/>
      <c r="X517" s="12" t="s">
        <v>35</v>
      </c>
    </row>
    <row r="518" spans="2:24" ht="12">
      <c r="B518" s="1" t="s">
        <v>453</v>
      </c>
      <c r="C518" s="9" t="s">
        <v>476</v>
      </c>
      <c r="D518" s="19"/>
      <c r="E518" s="9" t="s">
        <v>83</v>
      </c>
      <c r="F518" s="10">
        <v>204</v>
      </c>
      <c r="G518" s="10">
        <v>204</v>
      </c>
      <c r="H518" s="13"/>
      <c r="I518" s="13"/>
      <c r="X518" s="12" t="s">
        <v>35</v>
      </c>
    </row>
    <row r="519" spans="2:24" ht="12">
      <c r="B519" s="1" t="s">
        <v>453</v>
      </c>
      <c r="C519" s="9" t="s">
        <v>476</v>
      </c>
      <c r="D519" s="19"/>
      <c r="E519" s="9" t="s">
        <v>83</v>
      </c>
      <c r="F519" s="10">
        <v>204</v>
      </c>
      <c r="G519" s="10">
        <v>204</v>
      </c>
      <c r="H519" s="13"/>
      <c r="I519" s="13"/>
      <c r="X519" s="12" t="s">
        <v>35</v>
      </c>
    </row>
    <row r="520" spans="2:24" ht="12">
      <c r="B520" s="1" t="s">
        <v>453</v>
      </c>
      <c r="C520" s="9" t="s">
        <v>476</v>
      </c>
      <c r="D520" s="19"/>
      <c r="E520" s="9" t="s">
        <v>83</v>
      </c>
      <c r="F520" s="10">
        <v>204</v>
      </c>
      <c r="G520" s="10">
        <v>204</v>
      </c>
      <c r="H520" s="13"/>
      <c r="I520" s="13"/>
      <c r="X520" s="12" t="s">
        <v>35</v>
      </c>
    </row>
    <row r="521" spans="2:24" ht="12">
      <c r="B521" s="1" t="s">
        <v>453</v>
      </c>
      <c r="C521" s="9" t="s">
        <v>476</v>
      </c>
      <c r="D521" s="19"/>
      <c r="E521" s="9" t="s">
        <v>83</v>
      </c>
      <c r="F521" s="10">
        <v>204</v>
      </c>
      <c r="G521" s="10">
        <v>204</v>
      </c>
      <c r="H521" s="13"/>
      <c r="I521" s="13"/>
      <c r="X521" s="12" t="s">
        <v>35</v>
      </c>
    </row>
    <row r="522" spans="2:24" ht="12">
      <c r="B522" s="1" t="s">
        <v>453</v>
      </c>
      <c r="C522" s="9" t="s">
        <v>476</v>
      </c>
      <c r="D522" s="19"/>
      <c r="E522" s="9" t="s">
        <v>83</v>
      </c>
      <c r="F522" s="10">
        <v>204</v>
      </c>
      <c r="G522" s="10">
        <v>204</v>
      </c>
      <c r="H522" s="13"/>
      <c r="I522" s="13"/>
      <c r="X522" s="12" t="s">
        <v>35</v>
      </c>
    </row>
    <row r="523" spans="2:24" ht="12">
      <c r="B523" s="1" t="s">
        <v>453</v>
      </c>
      <c r="C523" s="9" t="s">
        <v>476</v>
      </c>
      <c r="D523" s="19"/>
      <c r="E523" s="9" t="s">
        <v>83</v>
      </c>
      <c r="F523" s="10">
        <v>204</v>
      </c>
      <c r="G523" s="10">
        <v>204</v>
      </c>
      <c r="H523" s="13"/>
      <c r="I523" s="13"/>
      <c r="X523" s="12" t="s">
        <v>35</v>
      </c>
    </row>
    <row r="524" spans="2:24" ht="12">
      <c r="B524" s="1" t="s">
        <v>453</v>
      </c>
      <c r="C524" s="9" t="s">
        <v>476</v>
      </c>
      <c r="D524" s="19"/>
      <c r="E524" s="9" t="s">
        <v>83</v>
      </c>
      <c r="F524" s="10">
        <v>204</v>
      </c>
      <c r="G524" s="10">
        <v>204</v>
      </c>
      <c r="H524" s="13"/>
      <c r="I524" s="13"/>
      <c r="X524" s="12" t="s">
        <v>35</v>
      </c>
    </row>
    <row r="525" spans="2:24" ht="12">
      <c r="B525" s="1" t="s">
        <v>453</v>
      </c>
      <c r="C525" s="9" t="s">
        <v>476</v>
      </c>
      <c r="D525" s="19"/>
      <c r="E525" s="9" t="s">
        <v>83</v>
      </c>
      <c r="F525" s="10">
        <v>204</v>
      </c>
      <c r="G525" s="10">
        <v>204</v>
      </c>
      <c r="H525" s="13"/>
      <c r="I525" s="13"/>
      <c r="X525" s="12" t="s">
        <v>35</v>
      </c>
    </row>
    <row r="526" spans="2:24" ht="12">
      <c r="B526" s="1" t="s">
        <v>453</v>
      </c>
      <c r="C526" s="9" t="s">
        <v>476</v>
      </c>
      <c r="D526" s="19"/>
      <c r="E526" s="9" t="s">
        <v>83</v>
      </c>
      <c r="F526" s="10">
        <v>204</v>
      </c>
      <c r="G526" s="10">
        <v>204</v>
      </c>
      <c r="H526" s="13"/>
      <c r="I526" s="13"/>
      <c r="X526" s="12" t="s">
        <v>35</v>
      </c>
    </row>
    <row r="527" spans="2:24" ht="12">
      <c r="B527" s="1" t="s">
        <v>453</v>
      </c>
      <c r="C527" s="9" t="s">
        <v>476</v>
      </c>
      <c r="D527" s="19"/>
      <c r="E527" s="9" t="s">
        <v>83</v>
      </c>
      <c r="F527" s="10">
        <v>204</v>
      </c>
      <c r="G527" s="10">
        <v>204</v>
      </c>
      <c r="H527" s="13"/>
      <c r="I527" s="13"/>
      <c r="X527" s="12" t="s">
        <v>35</v>
      </c>
    </row>
    <row r="528" spans="2:24" ht="12">
      <c r="B528" s="1" t="s">
        <v>453</v>
      </c>
      <c r="C528" s="9" t="s">
        <v>477</v>
      </c>
      <c r="D528" s="19"/>
      <c r="E528" s="9" t="s">
        <v>83</v>
      </c>
      <c r="F528" s="10">
        <v>204</v>
      </c>
      <c r="G528" s="10">
        <v>204</v>
      </c>
      <c r="H528" s="13"/>
      <c r="I528" s="13"/>
      <c r="X528" s="12" t="s">
        <v>35</v>
      </c>
    </row>
    <row r="529" spans="2:24" ht="12">
      <c r="B529" s="1" t="s">
        <v>453</v>
      </c>
      <c r="C529" s="9" t="s">
        <v>476</v>
      </c>
      <c r="D529" s="19"/>
      <c r="E529" s="9" t="s">
        <v>83</v>
      </c>
      <c r="F529" s="10">
        <v>204</v>
      </c>
      <c r="G529" s="10">
        <v>204</v>
      </c>
      <c r="H529" s="13"/>
      <c r="I529" s="13"/>
      <c r="X529" s="12" t="s">
        <v>35</v>
      </c>
    </row>
    <row r="530" spans="2:24" ht="12">
      <c r="B530" s="1" t="s">
        <v>453</v>
      </c>
      <c r="C530" s="9" t="s">
        <v>476</v>
      </c>
      <c r="D530" s="19"/>
      <c r="E530" s="9" t="s">
        <v>83</v>
      </c>
      <c r="F530" s="10">
        <v>204</v>
      </c>
      <c r="G530" s="10">
        <v>204</v>
      </c>
      <c r="H530" s="13"/>
      <c r="I530" s="13"/>
      <c r="X530" s="12" t="s">
        <v>35</v>
      </c>
    </row>
    <row r="531" spans="2:24" ht="12">
      <c r="B531" s="1" t="s">
        <v>453</v>
      </c>
      <c r="C531" s="9" t="s">
        <v>476</v>
      </c>
      <c r="D531" s="19"/>
      <c r="E531" s="9" t="s">
        <v>83</v>
      </c>
      <c r="F531" s="10">
        <v>204</v>
      </c>
      <c r="G531" s="10">
        <v>204</v>
      </c>
      <c r="H531" s="13"/>
      <c r="I531" s="13"/>
      <c r="X531" s="12" t="s">
        <v>35</v>
      </c>
    </row>
    <row r="532" spans="2:24" ht="12">
      <c r="B532" s="1" t="s">
        <v>453</v>
      </c>
      <c r="C532" s="9" t="s">
        <v>476</v>
      </c>
      <c r="D532" s="19"/>
      <c r="E532" s="9" t="s">
        <v>83</v>
      </c>
      <c r="F532" s="10">
        <v>204</v>
      </c>
      <c r="G532" s="10">
        <v>204</v>
      </c>
      <c r="H532" s="13"/>
      <c r="I532" s="13"/>
      <c r="X532" s="12" t="s">
        <v>35</v>
      </c>
    </row>
    <row r="533" spans="2:24" ht="12">
      <c r="B533" s="1" t="s">
        <v>453</v>
      </c>
      <c r="C533" s="9" t="s">
        <v>476</v>
      </c>
      <c r="D533" s="19"/>
      <c r="E533" s="9" t="s">
        <v>83</v>
      </c>
      <c r="F533" s="10">
        <v>204</v>
      </c>
      <c r="G533" s="10">
        <v>204</v>
      </c>
      <c r="H533" s="13"/>
      <c r="I533" s="13"/>
      <c r="X533" s="12" t="s">
        <v>35</v>
      </c>
    </row>
    <row r="534" spans="2:24" ht="12">
      <c r="B534" s="1" t="s">
        <v>453</v>
      </c>
      <c r="C534" s="9" t="s">
        <v>476</v>
      </c>
      <c r="D534" s="19"/>
      <c r="E534" s="9" t="s">
        <v>83</v>
      </c>
      <c r="F534" s="10">
        <v>204</v>
      </c>
      <c r="G534" s="10">
        <v>204</v>
      </c>
      <c r="H534" s="13"/>
      <c r="I534" s="13"/>
      <c r="X534" s="12" t="s">
        <v>35</v>
      </c>
    </row>
    <row r="535" spans="2:24" ht="12">
      <c r="B535" s="1" t="s">
        <v>453</v>
      </c>
      <c r="C535" s="9" t="s">
        <v>476</v>
      </c>
      <c r="D535" s="19"/>
      <c r="E535" s="9" t="s">
        <v>83</v>
      </c>
      <c r="F535" s="10">
        <v>204</v>
      </c>
      <c r="G535" s="10">
        <v>204</v>
      </c>
      <c r="H535" s="13"/>
      <c r="I535" s="13"/>
      <c r="X535" s="12" t="s">
        <v>35</v>
      </c>
    </row>
    <row r="536" spans="2:24" ht="12">
      <c r="B536" s="1" t="s">
        <v>453</v>
      </c>
      <c r="C536" s="9" t="s">
        <v>476</v>
      </c>
      <c r="D536" s="19"/>
      <c r="E536" s="9" t="s">
        <v>83</v>
      </c>
      <c r="F536" s="10">
        <v>204</v>
      </c>
      <c r="G536" s="10">
        <v>204</v>
      </c>
      <c r="H536" s="13"/>
      <c r="I536" s="13"/>
      <c r="X536" s="12" t="s">
        <v>35</v>
      </c>
    </row>
    <row r="537" spans="2:24" ht="12">
      <c r="B537" s="1" t="s">
        <v>453</v>
      </c>
      <c r="C537" s="9" t="s">
        <v>476</v>
      </c>
      <c r="D537" s="19"/>
      <c r="E537" s="9" t="s">
        <v>83</v>
      </c>
      <c r="F537" s="10">
        <v>204</v>
      </c>
      <c r="G537" s="10">
        <v>204</v>
      </c>
      <c r="H537" s="13"/>
      <c r="I537" s="13"/>
      <c r="X537" s="12" t="s">
        <v>35</v>
      </c>
    </row>
    <row r="538" spans="2:24" ht="12">
      <c r="B538" s="1" t="s">
        <v>453</v>
      </c>
      <c r="C538" s="9" t="s">
        <v>476</v>
      </c>
      <c r="D538" s="19"/>
      <c r="E538" s="9" t="s">
        <v>83</v>
      </c>
      <c r="F538" s="10">
        <v>204</v>
      </c>
      <c r="G538" s="10">
        <v>204</v>
      </c>
      <c r="H538" s="13"/>
      <c r="I538" s="13"/>
      <c r="X538" s="12" t="s">
        <v>35</v>
      </c>
    </row>
    <row r="539" spans="2:24" ht="12">
      <c r="B539" s="1" t="s">
        <v>453</v>
      </c>
      <c r="C539" s="9" t="s">
        <v>476</v>
      </c>
      <c r="D539" s="19"/>
      <c r="E539" s="9" t="s">
        <v>83</v>
      </c>
      <c r="F539" s="10">
        <v>204</v>
      </c>
      <c r="G539" s="10">
        <v>204</v>
      </c>
      <c r="H539" s="13"/>
      <c r="I539" s="13"/>
      <c r="X539" s="12" t="s">
        <v>35</v>
      </c>
    </row>
    <row r="540" spans="2:24" ht="12">
      <c r="B540" s="1" t="s">
        <v>453</v>
      </c>
      <c r="C540" s="9" t="s">
        <v>476</v>
      </c>
      <c r="D540" s="19"/>
      <c r="E540" s="9" t="s">
        <v>83</v>
      </c>
      <c r="F540" s="10">
        <v>204</v>
      </c>
      <c r="G540" s="10">
        <v>204</v>
      </c>
      <c r="H540" s="13"/>
      <c r="I540" s="13"/>
      <c r="X540" s="12" t="s">
        <v>35</v>
      </c>
    </row>
    <row r="541" spans="2:24" ht="12">
      <c r="B541" s="1" t="s">
        <v>453</v>
      </c>
      <c r="C541" s="9" t="s">
        <v>476</v>
      </c>
      <c r="D541" s="19"/>
      <c r="E541" s="9" t="s">
        <v>83</v>
      </c>
      <c r="F541" s="10">
        <v>204</v>
      </c>
      <c r="G541" s="10">
        <v>204</v>
      </c>
      <c r="H541" s="13"/>
      <c r="I541" s="13"/>
      <c r="X541" s="12" t="s">
        <v>35</v>
      </c>
    </row>
    <row r="542" spans="2:24" ht="12">
      <c r="B542" s="1" t="s">
        <v>453</v>
      </c>
      <c r="C542" s="9" t="s">
        <v>476</v>
      </c>
      <c r="D542" s="19"/>
      <c r="E542" s="9" t="s">
        <v>83</v>
      </c>
      <c r="F542" s="10">
        <v>204</v>
      </c>
      <c r="G542" s="10">
        <v>204</v>
      </c>
      <c r="H542" s="13"/>
      <c r="I542" s="13"/>
      <c r="X542" s="12" t="s">
        <v>35</v>
      </c>
    </row>
    <row r="543" spans="2:24" ht="12">
      <c r="B543" s="1" t="s">
        <v>453</v>
      </c>
      <c r="C543" s="9" t="s">
        <v>476</v>
      </c>
      <c r="D543" s="19"/>
      <c r="E543" s="9" t="s">
        <v>83</v>
      </c>
      <c r="F543" s="10">
        <v>204</v>
      </c>
      <c r="G543" s="10">
        <v>204</v>
      </c>
      <c r="H543" s="13"/>
      <c r="I543" s="13"/>
      <c r="X543" s="12" t="s">
        <v>35</v>
      </c>
    </row>
    <row r="544" spans="2:24" ht="12">
      <c r="B544" s="1" t="s">
        <v>453</v>
      </c>
      <c r="C544" s="9" t="s">
        <v>476</v>
      </c>
      <c r="D544" s="19"/>
      <c r="E544" s="9" t="s">
        <v>83</v>
      </c>
      <c r="F544" s="10">
        <v>204</v>
      </c>
      <c r="G544" s="10">
        <v>204</v>
      </c>
      <c r="H544" s="13"/>
      <c r="I544" s="13"/>
      <c r="X544" s="12" t="s">
        <v>35</v>
      </c>
    </row>
    <row r="545" spans="2:24" ht="12">
      <c r="B545" s="1" t="s">
        <v>453</v>
      </c>
      <c r="C545" s="9" t="s">
        <v>478</v>
      </c>
      <c r="D545" s="10">
        <v>221704</v>
      </c>
      <c r="E545" s="9" t="s">
        <v>123</v>
      </c>
      <c r="F545" s="13"/>
      <c r="G545" s="13"/>
      <c r="L545" s="10">
        <v>7578</v>
      </c>
      <c r="M545" s="10">
        <v>12220</v>
      </c>
      <c r="N545" s="10">
        <v>5094</v>
      </c>
      <c r="O545" s="10">
        <v>9736</v>
      </c>
      <c r="T545" s="6">
        <v>3072</v>
      </c>
      <c r="U545" s="6">
        <v>6436</v>
      </c>
      <c r="X545" s="12" t="s">
        <v>35</v>
      </c>
    </row>
    <row r="546" spans="2:24" ht="12">
      <c r="B546" s="1" t="s">
        <v>453</v>
      </c>
      <c r="C546" s="9" t="s">
        <v>479</v>
      </c>
      <c r="D546" s="10">
        <v>221704</v>
      </c>
      <c r="E546" s="9" t="s">
        <v>123</v>
      </c>
      <c r="V546" s="13"/>
      <c r="W546" s="13"/>
      <c r="X546" s="12" t="s">
        <v>35</v>
      </c>
    </row>
    <row r="547" spans="2:24" ht="12">
      <c r="B547" s="1" t="s">
        <v>480</v>
      </c>
      <c r="C547" s="9" t="s">
        <v>456</v>
      </c>
      <c r="D547" s="10">
        <v>3644</v>
      </c>
      <c r="E547" s="9" t="s">
        <v>38</v>
      </c>
      <c r="F547" s="11">
        <v>1162</v>
      </c>
      <c r="G547" s="11">
        <v>4402</v>
      </c>
      <c r="H547" s="11">
        <v>1042</v>
      </c>
      <c r="I547" s="11">
        <v>3634</v>
      </c>
      <c r="J547" s="11">
        <v>3471</v>
      </c>
      <c r="K547" s="11">
        <v>6171</v>
      </c>
      <c r="X547" s="12" t="s">
        <v>35</v>
      </c>
    </row>
    <row r="548" spans="2:24" ht="12">
      <c r="B548" s="1" t="s">
        <v>480</v>
      </c>
      <c r="C548" s="9" t="s">
        <v>481</v>
      </c>
      <c r="D548" s="10">
        <v>3658</v>
      </c>
      <c r="E548" s="9" t="s">
        <v>38</v>
      </c>
      <c r="F548" s="11">
        <v>1188</v>
      </c>
      <c r="G548" s="11">
        <v>4428</v>
      </c>
      <c r="H548" s="11">
        <v>1068</v>
      </c>
      <c r="I548" s="11">
        <v>3660</v>
      </c>
      <c r="J548" s="11">
        <v>3498</v>
      </c>
      <c r="K548" s="11">
        <v>6198</v>
      </c>
      <c r="X548" s="12" t="s">
        <v>35</v>
      </c>
    </row>
    <row r="549" spans="2:24" ht="12">
      <c r="B549" s="1" t="s">
        <v>480</v>
      </c>
      <c r="C549" s="9" t="s">
        <v>482</v>
      </c>
      <c r="D549" s="10">
        <v>3594</v>
      </c>
      <c r="E549" s="9" t="s">
        <v>38</v>
      </c>
      <c r="F549" s="11">
        <v>1058</v>
      </c>
      <c r="G549" s="11">
        <v>4298</v>
      </c>
      <c r="H549" s="11">
        <v>938</v>
      </c>
      <c r="I549" s="11">
        <v>3530</v>
      </c>
      <c r="X549" s="12" t="s">
        <v>35</v>
      </c>
    </row>
    <row r="550" spans="2:24" ht="12">
      <c r="B550" s="1" t="s">
        <v>480</v>
      </c>
      <c r="C550" s="9" t="s">
        <v>483</v>
      </c>
      <c r="D550" s="10">
        <v>3652</v>
      </c>
      <c r="E550" s="9" t="s">
        <v>38</v>
      </c>
      <c r="F550" s="11">
        <v>1160</v>
      </c>
      <c r="G550" s="11">
        <v>4400</v>
      </c>
      <c r="H550" s="11">
        <v>1480</v>
      </c>
      <c r="I550" s="11">
        <v>3776</v>
      </c>
      <c r="J550" s="11">
        <v>3560</v>
      </c>
      <c r="K550" s="11">
        <v>6260</v>
      </c>
      <c r="P550" s="6">
        <v>1760</v>
      </c>
      <c r="Q550" s="6">
        <v>7310</v>
      </c>
      <c r="X550" s="12" t="s">
        <v>35</v>
      </c>
    </row>
    <row r="551" spans="2:24" ht="12">
      <c r="B551" s="1" t="s">
        <v>480</v>
      </c>
      <c r="C551" s="9" t="s">
        <v>484</v>
      </c>
      <c r="D551" s="10">
        <v>10366</v>
      </c>
      <c r="E551" s="9" t="s">
        <v>38</v>
      </c>
      <c r="F551" s="11">
        <v>1064</v>
      </c>
      <c r="G551" s="13">
        <v>4304</v>
      </c>
      <c r="H551" s="11">
        <v>944</v>
      </c>
      <c r="I551" s="11">
        <v>3536</v>
      </c>
      <c r="L551" s="11">
        <v>6413</v>
      </c>
      <c r="M551" s="11">
        <v>22802</v>
      </c>
      <c r="R551" s="11">
        <v>5710</v>
      </c>
      <c r="S551" s="11">
        <v>20110</v>
      </c>
      <c r="X551" s="12" t="s">
        <v>35</v>
      </c>
    </row>
    <row r="552" spans="2:24" ht="12">
      <c r="B552" s="1" t="s">
        <v>480</v>
      </c>
      <c r="C552" s="9" t="s">
        <v>485</v>
      </c>
      <c r="D552" s="10">
        <v>3646</v>
      </c>
      <c r="E552" s="9" t="s">
        <v>38</v>
      </c>
      <c r="F552" s="13">
        <v>1020</v>
      </c>
      <c r="G552" s="11">
        <v>4260</v>
      </c>
      <c r="H552" s="11">
        <v>900</v>
      </c>
      <c r="I552" s="11">
        <v>3492</v>
      </c>
      <c r="X552" s="12" t="s">
        <v>35</v>
      </c>
    </row>
    <row r="553" spans="2:24" ht="12">
      <c r="B553" s="1" t="s">
        <v>480</v>
      </c>
      <c r="C553" s="9" t="s">
        <v>486</v>
      </c>
      <c r="D553" s="10">
        <v>3656</v>
      </c>
      <c r="E553" s="9" t="s">
        <v>41</v>
      </c>
      <c r="F553" s="13">
        <v>836</v>
      </c>
      <c r="G553" s="11">
        <v>4076</v>
      </c>
      <c r="H553" s="11">
        <v>716</v>
      </c>
      <c r="I553" s="11">
        <v>3308</v>
      </c>
      <c r="X553" s="12" t="s">
        <v>35</v>
      </c>
    </row>
    <row r="554" spans="2:24" ht="12">
      <c r="B554" s="1" t="s">
        <v>480</v>
      </c>
      <c r="C554" s="9" t="s">
        <v>487</v>
      </c>
      <c r="D554" s="10">
        <v>9741</v>
      </c>
      <c r="E554" s="9" t="s">
        <v>41</v>
      </c>
      <c r="F554" s="11">
        <v>990</v>
      </c>
      <c r="G554" s="11">
        <v>4230</v>
      </c>
      <c r="H554" s="11">
        <v>870</v>
      </c>
      <c r="I554" s="11">
        <v>3462</v>
      </c>
      <c r="X554" s="12" t="s">
        <v>35</v>
      </c>
    </row>
    <row r="555" spans="2:24" ht="12">
      <c r="B555" s="1" t="s">
        <v>480</v>
      </c>
      <c r="C555" s="9" t="s">
        <v>488</v>
      </c>
      <c r="D555" s="10">
        <v>3639</v>
      </c>
      <c r="E555" s="9" t="s">
        <v>43</v>
      </c>
      <c r="F555" s="11">
        <v>960</v>
      </c>
      <c r="G555" s="11">
        <v>4200</v>
      </c>
      <c r="H555" s="11">
        <v>840</v>
      </c>
      <c r="I555" s="11">
        <v>3432</v>
      </c>
      <c r="X555" s="12" t="s">
        <v>35</v>
      </c>
    </row>
    <row r="556" spans="2:24" ht="12">
      <c r="B556" s="1" t="s">
        <v>480</v>
      </c>
      <c r="C556" s="9" t="s">
        <v>48</v>
      </c>
      <c r="D556" s="10">
        <v>3642</v>
      </c>
      <c r="E556" s="9" t="s">
        <v>43</v>
      </c>
      <c r="F556" s="11">
        <v>960</v>
      </c>
      <c r="G556" s="11">
        <v>4200</v>
      </c>
      <c r="H556" s="11">
        <v>852</v>
      </c>
      <c r="I556" s="11">
        <v>3432</v>
      </c>
      <c r="J556" s="11">
        <v>3360</v>
      </c>
      <c r="K556" s="11">
        <v>5967</v>
      </c>
      <c r="X556" s="12" t="s">
        <v>35</v>
      </c>
    </row>
    <row r="557" spans="2:24" ht="12">
      <c r="B557" s="1" t="s">
        <v>480</v>
      </c>
      <c r="C557" s="9" t="s">
        <v>489</v>
      </c>
      <c r="D557" s="10">
        <v>3661</v>
      </c>
      <c r="E557" s="9" t="s">
        <v>43</v>
      </c>
      <c r="F557" s="11">
        <v>1020</v>
      </c>
      <c r="G557" s="11">
        <v>4260</v>
      </c>
      <c r="H557" s="11">
        <v>900</v>
      </c>
      <c r="I557" s="11">
        <v>3492</v>
      </c>
      <c r="X557" s="12" t="s">
        <v>35</v>
      </c>
    </row>
    <row r="558" spans="2:24" ht="12">
      <c r="B558" s="1" t="s">
        <v>480</v>
      </c>
      <c r="C558" s="9" t="s">
        <v>490</v>
      </c>
      <c r="D558" s="10">
        <v>3624</v>
      </c>
      <c r="E558" s="9" t="s">
        <v>43</v>
      </c>
      <c r="F558" s="11">
        <v>1072</v>
      </c>
      <c r="G558" s="11">
        <v>4312</v>
      </c>
      <c r="H558" s="11">
        <v>952</v>
      </c>
      <c r="I558" s="11">
        <v>3544</v>
      </c>
      <c r="X558" s="12" t="s">
        <v>35</v>
      </c>
    </row>
    <row r="559" spans="2:24" ht="12">
      <c r="B559" s="1" t="s">
        <v>480</v>
      </c>
      <c r="C559" s="9" t="s">
        <v>491</v>
      </c>
      <c r="D559" s="10">
        <v>3606</v>
      </c>
      <c r="E559" s="9" t="s">
        <v>43</v>
      </c>
      <c r="F559" s="11">
        <v>1198</v>
      </c>
      <c r="G559" s="11">
        <v>4438</v>
      </c>
      <c r="H559" s="11">
        <v>1078</v>
      </c>
      <c r="I559" s="11">
        <v>3670</v>
      </c>
      <c r="X559" s="12" t="s">
        <v>35</v>
      </c>
    </row>
    <row r="560" spans="2:24" ht="12">
      <c r="B560" s="1" t="s">
        <v>480</v>
      </c>
      <c r="C560" s="9" t="s">
        <v>492</v>
      </c>
      <c r="D560" s="10">
        <v>3581</v>
      </c>
      <c r="E560" s="9" t="s">
        <v>43</v>
      </c>
      <c r="F560" s="11">
        <v>1158</v>
      </c>
      <c r="G560" s="11">
        <v>4398</v>
      </c>
      <c r="H560" s="11">
        <v>1038</v>
      </c>
      <c r="I560" s="11">
        <v>3630</v>
      </c>
      <c r="X560" s="12" t="s">
        <v>35</v>
      </c>
    </row>
    <row r="561" spans="2:24" ht="12">
      <c r="B561" s="1" t="s">
        <v>480</v>
      </c>
      <c r="C561" s="9" t="s">
        <v>457</v>
      </c>
      <c r="D561" s="10">
        <v>3565</v>
      </c>
      <c r="E561" s="9" t="s">
        <v>43</v>
      </c>
      <c r="F561" s="11">
        <v>1038</v>
      </c>
      <c r="G561" s="11">
        <v>4278</v>
      </c>
      <c r="H561" s="11">
        <v>918</v>
      </c>
      <c r="I561" s="11">
        <v>3510</v>
      </c>
      <c r="X561" s="12" t="s">
        <v>35</v>
      </c>
    </row>
    <row r="562" spans="2:24" ht="12">
      <c r="B562" s="1" t="s">
        <v>480</v>
      </c>
      <c r="C562" s="14" t="s">
        <v>493</v>
      </c>
      <c r="D562" s="10">
        <v>3665</v>
      </c>
      <c r="E562" s="14" t="s">
        <v>47</v>
      </c>
      <c r="F562" s="11">
        <v>1154</v>
      </c>
      <c r="G562" s="11">
        <v>4394</v>
      </c>
      <c r="H562" s="11">
        <v>1034</v>
      </c>
      <c r="I562" s="11">
        <v>3626</v>
      </c>
      <c r="X562" s="12" t="s">
        <v>35</v>
      </c>
    </row>
    <row r="563" spans="2:24" ht="12">
      <c r="B563" s="1" t="s">
        <v>480</v>
      </c>
      <c r="C563" s="14" t="s">
        <v>494</v>
      </c>
      <c r="D563" s="10">
        <v>10115</v>
      </c>
      <c r="E563" s="14" t="s">
        <v>47</v>
      </c>
      <c r="F563" s="11">
        <v>1038</v>
      </c>
      <c r="G563" s="11">
        <v>4278</v>
      </c>
      <c r="H563" s="11">
        <v>918</v>
      </c>
      <c r="I563" s="11">
        <v>3510</v>
      </c>
      <c r="X563" s="12" t="s">
        <v>35</v>
      </c>
    </row>
    <row r="564" spans="2:24" ht="12">
      <c r="B564" s="1" t="s">
        <v>480</v>
      </c>
      <c r="C564" s="14" t="s">
        <v>495</v>
      </c>
      <c r="D564" s="10">
        <v>3615</v>
      </c>
      <c r="E564" s="14" t="s">
        <v>47</v>
      </c>
      <c r="F564" s="11">
        <v>1098</v>
      </c>
      <c r="G564" s="11">
        <v>4338</v>
      </c>
      <c r="H564" s="11">
        <v>978</v>
      </c>
      <c r="I564" s="11">
        <v>3570</v>
      </c>
      <c r="X564" s="12" t="s">
        <v>35</v>
      </c>
    </row>
    <row r="565" spans="2:24" ht="12">
      <c r="B565" s="1" t="s">
        <v>480</v>
      </c>
      <c r="C565" s="14" t="s">
        <v>496</v>
      </c>
      <c r="D565" s="10">
        <v>11711</v>
      </c>
      <c r="E565" s="14" t="s">
        <v>47</v>
      </c>
      <c r="F565" s="11">
        <v>960</v>
      </c>
      <c r="G565" s="11">
        <v>4200</v>
      </c>
      <c r="H565" s="11">
        <v>1140</v>
      </c>
      <c r="I565" s="11">
        <v>3576</v>
      </c>
      <c r="X565" s="12" t="s">
        <v>35</v>
      </c>
    </row>
    <row r="566" spans="2:24" ht="12">
      <c r="B566" s="1" t="s">
        <v>480</v>
      </c>
      <c r="C566" s="14" t="s">
        <v>497</v>
      </c>
      <c r="D566" s="10">
        <v>11163</v>
      </c>
      <c r="E566" s="14" t="s">
        <v>47</v>
      </c>
      <c r="F566" s="11">
        <v>1050</v>
      </c>
      <c r="G566" s="11">
        <v>4290</v>
      </c>
      <c r="H566" s="11">
        <v>930</v>
      </c>
      <c r="I566" s="11">
        <v>3522</v>
      </c>
      <c r="X566" s="12" t="s">
        <v>35</v>
      </c>
    </row>
    <row r="567" spans="2:24" ht="12">
      <c r="B567" s="1" t="s">
        <v>480</v>
      </c>
      <c r="C567" s="14" t="s">
        <v>498</v>
      </c>
      <c r="D567" s="10">
        <v>29269</v>
      </c>
      <c r="E567" s="14" t="s">
        <v>49</v>
      </c>
      <c r="F567" s="13">
        <v>1038</v>
      </c>
      <c r="G567" s="13">
        <v>4278</v>
      </c>
      <c r="H567" s="13">
        <v>918</v>
      </c>
      <c r="I567" s="13">
        <v>3510</v>
      </c>
      <c r="X567" s="12" t="s">
        <v>35</v>
      </c>
    </row>
    <row r="568" spans="2:24" ht="12">
      <c r="B568" s="1" t="s">
        <v>480</v>
      </c>
      <c r="C568" s="14" t="s">
        <v>499</v>
      </c>
      <c r="D568" s="10">
        <v>9651</v>
      </c>
      <c r="E568" s="14" t="s">
        <v>49</v>
      </c>
      <c r="F568" s="11">
        <v>930</v>
      </c>
      <c r="G568" s="11">
        <v>4170</v>
      </c>
      <c r="H568" s="11">
        <v>810</v>
      </c>
      <c r="I568" s="11">
        <v>3402</v>
      </c>
      <c r="X568" s="12" t="s">
        <v>35</v>
      </c>
    </row>
    <row r="569" spans="2:24" ht="12">
      <c r="B569" s="1" t="s">
        <v>480</v>
      </c>
      <c r="C569" s="14" t="s">
        <v>264</v>
      </c>
      <c r="D569" s="10">
        <v>3592</v>
      </c>
      <c r="E569" s="14" t="s">
        <v>49</v>
      </c>
      <c r="F569" s="11">
        <v>1088</v>
      </c>
      <c r="G569" s="11">
        <v>4328</v>
      </c>
      <c r="H569" s="11">
        <v>968</v>
      </c>
      <c r="I569" s="11">
        <v>3560</v>
      </c>
      <c r="X569" s="12" t="s">
        <v>35</v>
      </c>
    </row>
    <row r="570" spans="2:24" ht="12">
      <c r="B570" s="1" t="s">
        <v>480</v>
      </c>
      <c r="C570" s="14" t="s">
        <v>500</v>
      </c>
      <c r="D570" s="10">
        <v>3630</v>
      </c>
      <c r="E570" s="14" t="s">
        <v>49</v>
      </c>
      <c r="F570" s="11">
        <v>1038</v>
      </c>
      <c r="G570" s="11">
        <v>4278</v>
      </c>
      <c r="H570" s="11">
        <v>918</v>
      </c>
      <c r="I570" s="11">
        <v>3510</v>
      </c>
      <c r="X570" s="12" t="s">
        <v>35</v>
      </c>
    </row>
    <row r="571" spans="2:24" ht="12">
      <c r="B571" s="1" t="s">
        <v>480</v>
      </c>
      <c r="C571" s="1" t="s">
        <v>501</v>
      </c>
      <c r="D571" s="10">
        <v>3625</v>
      </c>
      <c r="E571" s="14" t="s">
        <v>49</v>
      </c>
      <c r="F571" s="11">
        <v>1038</v>
      </c>
      <c r="G571" s="11">
        <v>4278</v>
      </c>
      <c r="H571" s="11">
        <v>918</v>
      </c>
      <c r="I571" s="11">
        <v>3510</v>
      </c>
      <c r="X571" s="12" t="s">
        <v>35</v>
      </c>
    </row>
    <row r="572" spans="2:24" ht="12">
      <c r="B572" s="1" t="s">
        <v>480</v>
      </c>
      <c r="C572" s="14" t="s">
        <v>502</v>
      </c>
      <c r="D572" s="10">
        <v>20</v>
      </c>
      <c r="E572" s="14" t="s">
        <v>49</v>
      </c>
      <c r="F572" s="11">
        <v>1038</v>
      </c>
      <c r="G572" s="11">
        <v>4278</v>
      </c>
      <c r="H572" s="11">
        <v>918</v>
      </c>
      <c r="I572" s="11">
        <v>3510</v>
      </c>
      <c r="X572" s="12" t="s">
        <v>35</v>
      </c>
    </row>
    <row r="573" spans="2:24" ht="12">
      <c r="B573" s="1" t="s">
        <v>480</v>
      </c>
      <c r="C573" s="14" t="s">
        <v>503</v>
      </c>
      <c r="D573" s="10">
        <v>19</v>
      </c>
      <c r="E573" s="14" t="s">
        <v>49</v>
      </c>
      <c r="F573" s="11">
        <v>960</v>
      </c>
      <c r="G573" s="11">
        <v>4200</v>
      </c>
      <c r="H573" s="11">
        <v>840</v>
      </c>
      <c r="I573" s="11">
        <v>3432</v>
      </c>
      <c r="X573" s="12" t="s">
        <v>35</v>
      </c>
    </row>
    <row r="574" spans="2:24" ht="12">
      <c r="B574" s="1" t="s">
        <v>480</v>
      </c>
      <c r="C574" s="14" t="s">
        <v>504</v>
      </c>
      <c r="D574" s="10">
        <v>11161</v>
      </c>
      <c r="E574" s="14" t="s">
        <v>49</v>
      </c>
      <c r="F574" s="11">
        <v>960</v>
      </c>
      <c r="G574" s="11">
        <v>4200</v>
      </c>
      <c r="H574" s="11">
        <v>840</v>
      </c>
      <c r="I574" s="11">
        <v>3432</v>
      </c>
      <c r="X574" s="12" t="s">
        <v>35</v>
      </c>
    </row>
    <row r="575" spans="2:24" ht="12">
      <c r="B575" s="1" t="s">
        <v>480</v>
      </c>
      <c r="C575" s="14" t="s">
        <v>55</v>
      </c>
      <c r="D575" s="10">
        <v>3541</v>
      </c>
      <c r="E575" s="14" t="s">
        <v>49</v>
      </c>
      <c r="F575" s="11">
        <v>1166</v>
      </c>
      <c r="G575" s="11">
        <v>4406</v>
      </c>
      <c r="H575" s="11">
        <v>1046</v>
      </c>
      <c r="I575" s="11">
        <v>3638</v>
      </c>
      <c r="X575" s="12" t="s">
        <v>35</v>
      </c>
    </row>
    <row r="576" spans="2:24" ht="12">
      <c r="B576" s="1" t="s">
        <v>480</v>
      </c>
      <c r="C576" s="14" t="s">
        <v>505</v>
      </c>
      <c r="D576" s="10">
        <v>13231</v>
      </c>
      <c r="E576" s="14" t="s">
        <v>49</v>
      </c>
      <c r="F576" s="11">
        <v>1130</v>
      </c>
      <c r="G576" s="11">
        <v>4370</v>
      </c>
      <c r="H576" s="11">
        <v>1010</v>
      </c>
      <c r="I576" s="11">
        <v>3602</v>
      </c>
      <c r="X576" s="12" t="s">
        <v>35</v>
      </c>
    </row>
    <row r="577" spans="2:24" ht="12">
      <c r="B577" s="1" t="s">
        <v>480</v>
      </c>
      <c r="C577" s="14" t="s">
        <v>506</v>
      </c>
      <c r="D577" s="10">
        <v>9930</v>
      </c>
      <c r="E577" s="14" t="s">
        <v>49</v>
      </c>
      <c r="F577" s="11">
        <v>960</v>
      </c>
      <c r="G577" s="11">
        <v>4200</v>
      </c>
      <c r="H577" s="11">
        <v>840</v>
      </c>
      <c r="I577" s="11">
        <v>3432</v>
      </c>
      <c r="X577" s="12" t="s">
        <v>35</v>
      </c>
    </row>
    <row r="578" spans="2:24" ht="12">
      <c r="B578" s="1" t="s">
        <v>480</v>
      </c>
      <c r="C578" s="14" t="s">
        <v>507</v>
      </c>
      <c r="D578" s="10">
        <v>3631</v>
      </c>
      <c r="E578" s="14" t="s">
        <v>49</v>
      </c>
      <c r="F578" s="11">
        <v>1050</v>
      </c>
      <c r="G578" s="11">
        <v>4290</v>
      </c>
      <c r="H578" s="11">
        <v>930</v>
      </c>
      <c r="I578" s="11">
        <v>3522</v>
      </c>
      <c r="X578" s="12" t="s">
        <v>35</v>
      </c>
    </row>
    <row r="579" spans="2:24" ht="12">
      <c r="B579" s="1" t="s">
        <v>480</v>
      </c>
      <c r="C579" s="14" t="s">
        <v>508</v>
      </c>
      <c r="D579" s="10">
        <v>3599</v>
      </c>
      <c r="E579" s="14" t="s">
        <v>49</v>
      </c>
      <c r="F579" s="11">
        <v>960</v>
      </c>
      <c r="G579" s="11">
        <v>4200</v>
      </c>
      <c r="H579" s="11">
        <v>840</v>
      </c>
      <c r="I579" s="11">
        <v>3432</v>
      </c>
      <c r="X579" s="12" t="s">
        <v>35</v>
      </c>
    </row>
    <row r="580" spans="2:24" ht="12">
      <c r="B580" s="1" t="s">
        <v>480</v>
      </c>
      <c r="C580" s="14" t="s">
        <v>509</v>
      </c>
      <c r="D580" s="10">
        <v>12826</v>
      </c>
      <c r="E580" s="14" t="s">
        <v>58</v>
      </c>
      <c r="F580" s="11">
        <v>1020</v>
      </c>
      <c r="G580" s="11">
        <v>4260</v>
      </c>
      <c r="H580" s="11">
        <v>900</v>
      </c>
      <c r="I580" s="11">
        <v>3492</v>
      </c>
      <c r="X580" s="12" t="s">
        <v>35</v>
      </c>
    </row>
    <row r="581" spans="2:24" ht="12">
      <c r="B581" s="1" t="s">
        <v>480</v>
      </c>
      <c r="C581" s="14" t="s">
        <v>510</v>
      </c>
      <c r="D581" s="10">
        <v>10298</v>
      </c>
      <c r="E581" s="14" t="s">
        <v>58</v>
      </c>
      <c r="F581" s="11">
        <v>840</v>
      </c>
      <c r="G581" s="11">
        <v>4080</v>
      </c>
      <c r="H581" s="11">
        <v>720</v>
      </c>
      <c r="I581" s="11">
        <v>3312</v>
      </c>
      <c r="X581" s="12" t="s">
        <v>35</v>
      </c>
    </row>
    <row r="582" spans="2:24" ht="12">
      <c r="B582" s="1" t="s">
        <v>480</v>
      </c>
      <c r="C582" s="1" t="s">
        <v>511</v>
      </c>
      <c r="E582" s="9" t="s">
        <v>60</v>
      </c>
      <c r="F582" s="6">
        <v>836</v>
      </c>
      <c r="G582" s="6">
        <v>4076</v>
      </c>
      <c r="H582" s="6">
        <v>716</v>
      </c>
      <c r="I582" s="6">
        <v>3308</v>
      </c>
      <c r="J582" s="13"/>
      <c r="K582" s="13"/>
      <c r="L582" s="13"/>
      <c r="M582" s="13"/>
      <c r="N582" s="13"/>
      <c r="O582" s="13"/>
      <c r="P582" s="13"/>
      <c r="Q582" s="13"/>
      <c r="R582" s="13"/>
      <c r="S582" s="13"/>
      <c r="V582" s="13"/>
      <c r="W582" s="13"/>
      <c r="X582" s="12" t="s">
        <v>35</v>
      </c>
    </row>
    <row r="583" spans="2:24" ht="12">
      <c r="B583" s="1" t="s">
        <v>480</v>
      </c>
      <c r="C583" s="14" t="s">
        <v>512</v>
      </c>
      <c r="D583" s="10">
        <v>23485</v>
      </c>
      <c r="E583" s="14" t="s">
        <v>60</v>
      </c>
      <c r="X583" s="12" t="s">
        <v>35</v>
      </c>
    </row>
    <row r="584" spans="2:24" ht="12">
      <c r="B584" s="1" t="s">
        <v>480</v>
      </c>
      <c r="C584" s="1" t="s">
        <v>513</v>
      </c>
      <c r="E584" s="9" t="s">
        <v>60</v>
      </c>
      <c r="F584" s="6">
        <v>186</v>
      </c>
      <c r="G584" s="6">
        <v>1266</v>
      </c>
      <c r="H584" s="13"/>
      <c r="I584" s="13"/>
      <c r="X584" s="12" t="s">
        <v>35</v>
      </c>
    </row>
    <row r="585" spans="2:24" ht="12">
      <c r="B585" s="1" t="s">
        <v>480</v>
      </c>
      <c r="C585" s="14" t="s">
        <v>514</v>
      </c>
      <c r="D585" s="10">
        <v>10633</v>
      </c>
      <c r="E585" s="14" t="s">
        <v>60</v>
      </c>
      <c r="F585" s="11">
        <v>750</v>
      </c>
      <c r="G585" s="11">
        <v>1800</v>
      </c>
      <c r="X585" s="12" t="s">
        <v>35</v>
      </c>
    </row>
    <row r="586" spans="2:24" ht="12">
      <c r="B586" s="1" t="s">
        <v>480</v>
      </c>
      <c r="C586" s="1" t="s">
        <v>515</v>
      </c>
      <c r="E586" s="9" t="s">
        <v>60</v>
      </c>
      <c r="F586" s="6">
        <v>900</v>
      </c>
      <c r="G586" s="6">
        <v>3870</v>
      </c>
      <c r="H586" s="4"/>
      <c r="I586" s="4"/>
      <c r="J586" s="13"/>
      <c r="K586" s="13"/>
      <c r="L586" s="6">
        <v>6413</v>
      </c>
      <c r="M586" s="6">
        <v>22802</v>
      </c>
      <c r="N586" s="13"/>
      <c r="O586" s="13"/>
      <c r="P586" s="13"/>
      <c r="Q586" s="13"/>
      <c r="R586" s="13"/>
      <c r="S586" s="13"/>
      <c r="V586" s="13"/>
      <c r="W586" s="13"/>
      <c r="X586" s="12" t="s">
        <v>35</v>
      </c>
    </row>
    <row r="587" spans="2:24" ht="12">
      <c r="B587" s="1" t="s">
        <v>480</v>
      </c>
      <c r="C587" s="14" t="s">
        <v>516</v>
      </c>
      <c r="D587" s="10">
        <v>3601</v>
      </c>
      <c r="E587" s="14" t="s">
        <v>60</v>
      </c>
      <c r="F587" s="11">
        <v>620</v>
      </c>
      <c r="G587" s="11">
        <v>1160</v>
      </c>
      <c r="X587" s="12" t="s">
        <v>35</v>
      </c>
    </row>
    <row r="588" spans="2:24" ht="12">
      <c r="B588" s="1" t="s">
        <v>480</v>
      </c>
      <c r="C588" s="1" t="s">
        <v>517</v>
      </c>
      <c r="E588" s="9" t="s">
        <v>60</v>
      </c>
      <c r="F588" s="6">
        <v>532</v>
      </c>
      <c r="G588" s="6">
        <v>700</v>
      </c>
      <c r="H588" s="13"/>
      <c r="I588" s="13"/>
      <c r="J588" s="13"/>
      <c r="K588" s="13"/>
      <c r="L588" s="13"/>
      <c r="M588" s="13"/>
      <c r="N588" s="13"/>
      <c r="O588" s="13"/>
      <c r="P588" s="13"/>
      <c r="Q588" s="13"/>
      <c r="R588" s="13"/>
      <c r="S588" s="13"/>
      <c r="V588" s="13"/>
      <c r="W588" s="13"/>
      <c r="X588" s="12" t="s">
        <v>35</v>
      </c>
    </row>
    <row r="589" spans="2:24" ht="12">
      <c r="B589" s="1" t="s">
        <v>480</v>
      </c>
      <c r="C589" s="14" t="s">
        <v>518</v>
      </c>
      <c r="D589" s="10">
        <v>29065</v>
      </c>
      <c r="E589" s="14" t="s">
        <v>60</v>
      </c>
      <c r="F589" s="11">
        <v>346</v>
      </c>
      <c r="G589" s="11">
        <v>1836</v>
      </c>
      <c r="X589" s="12" t="s">
        <v>35</v>
      </c>
    </row>
    <row r="590" spans="2:24" ht="12">
      <c r="B590" s="1" t="s">
        <v>480</v>
      </c>
      <c r="C590" s="1" t="s">
        <v>519</v>
      </c>
      <c r="E590" s="9" t="s">
        <v>60</v>
      </c>
      <c r="F590" s="6">
        <v>1064</v>
      </c>
      <c r="G590" s="6">
        <v>4304</v>
      </c>
      <c r="H590" s="6">
        <v>944</v>
      </c>
      <c r="I590" s="6">
        <v>3536</v>
      </c>
      <c r="L590" s="6">
        <v>6413</v>
      </c>
      <c r="M590" s="6">
        <v>22802</v>
      </c>
      <c r="R590" s="6">
        <v>5710</v>
      </c>
      <c r="S590" s="6">
        <v>20110</v>
      </c>
      <c r="X590" s="12" t="s">
        <v>35</v>
      </c>
    </row>
    <row r="591" spans="2:24" ht="12">
      <c r="B591" s="1" t="s">
        <v>480</v>
      </c>
      <c r="C591" s="1" t="s">
        <v>520</v>
      </c>
      <c r="E591" s="9" t="s">
        <v>60</v>
      </c>
      <c r="F591" s="6">
        <v>618</v>
      </c>
      <c r="G591" s="6">
        <v>1458</v>
      </c>
      <c r="H591" s="13"/>
      <c r="X591" s="12" t="s">
        <v>35</v>
      </c>
    </row>
    <row r="592" spans="2:24" ht="12">
      <c r="B592" s="1" t="s">
        <v>480</v>
      </c>
      <c r="C592" s="1" t="s">
        <v>521</v>
      </c>
      <c r="E592" s="9" t="s">
        <v>60</v>
      </c>
      <c r="F592" s="6">
        <v>530</v>
      </c>
      <c r="G592" s="6">
        <v>1220</v>
      </c>
      <c r="I592" s="13"/>
      <c r="J592" s="13"/>
      <c r="K592" s="13"/>
      <c r="X592" s="12" t="s">
        <v>35</v>
      </c>
    </row>
    <row r="593" spans="2:24" ht="12">
      <c r="B593" s="1" t="s">
        <v>480</v>
      </c>
      <c r="C593" s="14" t="s">
        <v>522</v>
      </c>
      <c r="D593" s="10">
        <v>3609</v>
      </c>
      <c r="E593" s="14" t="s">
        <v>60</v>
      </c>
      <c r="F593" s="11">
        <v>430</v>
      </c>
      <c r="G593" s="11">
        <v>1420</v>
      </c>
      <c r="X593" s="12" t="s">
        <v>35</v>
      </c>
    </row>
    <row r="594" spans="2:24" ht="12">
      <c r="B594" s="1" t="s">
        <v>480</v>
      </c>
      <c r="C594" s="14" t="s">
        <v>523</v>
      </c>
      <c r="D594" s="10">
        <v>29150</v>
      </c>
      <c r="E594" s="14" t="s">
        <v>60</v>
      </c>
      <c r="F594" s="11">
        <v>346</v>
      </c>
      <c r="G594" s="11">
        <v>1836</v>
      </c>
      <c r="X594" s="12" t="s">
        <v>35</v>
      </c>
    </row>
    <row r="595" spans="2:24" ht="12">
      <c r="B595" s="1" t="s">
        <v>480</v>
      </c>
      <c r="C595" s="14" t="s">
        <v>524</v>
      </c>
      <c r="D595" s="10">
        <v>3611</v>
      </c>
      <c r="E595" s="14" t="s">
        <v>60</v>
      </c>
      <c r="F595" s="11">
        <v>472</v>
      </c>
      <c r="G595" s="11">
        <v>1012</v>
      </c>
      <c r="X595" s="12" t="s">
        <v>35</v>
      </c>
    </row>
    <row r="596" spans="2:24" ht="12">
      <c r="B596" s="1" t="s">
        <v>480</v>
      </c>
      <c r="C596" s="1" t="s">
        <v>525</v>
      </c>
      <c r="E596" s="9" t="s">
        <v>60</v>
      </c>
      <c r="F596" s="6">
        <v>1130</v>
      </c>
      <c r="G596" s="6">
        <v>4370</v>
      </c>
      <c r="H596" s="6">
        <v>1010</v>
      </c>
      <c r="I596" s="6">
        <v>3602</v>
      </c>
      <c r="J596" s="13"/>
      <c r="K596" s="13"/>
      <c r="L596" s="13"/>
      <c r="X596" s="12" t="s">
        <v>35</v>
      </c>
    </row>
    <row r="597" spans="2:24" ht="12">
      <c r="B597" s="1" t="s">
        <v>480</v>
      </c>
      <c r="C597" s="14" t="s">
        <v>526</v>
      </c>
      <c r="D597" s="10">
        <v>12713</v>
      </c>
      <c r="E597" s="14" t="s">
        <v>60</v>
      </c>
      <c r="F597" s="11">
        <v>430</v>
      </c>
      <c r="G597" s="11">
        <v>1420</v>
      </c>
      <c r="X597" s="12" t="s">
        <v>35</v>
      </c>
    </row>
    <row r="598" spans="2:24" ht="12">
      <c r="B598" s="1" t="s">
        <v>480</v>
      </c>
      <c r="C598" s="14" t="s">
        <v>527</v>
      </c>
      <c r="D598" s="10">
        <v>10387</v>
      </c>
      <c r="E598" s="14" t="s">
        <v>60</v>
      </c>
      <c r="F598" s="11">
        <v>822</v>
      </c>
      <c r="G598" s="11">
        <v>2120</v>
      </c>
      <c r="X598" s="12" t="s">
        <v>35</v>
      </c>
    </row>
    <row r="599" spans="2:24" ht="12">
      <c r="B599" s="1" t="s">
        <v>480</v>
      </c>
      <c r="C599" s="14" t="s">
        <v>528</v>
      </c>
      <c r="D599" s="10">
        <v>23582</v>
      </c>
      <c r="E599" s="14" t="s">
        <v>60</v>
      </c>
      <c r="X599" s="12" t="s">
        <v>35</v>
      </c>
    </row>
    <row r="600" spans="2:24" ht="12">
      <c r="B600" s="1" t="s">
        <v>480</v>
      </c>
      <c r="C600" s="1" t="s">
        <v>529</v>
      </c>
      <c r="E600" s="9" t="s">
        <v>60</v>
      </c>
      <c r="F600" s="6">
        <v>822</v>
      </c>
      <c r="G600" s="6">
        <v>2120</v>
      </c>
      <c r="H600" s="13"/>
      <c r="I600" s="13"/>
      <c r="J600" s="13"/>
      <c r="W600" s="13"/>
      <c r="X600" s="12" t="s">
        <v>35</v>
      </c>
    </row>
    <row r="601" spans="2:24" ht="12">
      <c r="B601" s="1" t="s">
        <v>480</v>
      </c>
      <c r="C601" s="1" t="s">
        <v>530</v>
      </c>
      <c r="E601" s="9" t="s">
        <v>60</v>
      </c>
      <c r="F601" s="6">
        <v>960</v>
      </c>
      <c r="G601" s="6">
        <v>4200</v>
      </c>
      <c r="H601" s="6">
        <v>840</v>
      </c>
      <c r="I601" s="6">
        <v>3432</v>
      </c>
      <c r="X601" s="12" t="s">
        <v>35</v>
      </c>
    </row>
    <row r="602" spans="2:24" ht="12">
      <c r="B602" s="1" t="s">
        <v>480</v>
      </c>
      <c r="C602" s="14" t="s">
        <v>531</v>
      </c>
      <c r="D602" s="10">
        <v>3539</v>
      </c>
      <c r="E602" s="14" t="s">
        <v>60</v>
      </c>
      <c r="F602" s="11">
        <v>508</v>
      </c>
      <c r="G602" s="11">
        <v>1708</v>
      </c>
      <c r="X602" s="12" t="s">
        <v>35</v>
      </c>
    </row>
    <row r="603" spans="2:24" ht="12">
      <c r="B603" s="1" t="s">
        <v>480</v>
      </c>
      <c r="C603" s="14" t="s">
        <v>532</v>
      </c>
      <c r="D603" s="10">
        <v>4003</v>
      </c>
      <c r="E603" s="14" t="s">
        <v>60</v>
      </c>
      <c r="X603" s="12" t="s">
        <v>35</v>
      </c>
    </row>
    <row r="604" spans="2:24" ht="12">
      <c r="B604" s="1" t="s">
        <v>480</v>
      </c>
      <c r="C604" s="14" t="s">
        <v>533</v>
      </c>
      <c r="D604" s="10">
        <v>12015</v>
      </c>
      <c r="E604" s="14" t="s">
        <v>60</v>
      </c>
      <c r="F604" s="11">
        <v>696</v>
      </c>
      <c r="G604" s="11">
        <v>3216</v>
      </c>
      <c r="X604" s="12" t="s">
        <v>35</v>
      </c>
    </row>
    <row r="605" spans="2:24" ht="12">
      <c r="B605" s="1" t="s">
        <v>480</v>
      </c>
      <c r="C605" s="1" t="s">
        <v>485</v>
      </c>
      <c r="E605" s="9" t="s">
        <v>60</v>
      </c>
      <c r="F605" s="6">
        <v>1020</v>
      </c>
      <c r="G605" s="6">
        <v>4260</v>
      </c>
      <c r="H605" s="6">
        <v>900</v>
      </c>
      <c r="I605" s="6">
        <v>3492</v>
      </c>
      <c r="J605" s="13"/>
      <c r="M605" s="13"/>
      <c r="N605" s="13"/>
      <c r="O605" s="13"/>
      <c r="P605" s="13"/>
      <c r="Q605" s="13"/>
      <c r="R605" s="13"/>
      <c r="X605" s="12" t="s">
        <v>35</v>
      </c>
    </row>
    <row r="606" spans="2:24" ht="12">
      <c r="B606" s="1" t="s">
        <v>480</v>
      </c>
      <c r="C606" s="14" t="s">
        <v>534</v>
      </c>
      <c r="D606" s="10">
        <v>7096</v>
      </c>
      <c r="E606" s="14" t="s">
        <v>60</v>
      </c>
      <c r="F606" s="11">
        <v>186</v>
      </c>
      <c r="G606" s="11">
        <v>1266</v>
      </c>
      <c r="X606" s="12" t="s">
        <v>35</v>
      </c>
    </row>
    <row r="607" spans="2:24" ht="12">
      <c r="B607" s="1" t="s">
        <v>480</v>
      </c>
      <c r="C607" s="1" t="s">
        <v>535</v>
      </c>
      <c r="E607" s="9" t="s">
        <v>60</v>
      </c>
      <c r="F607" s="6">
        <v>1020</v>
      </c>
      <c r="G607" s="6">
        <v>4260</v>
      </c>
      <c r="H607" s="6">
        <v>900</v>
      </c>
      <c r="I607" s="6">
        <v>3492</v>
      </c>
      <c r="J607" s="13"/>
      <c r="K607" s="13"/>
      <c r="L607" s="13"/>
      <c r="M607" s="13"/>
      <c r="N607" s="13"/>
      <c r="O607" s="13"/>
      <c r="P607" s="13"/>
      <c r="Q607" s="13"/>
      <c r="R607" s="13"/>
      <c r="S607" s="13"/>
      <c r="V607" s="13"/>
      <c r="W607" s="13"/>
      <c r="X607" s="12" t="s">
        <v>35</v>
      </c>
    </row>
    <row r="608" spans="2:24" ht="12">
      <c r="B608" s="1" t="s">
        <v>480</v>
      </c>
      <c r="C608" s="14" t="s">
        <v>536</v>
      </c>
      <c r="D608" s="10">
        <v>574</v>
      </c>
      <c r="E608" s="14" t="s">
        <v>60</v>
      </c>
      <c r="X608" s="12" t="s">
        <v>35</v>
      </c>
    </row>
    <row r="609" spans="2:24" ht="12">
      <c r="B609" s="1" t="s">
        <v>480</v>
      </c>
      <c r="C609" s="14" t="s">
        <v>537</v>
      </c>
      <c r="D609" s="10">
        <v>3664</v>
      </c>
      <c r="E609" s="14" t="s">
        <v>60</v>
      </c>
      <c r="F609" s="11">
        <v>560</v>
      </c>
      <c r="G609" s="11">
        <v>2600</v>
      </c>
      <c r="X609" s="12" t="s">
        <v>35</v>
      </c>
    </row>
    <row r="610" spans="2:24" ht="12">
      <c r="B610" s="1" t="s">
        <v>480</v>
      </c>
      <c r="C610" s="14" t="s">
        <v>538</v>
      </c>
      <c r="D610" s="10">
        <v>4453</v>
      </c>
      <c r="E610" s="14" t="s">
        <v>60</v>
      </c>
      <c r="F610" s="11">
        <v>346</v>
      </c>
      <c r="G610" s="11">
        <v>1836</v>
      </c>
      <c r="X610" s="12" t="s">
        <v>35</v>
      </c>
    </row>
    <row r="611" spans="2:24" ht="12">
      <c r="B611" s="1" t="s">
        <v>480</v>
      </c>
      <c r="C611" s="14" t="s">
        <v>539</v>
      </c>
      <c r="D611" s="10">
        <v>3568</v>
      </c>
      <c r="E611" s="14" t="s">
        <v>60</v>
      </c>
      <c r="F611" s="11">
        <v>550</v>
      </c>
      <c r="G611" s="11">
        <v>670</v>
      </c>
      <c r="X611" s="12" t="s">
        <v>35</v>
      </c>
    </row>
    <row r="612" spans="2:24" ht="12">
      <c r="B612" s="1" t="s">
        <v>480</v>
      </c>
      <c r="C612" s="1" t="s">
        <v>540</v>
      </c>
      <c r="E612" s="9" t="s">
        <v>60</v>
      </c>
      <c r="F612" s="6">
        <v>620</v>
      </c>
      <c r="G612" s="6">
        <v>710</v>
      </c>
      <c r="W612" s="13"/>
      <c r="X612" s="12" t="s">
        <v>35</v>
      </c>
    </row>
    <row r="613" spans="2:24" ht="12">
      <c r="B613" s="1" t="s">
        <v>480</v>
      </c>
      <c r="C613" s="1" t="s">
        <v>496</v>
      </c>
      <c r="E613" s="9" t="s">
        <v>60</v>
      </c>
      <c r="F613" s="6">
        <v>960</v>
      </c>
      <c r="G613" s="6">
        <v>4200</v>
      </c>
      <c r="H613" s="6">
        <v>1140</v>
      </c>
      <c r="I613" s="6">
        <v>3576</v>
      </c>
      <c r="J613" s="13"/>
      <c r="X613" s="12" t="s">
        <v>35</v>
      </c>
    </row>
    <row r="614" spans="2:24" ht="12">
      <c r="B614" s="1" t="s">
        <v>480</v>
      </c>
      <c r="C614" s="14" t="s">
        <v>541</v>
      </c>
      <c r="D614" s="10">
        <v>3554</v>
      </c>
      <c r="E614" s="14" t="s">
        <v>60</v>
      </c>
      <c r="F614" s="11">
        <v>620</v>
      </c>
      <c r="G614" s="11">
        <v>710</v>
      </c>
      <c r="X614" s="12" t="s">
        <v>35</v>
      </c>
    </row>
    <row r="615" spans="2:24" ht="12">
      <c r="B615" s="1" t="s">
        <v>480</v>
      </c>
      <c r="C615" s="1" t="s">
        <v>493</v>
      </c>
      <c r="E615" s="9" t="s">
        <v>60</v>
      </c>
      <c r="F615" s="6">
        <v>1154</v>
      </c>
      <c r="G615" s="6">
        <v>4394</v>
      </c>
      <c r="H615" s="6">
        <v>1034</v>
      </c>
      <c r="I615" s="6">
        <v>3626</v>
      </c>
      <c r="J615" s="13"/>
      <c r="K615" s="13"/>
      <c r="L615" s="13"/>
      <c r="M615" s="13"/>
      <c r="N615" s="13"/>
      <c r="O615" s="13"/>
      <c r="P615" s="13"/>
      <c r="Q615" s="13"/>
      <c r="R615" s="13"/>
      <c r="S615" s="13"/>
      <c r="V615" s="13"/>
      <c r="W615" s="13"/>
      <c r="X615" s="12" t="s">
        <v>35</v>
      </c>
    </row>
    <row r="616" spans="2:24" ht="12">
      <c r="B616" s="1" t="s">
        <v>480</v>
      </c>
      <c r="C616" s="1" t="s">
        <v>492</v>
      </c>
      <c r="E616" s="9" t="s">
        <v>60</v>
      </c>
      <c r="F616" s="6">
        <v>1158</v>
      </c>
      <c r="G616" s="6">
        <v>4398</v>
      </c>
      <c r="H616" s="6">
        <v>1038</v>
      </c>
      <c r="I616" s="6">
        <v>3630</v>
      </c>
      <c r="J616" s="13"/>
      <c r="X616" s="12" t="s">
        <v>35</v>
      </c>
    </row>
    <row r="617" spans="2:24" ht="12">
      <c r="B617" s="1" t="s">
        <v>480</v>
      </c>
      <c r="C617" s="1" t="s">
        <v>55</v>
      </c>
      <c r="E617" s="9" t="s">
        <v>60</v>
      </c>
      <c r="F617" s="6">
        <v>1166</v>
      </c>
      <c r="G617" s="6">
        <v>4406</v>
      </c>
      <c r="H617" s="6">
        <v>1046</v>
      </c>
      <c r="I617" s="6">
        <v>3638</v>
      </c>
      <c r="J617" s="13"/>
      <c r="X617" s="12" t="s">
        <v>35</v>
      </c>
    </row>
    <row r="618" spans="2:24" ht="12">
      <c r="B618" s="1" t="s">
        <v>480</v>
      </c>
      <c r="C618" s="1" t="s">
        <v>495</v>
      </c>
      <c r="E618" s="9" t="s">
        <v>60</v>
      </c>
      <c r="F618" s="6">
        <v>1098</v>
      </c>
      <c r="G618" s="6">
        <v>4338</v>
      </c>
      <c r="H618" s="6">
        <v>978</v>
      </c>
      <c r="I618" s="6">
        <v>3570</v>
      </c>
      <c r="J618" s="13"/>
      <c r="K618" s="13"/>
      <c r="L618" s="13"/>
      <c r="M618" s="13"/>
      <c r="N618" s="13"/>
      <c r="O618" s="13"/>
      <c r="P618" s="13"/>
      <c r="Q618" s="13"/>
      <c r="R618" s="13"/>
      <c r="S618" s="13"/>
      <c r="V618" s="13"/>
      <c r="W618" s="13"/>
      <c r="X618" s="12" t="s">
        <v>35</v>
      </c>
    </row>
    <row r="619" spans="2:24" ht="12">
      <c r="B619" s="1" t="s">
        <v>480</v>
      </c>
      <c r="C619" s="14" t="s">
        <v>542</v>
      </c>
      <c r="D619" s="10">
        <v>23413</v>
      </c>
      <c r="E619" s="14" t="s">
        <v>60</v>
      </c>
      <c r="F619" s="11">
        <v>566</v>
      </c>
      <c r="G619" s="11">
        <v>1316</v>
      </c>
      <c r="X619" s="12" t="s">
        <v>35</v>
      </c>
    </row>
    <row r="620" spans="2:24" ht="12">
      <c r="B620" s="1" t="s">
        <v>480</v>
      </c>
      <c r="C620" s="1" t="s">
        <v>543</v>
      </c>
      <c r="E620" s="9" t="s">
        <v>60</v>
      </c>
      <c r="F620" s="6">
        <v>1050</v>
      </c>
      <c r="G620" s="6">
        <v>4290</v>
      </c>
      <c r="H620" s="6">
        <v>930</v>
      </c>
      <c r="I620" s="6">
        <v>3522</v>
      </c>
      <c r="M620" s="13"/>
      <c r="N620" s="13"/>
      <c r="O620" s="13"/>
      <c r="P620" s="13"/>
      <c r="X620" s="12" t="s">
        <v>35</v>
      </c>
    </row>
    <row r="621" spans="2:24" ht="12">
      <c r="B621" s="1" t="s">
        <v>480</v>
      </c>
      <c r="C621" s="14" t="s">
        <v>544</v>
      </c>
      <c r="D621" s="10">
        <v>9163</v>
      </c>
      <c r="E621" s="14" t="s">
        <v>60</v>
      </c>
      <c r="F621" s="11">
        <v>566</v>
      </c>
      <c r="G621" s="11">
        <v>1316</v>
      </c>
      <c r="X621" s="12" t="s">
        <v>35</v>
      </c>
    </row>
    <row r="622" spans="2:24" ht="12">
      <c r="B622" s="1" t="s">
        <v>480</v>
      </c>
      <c r="C622" s="1" t="s">
        <v>545</v>
      </c>
      <c r="E622" s="9" t="s">
        <v>60</v>
      </c>
      <c r="F622" s="6">
        <v>1038</v>
      </c>
      <c r="G622" s="6">
        <v>4278</v>
      </c>
      <c r="H622" s="6">
        <v>918</v>
      </c>
      <c r="I622" s="6">
        <v>3510</v>
      </c>
      <c r="J622" s="13"/>
      <c r="K622" s="13"/>
      <c r="L622" s="13"/>
      <c r="M622" s="13"/>
      <c r="N622" s="13"/>
      <c r="O622" s="13"/>
      <c r="P622" s="13"/>
      <c r="Q622" s="13"/>
      <c r="R622" s="13"/>
      <c r="S622" s="13"/>
      <c r="V622" s="13"/>
      <c r="W622" s="13"/>
      <c r="X622" s="12" t="s">
        <v>35</v>
      </c>
    </row>
    <row r="623" spans="2:24" ht="12">
      <c r="B623" s="1" t="s">
        <v>480</v>
      </c>
      <c r="C623" s="1" t="s">
        <v>546</v>
      </c>
      <c r="E623" s="9" t="s">
        <v>60</v>
      </c>
      <c r="F623" s="6">
        <v>346</v>
      </c>
      <c r="G623" s="6">
        <v>1836</v>
      </c>
      <c r="H623" s="13"/>
      <c r="X623" s="12" t="s">
        <v>35</v>
      </c>
    </row>
    <row r="624" spans="2:24" ht="12">
      <c r="B624" s="1" t="s">
        <v>480</v>
      </c>
      <c r="C624" s="1" t="s">
        <v>547</v>
      </c>
      <c r="E624" s="9" t="s">
        <v>60</v>
      </c>
      <c r="F624" s="6">
        <v>1038</v>
      </c>
      <c r="G624" s="6">
        <v>4278</v>
      </c>
      <c r="H624" s="6">
        <v>918</v>
      </c>
      <c r="I624" s="6">
        <v>3510</v>
      </c>
      <c r="J624" s="13"/>
      <c r="X624" s="12" t="s">
        <v>35</v>
      </c>
    </row>
    <row r="625" spans="2:24" ht="12">
      <c r="B625" s="1" t="s">
        <v>480</v>
      </c>
      <c r="C625" s="14" t="s">
        <v>548</v>
      </c>
      <c r="D625" s="10">
        <v>3600</v>
      </c>
      <c r="E625" s="14" t="s">
        <v>60</v>
      </c>
      <c r="F625" s="11">
        <v>260</v>
      </c>
      <c r="G625" s="11">
        <v>720</v>
      </c>
      <c r="X625" s="12" t="s">
        <v>35</v>
      </c>
    </row>
    <row r="626" spans="2:24" ht="12">
      <c r="B626" s="1" t="s">
        <v>480</v>
      </c>
      <c r="C626" s="1" t="s">
        <v>549</v>
      </c>
      <c r="E626" s="9" t="s">
        <v>60</v>
      </c>
      <c r="F626" s="6">
        <v>990</v>
      </c>
      <c r="G626" s="6">
        <v>4230</v>
      </c>
      <c r="H626" s="6">
        <v>870</v>
      </c>
      <c r="I626" s="6">
        <v>3462</v>
      </c>
      <c r="J626" s="13"/>
      <c r="K626" s="13"/>
      <c r="L626" s="13"/>
      <c r="M626" s="13"/>
      <c r="N626" s="13"/>
      <c r="O626" s="13"/>
      <c r="P626" s="13"/>
      <c r="Q626" s="13"/>
      <c r="R626" s="13"/>
      <c r="S626" s="13"/>
      <c r="V626" s="13"/>
      <c r="W626" s="13"/>
      <c r="X626" s="12" t="s">
        <v>35</v>
      </c>
    </row>
    <row r="627" spans="2:24" ht="12">
      <c r="B627" s="1" t="s">
        <v>480</v>
      </c>
      <c r="C627" s="14" t="s">
        <v>550</v>
      </c>
      <c r="D627" s="10">
        <v>3553</v>
      </c>
      <c r="E627" s="14" t="s">
        <v>60</v>
      </c>
      <c r="F627" s="11">
        <v>920</v>
      </c>
      <c r="G627" s="11">
        <v>1306</v>
      </c>
      <c r="X627" s="12" t="s">
        <v>35</v>
      </c>
    </row>
    <row r="628" spans="2:24" ht="12">
      <c r="B628" s="1" t="s">
        <v>480</v>
      </c>
      <c r="C628" s="1" t="s">
        <v>551</v>
      </c>
      <c r="E628" s="9" t="s">
        <v>60</v>
      </c>
      <c r="F628" s="6">
        <v>914</v>
      </c>
      <c r="G628" s="6">
        <v>1314</v>
      </c>
      <c r="H628" s="13"/>
      <c r="I628" s="13"/>
      <c r="J628" s="13"/>
      <c r="K628" s="13"/>
      <c r="M628" s="13"/>
      <c r="N628" s="13"/>
      <c r="O628" s="13"/>
      <c r="P628" s="13"/>
      <c r="Q628" s="13"/>
      <c r="R628" s="13"/>
      <c r="S628" s="13"/>
      <c r="X628" s="12" t="s">
        <v>35</v>
      </c>
    </row>
    <row r="629" spans="2:24" ht="12">
      <c r="B629" s="1" t="s">
        <v>480</v>
      </c>
      <c r="C629" s="14" t="s">
        <v>552</v>
      </c>
      <c r="D629" s="10">
        <v>8504</v>
      </c>
      <c r="E629" s="14" t="s">
        <v>60</v>
      </c>
      <c r="F629" s="11">
        <v>346</v>
      </c>
      <c r="G629" s="11">
        <v>1836</v>
      </c>
      <c r="X629" s="12" t="s">
        <v>35</v>
      </c>
    </row>
    <row r="630" spans="2:24" ht="12">
      <c r="B630" s="1" t="s">
        <v>480</v>
      </c>
      <c r="C630" s="1" t="s">
        <v>553</v>
      </c>
      <c r="E630" s="9" t="s">
        <v>60</v>
      </c>
      <c r="F630" s="6">
        <v>920</v>
      </c>
      <c r="G630" s="6">
        <v>1306</v>
      </c>
      <c r="I630" s="13"/>
      <c r="J630" s="13"/>
      <c r="X630" s="12" t="s">
        <v>35</v>
      </c>
    </row>
    <row r="631" spans="2:24" ht="12">
      <c r="B631" s="1" t="s">
        <v>480</v>
      </c>
      <c r="C631" s="1" t="s">
        <v>554</v>
      </c>
      <c r="E631" s="9" t="s">
        <v>60</v>
      </c>
      <c r="F631" s="6">
        <v>690</v>
      </c>
      <c r="G631" s="6">
        <v>2250</v>
      </c>
      <c r="H631" s="13"/>
      <c r="I631" s="13"/>
      <c r="X631" s="12" t="s">
        <v>35</v>
      </c>
    </row>
    <row r="632" spans="2:24" ht="12">
      <c r="B632" s="1" t="s">
        <v>480</v>
      </c>
      <c r="C632" s="14" t="s">
        <v>555</v>
      </c>
      <c r="D632" s="10">
        <v>3596</v>
      </c>
      <c r="E632" s="14" t="s">
        <v>60</v>
      </c>
      <c r="F632" s="11">
        <v>532</v>
      </c>
      <c r="G632" s="11">
        <v>700</v>
      </c>
      <c r="X632" s="12" t="s">
        <v>35</v>
      </c>
    </row>
    <row r="633" spans="2:24" ht="12">
      <c r="B633" s="1" t="s">
        <v>480</v>
      </c>
      <c r="C633" s="1" t="s">
        <v>556</v>
      </c>
      <c r="E633" s="9" t="s">
        <v>60</v>
      </c>
      <c r="F633" s="6">
        <v>346</v>
      </c>
      <c r="G633" s="6">
        <v>1836</v>
      </c>
      <c r="X633" s="12" t="s">
        <v>35</v>
      </c>
    </row>
    <row r="634" spans="2:24" ht="12">
      <c r="B634" s="1" t="s">
        <v>480</v>
      </c>
      <c r="C634" s="14" t="s">
        <v>557</v>
      </c>
      <c r="D634" s="10">
        <v>3574</v>
      </c>
      <c r="E634" s="14" t="s">
        <v>60</v>
      </c>
      <c r="F634" s="11">
        <v>738</v>
      </c>
      <c r="G634" s="11">
        <v>1138</v>
      </c>
      <c r="X634" s="12" t="s">
        <v>35</v>
      </c>
    </row>
    <row r="635" spans="2:24" ht="12">
      <c r="B635" s="1" t="s">
        <v>480</v>
      </c>
      <c r="C635" s="14" t="s">
        <v>558</v>
      </c>
      <c r="D635" s="10">
        <v>3570</v>
      </c>
      <c r="E635" s="14" t="s">
        <v>60</v>
      </c>
      <c r="F635" s="11">
        <v>760</v>
      </c>
      <c r="G635" s="11">
        <v>1960</v>
      </c>
      <c r="X635" s="12" t="s">
        <v>35</v>
      </c>
    </row>
    <row r="636" spans="2:24" ht="12">
      <c r="B636" s="1" t="s">
        <v>480</v>
      </c>
      <c r="C636" s="1" t="s">
        <v>559</v>
      </c>
      <c r="E636" s="9" t="s">
        <v>60</v>
      </c>
      <c r="F636" s="6">
        <v>1110</v>
      </c>
      <c r="G636" s="6">
        <v>2010</v>
      </c>
      <c r="H636" s="13"/>
      <c r="I636" s="13"/>
      <c r="J636" s="13"/>
      <c r="X636" s="12" t="s">
        <v>35</v>
      </c>
    </row>
    <row r="637" spans="2:24" ht="12">
      <c r="B637" s="1" t="s">
        <v>480</v>
      </c>
      <c r="C637" s="1" t="s">
        <v>560</v>
      </c>
      <c r="E637" s="9" t="s">
        <v>60</v>
      </c>
      <c r="F637" s="6">
        <v>440</v>
      </c>
      <c r="G637" s="6">
        <v>830</v>
      </c>
      <c r="I637" s="13"/>
      <c r="J637" s="13"/>
      <c r="K637" s="13"/>
      <c r="W637" s="13"/>
      <c r="X637" s="12" t="s">
        <v>35</v>
      </c>
    </row>
    <row r="638" spans="2:24" ht="12">
      <c r="B638" s="1" t="s">
        <v>480</v>
      </c>
      <c r="C638" s="1" t="s">
        <v>561</v>
      </c>
      <c r="E638" s="9" t="s">
        <v>60</v>
      </c>
      <c r="F638" s="6">
        <v>654</v>
      </c>
      <c r="G638" s="6">
        <v>2014</v>
      </c>
      <c r="H638" s="13"/>
      <c r="X638" s="12" t="s">
        <v>35</v>
      </c>
    </row>
    <row r="639" spans="2:24" ht="12">
      <c r="B639" s="1" t="s">
        <v>480</v>
      </c>
      <c r="C639" s="14" t="s">
        <v>562</v>
      </c>
      <c r="D639" s="10">
        <v>11145</v>
      </c>
      <c r="E639" s="14" t="s">
        <v>60</v>
      </c>
      <c r="F639" s="11">
        <v>348</v>
      </c>
      <c r="G639" s="11">
        <v>1248</v>
      </c>
      <c r="X639" s="12" t="s">
        <v>35</v>
      </c>
    </row>
    <row r="640" spans="2:24" ht="12">
      <c r="B640" s="1" t="s">
        <v>480</v>
      </c>
      <c r="C640" s="1" t="s">
        <v>563</v>
      </c>
      <c r="E640" s="9" t="s">
        <v>60</v>
      </c>
      <c r="F640" s="6">
        <v>664</v>
      </c>
      <c r="G640" s="6">
        <v>1920</v>
      </c>
      <c r="H640" s="13"/>
      <c r="I640" s="13"/>
      <c r="J640" s="13"/>
      <c r="X640" s="12" t="s">
        <v>35</v>
      </c>
    </row>
    <row r="641" spans="2:24" ht="12">
      <c r="B641" s="1" t="s">
        <v>480</v>
      </c>
      <c r="C641" s="1" t="s">
        <v>564</v>
      </c>
      <c r="E641" s="9" t="s">
        <v>60</v>
      </c>
      <c r="F641" s="6">
        <v>610</v>
      </c>
      <c r="G641" s="6">
        <v>910</v>
      </c>
      <c r="H641" s="13"/>
      <c r="I641" s="13"/>
      <c r="J641" s="13"/>
      <c r="X641" s="12" t="s">
        <v>35</v>
      </c>
    </row>
    <row r="642" spans="2:24" ht="12">
      <c r="B642" s="1" t="s">
        <v>480</v>
      </c>
      <c r="C642" s="1" t="s">
        <v>565</v>
      </c>
      <c r="E642" s="9" t="s">
        <v>60</v>
      </c>
      <c r="F642" s="6">
        <v>346</v>
      </c>
      <c r="G642" s="6">
        <v>1836</v>
      </c>
      <c r="H642" s="13"/>
      <c r="X642" s="12" t="s">
        <v>35</v>
      </c>
    </row>
    <row r="643" spans="2:24" ht="12">
      <c r="B643" s="1" t="s">
        <v>480</v>
      </c>
      <c r="C643" s="14" t="s">
        <v>566</v>
      </c>
      <c r="D643" s="10">
        <v>23614</v>
      </c>
      <c r="E643" s="14" t="s">
        <v>60</v>
      </c>
      <c r="F643" s="11">
        <v>664</v>
      </c>
      <c r="G643" s="11">
        <v>1920</v>
      </c>
      <c r="X643" s="12" t="s">
        <v>35</v>
      </c>
    </row>
    <row r="644" spans="2:24" ht="12">
      <c r="B644" s="1" t="s">
        <v>480</v>
      </c>
      <c r="C644" s="14" t="s">
        <v>567</v>
      </c>
      <c r="D644" s="10">
        <v>3614</v>
      </c>
      <c r="E644" s="14" t="s">
        <v>60</v>
      </c>
      <c r="F644" s="11">
        <v>690</v>
      </c>
      <c r="G644" s="11">
        <v>2250</v>
      </c>
      <c r="X644" s="12" t="s">
        <v>35</v>
      </c>
    </row>
    <row r="645" spans="2:24" ht="12">
      <c r="B645" s="1" t="s">
        <v>480</v>
      </c>
      <c r="C645" s="1" t="s">
        <v>568</v>
      </c>
      <c r="E645" s="9" t="s">
        <v>60</v>
      </c>
      <c r="F645" s="6">
        <v>472</v>
      </c>
      <c r="G645" s="6">
        <v>1012</v>
      </c>
      <c r="H645" s="13"/>
      <c r="I645" s="13"/>
      <c r="J645" s="13"/>
      <c r="X645" s="12" t="s">
        <v>35</v>
      </c>
    </row>
    <row r="646" spans="2:24" ht="12">
      <c r="B646" s="1" t="s">
        <v>480</v>
      </c>
      <c r="C646" s="1" t="s">
        <v>569</v>
      </c>
      <c r="E646" s="9" t="s">
        <v>60</v>
      </c>
      <c r="F646" s="6">
        <v>708</v>
      </c>
      <c r="G646" s="6">
        <v>2388</v>
      </c>
      <c r="H646" s="13"/>
      <c r="X646" s="12" t="s">
        <v>35</v>
      </c>
    </row>
    <row r="647" spans="2:24" ht="12">
      <c r="B647" s="1" t="s">
        <v>480</v>
      </c>
      <c r="C647" s="1" t="s">
        <v>570</v>
      </c>
      <c r="E647" s="9" t="s">
        <v>60</v>
      </c>
      <c r="F647" s="6">
        <v>400</v>
      </c>
      <c r="G647" s="6">
        <v>1180</v>
      </c>
      <c r="H647" s="13"/>
      <c r="I647" s="13"/>
      <c r="J647" s="13"/>
      <c r="W647" s="13"/>
      <c r="X647" s="12" t="s">
        <v>35</v>
      </c>
    </row>
    <row r="648" spans="2:24" ht="12">
      <c r="B648" s="1" t="s">
        <v>480</v>
      </c>
      <c r="C648" s="1" t="s">
        <v>483</v>
      </c>
      <c r="E648" s="9" t="s">
        <v>60</v>
      </c>
      <c r="F648" s="6">
        <v>1160</v>
      </c>
      <c r="G648" s="6">
        <v>4400</v>
      </c>
      <c r="H648" s="6">
        <v>1480</v>
      </c>
      <c r="I648" s="6">
        <v>3776</v>
      </c>
      <c r="J648" s="6">
        <v>3560</v>
      </c>
      <c r="K648" s="6">
        <v>6260</v>
      </c>
      <c r="L648" s="13"/>
      <c r="M648" s="13"/>
      <c r="N648" s="13"/>
      <c r="O648" s="13"/>
      <c r="P648" s="13"/>
      <c r="Q648" s="13"/>
      <c r="R648" s="13"/>
      <c r="S648" s="13"/>
      <c r="V648" s="13"/>
      <c r="W648" s="13"/>
      <c r="X648" s="12" t="s">
        <v>35</v>
      </c>
    </row>
    <row r="649" spans="2:24" ht="12">
      <c r="B649" s="1" t="s">
        <v>480</v>
      </c>
      <c r="C649" s="14" t="s">
        <v>571</v>
      </c>
      <c r="D649" s="10">
        <v>6661</v>
      </c>
      <c r="E649" s="14" t="s">
        <v>60</v>
      </c>
      <c r="F649" s="11">
        <v>664</v>
      </c>
      <c r="G649" s="11">
        <v>1024</v>
      </c>
      <c r="X649" s="12" t="s">
        <v>35</v>
      </c>
    </row>
    <row r="650" spans="2:24" ht="12">
      <c r="B650" s="1" t="s">
        <v>480</v>
      </c>
      <c r="C650" s="1" t="s">
        <v>572</v>
      </c>
      <c r="E650" s="9" t="s">
        <v>60</v>
      </c>
      <c r="F650" s="6">
        <v>494</v>
      </c>
      <c r="G650" s="6">
        <v>1702</v>
      </c>
      <c r="H650" s="13"/>
      <c r="X650" s="12" t="s">
        <v>35</v>
      </c>
    </row>
    <row r="651" spans="2:24" ht="12">
      <c r="B651" s="1" t="s">
        <v>480</v>
      </c>
      <c r="C651" s="1" t="s">
        <v>573</v>
      </c>
      <c r="E651" s="9" t="s">
        <v>60</v>
      </c>
      <c r="F651" s="6">
        <v>450</v>
      </c>
      <c r="G651" s="6">
        <v>1290</v>
      </c>
      <c r="H651" s="13"/>
      <c r="I651" s="13"/>
      <c r="J651" s="13"/>
      <c r="V651" s="13"/>
      <c r="W651" s="13"/>
      <c r="X651" s="12" t="s">
        <v>35</v>
      </c>
    </row>
    <row r="652" spans="2:24" ht="12">
      <c r="B652" s="1" t="s">
        <v>480</v>
      </c>
      <c r="C652" s="14" t="s">
        <v>574</v>
      </c>
      <c r="D652" s="10">
        <v>7857</v>
      </c>
      <c r="E652" s="14" t="s">
        <v>60</v>
      </c>
      <c r="F652" s="11">
        <v>460</v>
      </c>
      <c r="G652" s="11">
        <v>1960</v>
      </c>
      <c r="X652" s="12" t="s">
        <v>35</v>
      </c>
    </row>
    <row r="653" spans="2:24" ht="12">
      <c r="B653" s="1" t="s">
        <v>480</v>
      </c>
      <c r="C653" s="14" t="s">
        <v>575</v>
      </c>
      <c r="D653" s="10">
        <v>3668</v>
      </c>
      <c r="E653" s="14" t="s">
        <v>60</v>
      </c>
      <c r="F653" s="11">
        <v>1110</v>
      </c>
      <c r="G653" s="11">
        <v>2010</v>
      </c>
      <c r="X653" s="12" t="s">
        <v>35</v>
      </c>
    </row>
    <row r="654" spans="2:24" ht="12">
      <c r="B654" s="1" t="s">
        <v>480</v>
      </c>
      <c r="C654" s="1" t="s">
        <v>576</v>
      </c>
      <c r="E654" s="9" t="s">
        <v>60</v>
      </c>
      <c r="F654" s="6">
        <v>664</v>
      </c>
      <c r="G654" s="6">
        <v>1024</v>
      </c>
      <c r="W654" s="13"/>
      <c r="X654" s="12" t="s">
        <v>35</v>
      </c>
    </row>
    <row r="655" spans="2:24" ht="12">
      <c r="B655" s="1" t="s">
        <v>480</v>
      </c>
      <c r="C655" s="14" t="s">
        <v>499</v>
      </c>
      <c r="D655" s="10">
        <v>3582</v>
      </c>
      <c r="E655" s="14" t="s">
        <v>60</v>
      </c>
      <c r="F655" s="11">
        <v>596</v>
      </c>
      <c r="G655" s="11">
        <v>2156</v>
      </c>
      <c r="X655" s="12" t="s">
        <v>35</v>
      </c>
    </row>
    <row r="656" spans="2:24" ht="12">
      <c r="B656" s="1" t="s">
        <v>480</v>
      </c>
      <c r="C656" s="1" t="s">
        <v>577</v>
      </c>
      <c r="E656" s="9" t="s">
        <v>60</v>
      </c>
      <c r="F656" s="6">
        <v>930</v>
      </c>
      <c r="G656" s="6">
        <v>4170</v>
      </c>
      <c r="H656" s="6">
        <v>810</v>
      </c>
      <c r="I656" s="6">
        <v>3402</v>
      </c>
      <c r="J656" s="13"/>
      <c r="X656" s="12" t="s">
        <v>35</v>
      </c>
    </row>
    <row r="657" spans="2:24" ht="12">
      <c r="B657" s="1" t="s">
        <v>480</v>
      </c>
      <c r="C657" s="1" t="s">
        <v>578</v>
      </c>
      <c r="E657" s="9" t="s">
        <v>60</v>
      </c>
      <c r="F657" s="6">
        <v>346</v>
      </c>
      <c r="G657" s="6">
        <v>1836</v>
      </c>
      <c r="H657" s="13"/>
      <c r="I657" s="13"/>
      <c r="J657" s="13"/>
      <c r="K657" s="13"/>
      <c r="X657" s="12" t="s">
        <v>35</v>
      </c>
    </row>
    <row r="658" spans="2:24" ht="12">
      <c r="B658" s="1" t="s">
        <v>480</v>
      </c>
      <c r="C658" s="1" t="s">
        <v>490</v>
      </c>
      <c r="E658" s="9" t="s">
        <v>60</v>
      </c>
      <c r="F658" s="6">
        <v>1072</v>
      </c>
      <c r="G658" s="6">
        <v>4312</v>
      </c>
      <c r="H658" s="6">
        <v>952</v>
      </c>
      <c r="I658" s="6">
        <v>3544</v>
      </c>
      <c r="J658" s="13"/>
      <c r="M658" s="13"/>
      <c r="N658" s="13"/>
      <c r="X658" s="12" t="s">
        <v>35</v>
      </c>
    </row>
    <row r="659" spans="2:24" ht="12">
      <c r="B659" s="1" t="s">
        <v>480</v>
      </c>
      <c r="C659" s="14" t="s">
        <v>579</v>
      </c>
      <c r="D659" s="10">
        <v>3583</v>
      </c>
      <c r="E659" s="14" t="s">
        <v>60</v>
      </c>
      <c r="F659" s="11">
        <v>450</v>
      </c>
      <c r="G659" s="11">
        <v>1290</v>
      </c>
      <c r="X659" s="12" t="s">
        <v>35</v>
      </c>
    </row>
    <row r="660" spans="2:24" ht="12">
      <c r="B660" s="1" t="s">
        <v>480</v>
      </c>
      <c r="C660" s="1" t="s">
        <v>580</v>
      </c>
      <c r="E660" s="9" t="s">
        <v>60</v>
      </c>
      <c r="F660" s="6">
        <v>1050</v>
      </c>
      <c r="G660" s="6">
        <v>4290</v>
      </c>
      <c r="H660" s="6">
        <v>930</v>
      </c>
      <c r="I660" s="6">
        <v>3522</v>
      </c>
      <c r="J660" s="13"/>
      <c r="K660" s="13"/>
      <c r="L660" s="13"/>
      <c r="M660" s="13"/>
      <c r="N660" s="13"/>
      <c r="O660" s="13"/>
      <c r="P660" s="13"/>
      <c r="Q660" s="13"/>
      <c r="R660" s="13"/>
      <c r="S660" s="13"/>
      <c r="V660" s="13"/>
      <c r="W660" s="13"/>
      <c r="X660" s="12" t="s">
        <v>35</v>
      </c>
    </row>
    <row r="661" spans="2:24" ht="12">
      <c r="B661" s="1" t="s">
        <v>480</v>
      </c>
      <c r="C661" s="1" t="s">
        <v>581</v>
      </c>
      <c r="E661" s="9" t="s">
        <v>60</v>
      </c>
      <c r="F661" s="6">
        <v>784</v>
      </c>
      <c r="G661" s="6">
        <v>1144</v>
      </c>
      <c r="H661" s="13"/>
      <c r="I661" s="13"/>
      <c r="J661" s="13"/>
      <c r="K661" s="13"/>
      <c r="L661" s="13"/>
      <c r="M661" s="13"/>
      <c r="N661" s="13"/>
      <c r="O661" s="13"/>
      <c r="P661" s="13"/>
      <c r="Q661" s="13"/>
      <c r="R661" s="13"/>
      <c r="S661" s="13"/>
      <c r="V661" s="13"/>
      <c r="W661" s="13"/>
      <c r="X661" s="12" t="s">
        <v>35</v>
      </c>
    </row>
    <row r="662" spans="2:24" ht="12">
      <c r="B662" s="1" t="s">
        <v>480</v>
      </c>
      <c r="C662" s="1" t="s">
        <v>501</v>
      </c>
      <c r="E662" s="9" t="s">
        <v>60</v>
      </c>
      <c r="F662" s="6">
        <v>1038</v>
      </c>
      <c r="G662" s="6">
        <v>4278</v>
      </c>
      <c r="H662" s="6">
        <v>918</v>
      </c>
      <c r="I662" s="6">
        <v>3510</v>
      </c>
      <c r="J662" s="13"/>
      <c r="X662" s="12" t="s">
        <v>35</v>
      </c>
    </row>
    <row r="663" spans="2:24" ht="12">
      <c r="B663" s="1" t="s">
        <v>480</v>
      </c>
      <c r="C663" s="1" t="s">
        <v>582</v>
      </c>
      <c r="E663" s="9" t="s">
        <v>60</v>
      </c>
      <c r="F663" s="6">
        <v>534</v>
      </c>
      <c r="G663" s="6">
        <v>924</v>
      </c>
      <c r="H663" s="13"/>
      <c r="I663" s="13"/>
      <c r="J663" s="13"/>
      <c r="X663" s="12" t="s">
        <v>35</v>
      </c>
    </row>
    <row r="664" spans="2:24" ht="12">
      <c r="B664" s="1" t="s">
        <v>480</v>
      </c>
      <c r="C664" s="1" t="s">
        <v>457</v>
      </c>
      <c r="E664" s="9" t="s">
        <v>60</v>
      </c>
      <c r="F664" s="6">
        <v>1038</v>
      </c>
      <c r="G664" s="6">
        <v>4278</v>
      </c>
      <c r="H664" s="6">
        <v>918</v>
      </c>
      <c r="I664" s="6">
        <v>3510</v>
      </c>
      <c r="J664" s="13"/>
      <c r="K664" s="13"/>
      <c r="L664" s="13"/>
      <c r="M664" s="13"/>
      <c r="N664" s="13"/>
      <c r="O664" s="13"/>
      <c r="P664" s="13"/>
      <c r="Q664" s="13"/>
      <c r="R664" s="13"/>
      <c r="S664" s="13"/>
      <c r="V664" s="13"/>
      <c r="W664" s="13"/>
      <c r="X664" s="12" t="s">
        <v>35</v>
      </c>
    </row>
    <row r="665" spans="2:24" ht="12">
      <c r="B665" s="1" t="s">
        <v>480</v>
      </c>
      <c r="C665" s="14" t="s">
        <v>583</v>
      </c>
      <c r="D665" s="10">
        <v>6662</v>
      </c>
      <c r="E665" s="14" t="s">
        <v>60</v>
      </c>
      <c r="F665" s="11">
        <v>784</v>
      </c>
      <c r="G665" s="11">
        <v>1144</v>
      </c>
      <c r="X665" s="12" t="s">
        <v>35</v>
      </c>
    </row>
    <row r="666" spans="2:24" ht="12">
      <c r="B666" s="1" t="s">
        <v>480</v>
      </c>
      <c r="C666" s="1" t="s">
        <v>584</v>
      </c>
      <c r="E666" s="9" t="s">
        <v>60</v>
      </c>
      <c r="F666" s="6">
        <v>1038</v>
      </c>
      <c r="G666" s="6">
        <v>4278</v>
      </c>
      <c r="H666" s="6">
        <v>918</v>
      </c>
      <c r="I666" s="6">
        <v>3510</v>
      </c>
      <c r="X666" s="12" t="s">
        <v>35</v>
      </c>
    </row>
    <row r="667" spans="2:24" ht="12">
      <c r="B667" s="1" t="s">
        <v>480</v>
      </c>
      <c r="C667" s="1" t="s">
        <v>585</v>
      </c>
      <c r="E667" s="9" t="s">
        <v>60</v>
      </c>
      <c r="F667" s="6">
        <v>810</v>
      </c>
      <c r="G667" s="6">
        <v>1248</v>
      </c>
      <c r="H667" s="13"/>
      <c r="I667" s="13"/>
      <c r="J667" s="13"/>
      <c r="K667" s="13"/>
      <c r="L667" s="13"/>
      <c r="M667" s="13"/>
      <c r="N667" s="13"/>
      <c r="O667" s="13"/>
      <c r="P667" s="13"/>
      <c r="Q667" s="13"/>
      <c r="R667" s="13"/>
      <c r="S667" s="13"/>
      <c r="V667" s="13"/>
      <c r="W667" s="13"/>
      <c r="X667" s="12" t="s">
        <v>35</v>
      </c>
    </row>
    <row r="668" spans="2:24" ht="12">
      <c r="B668" s="1" t="s">
        <v>480</v>
      </c>
      <c r="C668" s="1" t="s">
        <v>586</v>
      </c>
      <c r="E668" s="9" t="s">
        <v>60</v>
      </c>
      <c r="F668" s="6">
        <v>600</v>
      </c>
      <c r="G668" s="6">
        <v>2520</v>
      </c>
      <c r="H668" s="13"/>
      <c r="I668" s="13"/>
      <c r="J668" s="13"/>
      <c r="K668" s="13"/>
      <c r="L668" s="13"/>
      <c r="X668" s="12" t="s">
        <v>35</v>
      </c>
    </row>
    <row r="669" spans="2:24" ht="12">
      <c r="B669" s="1" t="s">
        <v>480</v>
      </c>
      <c r="C669" s="1" t="s">
        <v>587</v>
      </c>
      <c r="E669" s="9" t="s">
        <v>60</v>
      </c>
      <c r="F669" s="6">
        <v>460</v>
      </c>
      <c r="G669" s="6">
        <v>1960</v>
      </c>
      <c r="W669" s="13"/>
      <c r="X669" s="12" t="s">
        <v>35</v>
      </c>
    </row>
    <row r="670" spans="2:24" ht="12">
      <c r="B670" s="1" t="s">
        <v>480</v>
      </c>
      <c r="C670" s="14" t="s">
        <v>588</v>
      </c>
      <c r="D670" s="10">
        <v>3590</v>
      </c>
      <c r="E670" s="14" t="s">
        <v>60</v>
      </c>
      <c r="F670" s="11">
        <v>600</v>
      </c>
      <c r="G670" s="11">
        <v>2520</v>
      </c>
      <c r="X670" s="12" t="s">
        <v>35</v>
      </c>
    </row>
    <row r="671" spans="2:24" ht="12">
      <c r="B671" s="1" t="s">
        <v>480</v>
      </c>
      <c r="C671" s="14" t="s">
        <v>589</v>
      </c>
      <c r="D671" s="10">
        <v>90</v>
      </c>
      <c r="E671" s="14" t="s">
        <v>60</v>
      </c>
      <c r="F671" s="11">
        <v>430</v>
      </c>
      <c r="G671" s="11">
        <v>1420</v>
      </c>
      <c r="X671" s="12" t="s">
        <v>35</v>
      </c>
    </row>
    <row r="672" spans="2:24" ht="12">
      <c r="B672" s="1" t="s">
        <v>480</v>
      </c>
      <c r="C672" s="1" t="s">
        <v>590</v>
      </c>
      <c r="E672" s="9" t="s">
        <v>60</v>
      </c>
      <c r="F672" s="6">
        <v>1038</v>
      </c>
      <c r="G672" s="6">
        <v>4278</v>
      </c>
      <c r="H672" s="6">
        <v>918</v>
      </c>
      <c r="I672" s="6">
        <v>3510</v>
      </c>
      <c r="X672" s="12" t="s">
        <v>35</v>
      </c>
    </row>
    <row r="673" spans="2:24" ht="12">
      <c r="B673" s="1" t="s">
        <v>480</v>
      </c>
      <c r="C673" s="1" t="s">
        <v>591</v>
      </c>
      <c r="E673" s="9" t="s">
        <v>60</v>
      </c>
      <c r="F673" s="6">
        <v>960</v>
      </c>
      <c r="G673" s="6">
        <v>4200</v>
      </c>
      <c r="H673" s="6">
        <v>840</v>
      </c>
      <c r="I673" s="6">
        <v>3432</v>
      </c>
      <c r="J673" s="13"/>
      <c r="K673" s="13"/>
      <c r="L673" s="13"/>
      <c r="M673" s="13"/>
      <c r="N673" s="13"/>
      <c r="O673" s="13"/>
      <c r="P673" s="13"/>
      <c r="Q673" s="13"/>
      <c r="R673" s="13"/>
      <c r="S673" s="13"/>
      <c r="V673" s="13"/>
      <c r="W673" s="13"/>
      <c r="X673" s="12" t="s">
        <v>35</v>
      </c>
    </row>
    <row r="674" spans="2:24" ht="12">
      <c r="B674" s="1" t="s">
        <v>480</v>
      </c>
      <c r="C674" s="1" t="s">
        <v>509</v>
      </c>
      <c r="E674" s="9" t="s">
        <v>60</v>
      </c>
      <c r="F674" s="6">
        <v>1020</v>
      </c>
      <c r="G674" s="6">
        <v>4260</v>
      </c>
      <c r="H674" s="6">
        <v>900</v>
      </c>
      <c r="I674" s="6">
        <v>3492</v>
      </c>
      <c r="J674" s="13"/>
      <c r="K674" s="13"/>
      <c r="L674" s="13"/>
      <c r="M674" s="13"/>
      <c r="N674" s="13"/>
      <c r="O674" s="13"/>
      <c r="P674" s="13"/>
      <c r="Q674" s="13"/>
      <c r="R674" s="13"/>
      <c r="S674" s="13"/>
      <c r="V674" s="13"/>
      <c r="W674" s="13"/>
      <c r="X674" s="12" t="s">
        <v>35</v>
      </c>
    </row>
    <row r="675" spans="2:24" ht="12">
      <c r="B675" s="1" t="s">
        <v>480</v>
      </c>
      <c r="C675" s="1" t="s">
        <v>592</v>
      </c>
      <c r="E675" s="9" t="s">
        <v>60</v>
      </c>
      <c r="F675" s="6">
        <v>348</v>
      </c>
      <c r="G675" s="6">
        <v>1248</v>
      </c>
      <c r="H675" s="13"/>
      <c r="I675" s="13"/>
      <c r="J675" s="13"/>
      <c r="X675" s="12" t="s">
        <v>35</v>
      </c>
    </row>
    <row r="676" spans="2:24" ht="12">
      <c r="B676" s="1" t="s">
        <v>480</v>
      </c>
      <c r="C676" s="1" t="s">
        <v>593</v>
      </c>
      <c r="E676" s="9" t="s">
        <v>60</v>
      </c>
      <c r="F676" s="6">
        <v>566</v>
      </c>
      <c r="G676" s="6">
        <v>1316</v>
      </c>
      <c r="H676" s="13"/>
      <c r="X676" s="12" t="s">
        <v>35</v>
      </c>
    </row>
    <row r="677" spans="2:24" ht="12">
      <c r="B677" s="1" t="s">
        <v>480</v>
      </c>
      <c r="C677" s="1" t="s">
        <v>594</v>
      </c>
      <c r="E677" s="9" t="s">
        <v>60</v>
      </c>
      <c r="F677" s="6">
        <v>712</v>
      </c>
      <c r="G677" s="6">
        <v>2152</v>
      </c>
      <c r="H677" s="13"/>
      <c r="X677" s="12" t="s">
        <v>35</v>
      </c>
    </row>
    <row r="678" spans="2:24" ht="12">
      <c r="B678" s="1" t="s">
        <v>480</v>
      </c>
      <c r="C678" s="1" t="s">
        <v>595</v>
      </c>
      <c r="E678" s="9" t="s">
        <v>60</v>
      </c>
      <c r="F678" s="6">
        <v>560</v>
      </c>
      <c r="G678" s="6">
        <v>2600</v>
      </c>
      <c r="H678" s="13"/>
      <c r="M678" s="13"/>
      <c r="P678" s="13"/>
      <c r="X678" s="12" t="s">
        <v>35</v>
      </c>
    </row>
    <row r="679" spans="2:24" ht="12">
      <c r="B679" s="1" t="s">
        <v>480</v>
      </c>
      <c r="C679" s="14" t="s">
        <v>596</v>
      </c>
      <c r="D679" s="10">
        <v>3563</v>
      </c>
      <c r="E679" s="14" t="s">
        <v>60</v>
      </c>
      <c r="F679" s="11">
        <v>480</v>
      </c>
      <c r="G679" s="11">
        <v>1380</v>
      </c>
      <c r="X679" s="12" t="s">
        <v>35</v>
      </c>
    </row>
    <row r="680" spans="2:24" ht="12">
      <c r="B680" s="1" t="s">
        <v>480</v>
      </c>
      <c r="C680" s="1" t="s">
        <v>597</v>
      </c>
      <c r="E680" s="9" t="s">
        <v>60</v>
      </c>
      <c r="F680" s="6">
        <v>450</v>
      </c>
      <c r="G680" s="6">
        <v>3690</v>
      </c>
      <c r="I680" s="13"/>
      <c r="J680" s="13"/>
      <c r="K680" s="13"/>
      <c r="L680" s="13"/>
      <c r="M680" s="13"/>
      <c r="N680" s="13"/>
      <c r="O680" s="13"/>
      <c r="P680" s="13"/>
      <c r="X680" s="12" t="s">
        <v>35</v>
      </c>
    </row>
    <row r="681" spans="2:24" ht="12">
      <c r="B681" s="1" t="s">
        <v>480</v>
      </c>
      <c r="C681" s="14" t="s">
        <v>598</v>
      </c>
      <c r="D681" s="10">
        <v>8503</v>
      </c>
      <c r="E681" s="14" t="s">
        <v>60</v>
      </c>
      <c r="F681" s="11">
        <v>346</v>
      </c>
      <c r="G681" s="11">
        <v>1836</v>
      </c>
      <c r="X681" s="12" t="s">
        <v>35</v>
      </c>
    </row>
    <row r="682" spans="2:24" ht="12">
      <c r="B682" s="1" t="s">
        <v>480</v>
      </c>
      <c r="C682" s="1" t="s">
        <v>599</v>
      </c>
      <c r="E682" s="9" t="s">
        <v>60</v>
      </c>
      <c r="F682" s="6">
        <v>304</v>
      </c>
      <c r="G682" s="6">
        <v>3664</v>
      </c>
      <c r="H682" s="13"/>
      <c r="I682" s="13"/>
      <c r="J682" s="13"/>
      <c r="K682" s="13"/>
      <c r="X682" s="12" t="s">
        <v>35</v>
      </c>
    </row>
    <row r="683" spans="2:24" ht="12">
      <c r="B683" s="1" t="s">
        <v>480</v>
      </c>
      <c r="C683" s="14" t="s">
        <v>600</v>
      </c>
      <c r="D683" s="10">
        <v>3608</v>
      </c>
      <c r="E683" s="14" t="s">
        <v>60</v>
      </c>
      <c r="F683" s="11">
        <v>566</v>
      </c>
      <c r="G683" s="11">
        <v>1316</v>
      </c>
      <c r="X683" s="12" t="s">
        <v>35</v>
      </c>
    </row>
    <row r="684" spans="2:24" ht="12">
      <c r="B684" s="1" t="s">
        <v>480</v>
      </c>
      <c r="C684" s="1" t="s">
        <v>601</v>
      </c>
      <c r="E684" s="9" t="s">
        <v>60</v>
      </c>
      <c r="F684" s="6">
        <v>480</v>
      </c>
      <c r="G684" s="6">
        <v>1380</v>
      </c>
      <c r="H684" s="13"/>
      <c r="I684" s="13"/>
      <c r="J684" s="13"/>
      <c r="K684" s="13"/>
      <c r="L684" s="13"/>
      <c r="X684" s="12" t="s">
        <v>35</v>
      </c>
    </row>
    <row r="685" spans="2:24" ht="12">
      <c r="B685" s="1" t="s">
        <v>480</v>
      </c>
      <c r="C685" s="1" t="s">
        <v>602</v>
      </c>
      <c r="E685" s="9" t="s">
        <v>60</v>
      </c>
      <c r="F685" s="6">
        <v>900</v>
      </c>
      <c r="G685" s="6">
        <v>3870</v>
      </c>
      <c r="H685" s="4"/>
      <c r="I685" s="13"/>
      <c r="J685" s="13"/>
      <c r="K685" s="13"/>
      <c r="L685" s="13"/>
      <c r="M685" s="13"/>
      <c r="N685" s="13"/>
      <c r="O685" s="13"/>
      <c r="P685" s="13"/>
      <c r="Q685" s="13"/>
      <c r="R685" s="13"/>
      <c r="S685" s="13"/>
      <c r="V685" s="13"/>
      <c r="W685" s="13"/>
      <c r="X685" s="12" t="s">
        <v>35</v>
      </c>
    </row>
    <row r="686" spans="2:24" ht="12">
      <c r="B686" s="1" t="s">
        <v>480</v>
      </c>
      <c r="C686" s="1" t="s">
        <v>603</v>
      </c>
      <c r="E686" s="9" t="s">
        <v>60</v>
      </c>
      <c r="F686" s="6">
        <v>410</v>
      </c>
      <c r="G686" s="6">
        <v>1370</v>
      </c>
      <c r="H686" s="13"/>
      <c r="I686" s="13"/>
      <c r="J686" s="13"/>
      <c r="X686" s="12" t="s">
        <v>35</v>
      </c>
    </row>
    <row r="687" spans="2:24" ht="12">
      <c r="B687" s="1" t="s">
        <v>480</v>
      </c>
      <c r="C687" s="1" t="s">
        <v>48</v>
      </c>
      <c r="E687" s="9" t="s">
        <v>60</v>
      </c>
      <c r="F687" s="6">
        <v>960</v>
      </c>
      <c r="G687" s="6">
        <v>4200</v>
      </c>
      <c r="H687" s="6">
        <v>852</v>
      </c>
      <c r="I687" s="6">
        <v>3432</v>
      </c>
      <c r="J687" s="6">
        <v>3360</v>
      </c>
      <c r="K687" s="6">
        <v>5967</v>
      </c>
      <c r="X687" s="12" t="s">
        <v>35</v>
      </c>
    </row>
    <row r="688" spans="2:24" ht="12">
      <c r="B688" s="1" t="s">
        <v>480</v>
      </c>
      <c r="C688" s="14" t="s">
        <v>604</v>
      </c>
      <c r="D688" s="10">
        <v>3662</v>
      </c>
      <c r="E688" s="14" t="s">
        <v>60</v>
      </c>
      <c r="F688" s="11">
        <v>410</v>
      </c>
      <c r="G688" s="11">
        <v>1370</v>
      </c>
      <c r="X688" s="12" t="s">
        <v>35</v>
      </c>
    </row>
    <row r="689" spans="2:24" ht="12">
      <c r="B689" s="1" t="s">
        <v>480</v>
      </c>
      <c r="C689" s="1" t="s">
        <v>605</v>
      </c>
      <c r="E689" s="9" t="s">
        <v>60</v>
      </c>
      <c r="F689" s="6">
        <v>600</v>
      </c>
      <c r="G689" s="6">
        <v>750</v>
      </c>
      <c r="H689" s="13"/>
      <c r="I689" s="13"/>
      <c r="J689" s="13"/>
      <c r="M689" s="13"/>
      <c r="N689" s="13"/>
      <c r="X689" s="12" t="s">
        <v>35</v>
      </c>
    </row>
    <row r="690" spans="2:24" ht="12">
      <c r="B690" s="1" t="s">
        <v>480</v>
      </c>
      <c r="C690" s="14" t="s">
        <v>606</v>
      </c>
      <c r="D690" s="10">
        <v>8899</v>
      </c>
      <c r="E690" s="14" t="s">
        <v>60</v>
      </c>
      <c r="F690" s="11">
        <v>450</v>
      </c>
      <c r="G690" s="11">
        <v>3690</v>
      </c>
      <c r="X690" s="12" t="s">
        <v>35</v>
      </c>
    </row>
    <row r="691" spans="2:24" ht="12">
      <c r="B691" s="1" t="s">
        <v>480</v>
      </c>
      <c r="C691" s="1" t="s">
        <v>607</v>
      </c>
      <c r="E691" s="9" t="s">
        <v>60</v>
      </c>
      <c r="F691" s="6">
        <v>696</v>
      </c>
      <c r="G691" s="6">
        <v>3216</v>
      </c>
      <c r="H691" s="13"/>
      <c r="I691" s="13"/>
      <c r="J691" s="13"/>
      <c r="M691" s="13"/>
      <c r="N691" s="13"/>
      <c r="X691" s="12" t="s">
        <v>35</v>
      </c>
    </row>
    <row r="692" spans="2:24" ht="12">
      <c r="B692" s="1" t="s">
        <v>480</v>
      </c>
      <c r="C692" s="14" t="s">
        <v>608</v>
      </c>
      <c r="D692" s="10">
        <v>3648</v>
      </c>
      <c r="E692" s="14" t="s">
        <v>60</v>
      </c>
      <c r="F692" s="11">
        <v>530</v>
      </c>
      <c r="G692" s="11">
        <v>1220</v>
      </c>
      <c r="X692" s="12" t="s">
        <v>35</v>
      </c>
    </row>
    <row r="693" spans="2:24" ht="12">
      <c r="B693" s="1" t="s">
        <v>480</v>
      </c>
      <c r="C693" s="1" t="s">
        <v>609</v>
      </c>
      <c r="E693" s="9" t="s">
        <v>60</v>
      </c>
      <c r="F693" s="6">
        <v>508</v>
      </c>
      <c r="G693" s="6">
        <v>1708</v>
      </c>
      <c r="N693" s="13"/>
      <c r="O693" s="13"/>
      <c r="P693" s="13"/>
      <c r="Q693" s="13"/>
      <c r="R693" s="13"/>
      <c r="S693" s="13"/>
      <c r="V693" s="13"/>
      <c r="W693" s="13"/>
      <c r="X693" s="12" t="s">
        <v>35</v>
      </c>
    </row>
    <row r="694" spans="2:24" ht="12">
      <c r="B694" s="1" t="s">
        <v>480</v>
      </c>
      <c r="C694" s="1" t="s">
        <v>610</v>
      </c>
      <c r="E694" s="9" t="s">
        <v>60</v>
      </c>
      <c r="F694" s="6">
        <v>738</v>
      </c>
      <c r="G694" s="6">
        <v>1138</v>
      </c>
      <c r="H694" s="13"/>
      <c r="I694" s="13"/>
      <c r="J694" s="13"/>
      <c r="V694" s="13"/>
      <c r="W694" s="13"/>
      <c r="X694" s="12" t="s">
        <v>35</v>
      </c>
    </row>
    <row r="695" spans="2:24" ht="12">
      <c r="B695" s="1" t="s">
        <v>480</v>
      </c>
      <c r="C695" s="1" t="s">
        <v>611</v>
      </c>
      <c r="E695" s="9" t="s">
        <v>60</v>
      </c>
      <c r="F695" s="6">
        <v>596</v>
      </c>
      <c r="G695" s="6">
        <v>2156</v>
      </c>
      <c r="H695" s="13"/>
      <c r="I695" s="13"/>
      <c r="J695" s="13"/>
      <c r="X695" s="12" t="s">
        <v>35</v>
      </c>
    </row>
    <row r="696" spans="2:24" ht="12">
      <c r="B696" s="1" t="s">
        <v>480</v>
      </c>
      <c r="C696" s="1" t="s">
        <v>514</v>
      </c>
      <c r="E696" s="9" t="s">
        <v>60</v>
      </c>
      <c r="F696" s="6">
        <v>750</v>
      </c>
      <c r="G696" s="6">
        <v>1800</v>
      </c>
      <c r="H696" s="13"/>
      <c r="I696" s="13"/>
      <c r="J696" s="13"/>
      <c r="X696" s="12" t="s">
        <v>35</v>
      </c>
    </row>
    <row r="697" spans="2:24" ht="12">
      <c r="B697" s="1" t="s">
        <v>480</v>
      </c>
      <c r="C697" s="1" t="s">
        <v>612</v>
      </c>
      <c r="E697" s="9" t="s">
        <v>60</v>
      </c>
      <c r="F697" s="6">
        <v>960</v>
      </c>
      <c r="G697" s="6">
        <v>4200</v>
      </c>
      <c r="H697" s="6">
        <v>840</v>
      </c>
      <c r="I697" s="6">
        <v>3432</v>
      </c>
      <c r="J697" s="13"/>
      <c r="K697" s="13"/>
      <c r="L697" s="13"/>
      <c r="M697" s="13"/>
      <c r="N697" s="13"/>
      <c r="O697" s="13"/>
      <c r="P697" s="13"/>
      <c r="Q697" s="13"/>
      <c r="R697" s="13"/>
      <c r="S697" s="13"/>
      <c r="V697" s="13"/>
      <c r="W697" s="13"/>
      <c r="X697" s="12" t="s">
        <v>35</v>
      </c>
    </row>
    <row r="698" spans="2:24" ht="12">
      <c r="B698" s="1" t="s">
        <v>480</v>
      </c>
      <c r="C698" s="14" t="s">
        <v>613</v>
      </c>
      <c r="D698" s="10">
        <v>3540</v>
      </c>
      <c r="E698" s="14" t="s">
        <v>60</v>
      </c>
      <c r="F698" s="11">
        <v>494</v>
      </c>
      <c r="G698" s="11">
        <v>1702</v>
      </c>
      <c r="X698" s="12" t="s">
        <v>35</v>
      </c>
    </row>
    <row r="699" spans="2:24" ht="12">
      <c r="B699" s="1" t="s">
        <v>480</v>
      </c>
      <c r="C699" s="1" t="s">
        <v>614</v>
      </c>
      <c r="E699" s="9" t="s">
        <v>60</v>
      </c>
      <c r="F699" s="6">
        <v>260</v>
      </c>
      <c r="G699" s="6">
        <v>720</v>
      </c>
      <c r="H699" s="13"/>
      <c r="I699" s="13"/>
      <c r="J699" s="13"/>
      <c r="K699" s="13"/>
      <c r="L699" s="13"/>
      <c r="M699" s="13"/>
      <c r="N699" s="13"/>
      <c r="O699" s="13"/>
      <c r="P699" s="13"/>
      <c r="Q699" s="13"/>
      <c r="R699" s="13"/>
      <c r="S699" s="13"/>
      <c r="V699" s="13"/>
      <c r="W699" s="13"/>
      <c r="X699" s="12" t="s">
        <v>35</v>
      </c>
    </row>
    <row r="700" spans="2:24" ht="12">
      <c r="B700" s="1" t="s">
        <v>480</v>
      </c>
      <c r="C700" s="14" t="s">
        <v>615</v>
      </c>
      <c r="D700" s="10">
        <v>3572</v>
      </c>
      <c r="E700" s="14" t="s">
        <v>60</v>
      </c>
      <c r="F700" s="11">
        <v>462</v>
      </c>
      <c r="G700" s="11">
        <v>2022</v>
      </c>
      <c r="X700" s="12" t="s">
        <v>35</v>
      </c>
    </row>
    <row r="701" spans="2:24" ht="12">
      <c r="B701" s="1" t="s">
        <v>480</v>
      </c>
      <c r="C701" s="1" t="s">
        <v>491</v>
      </c>
      <c r="E701" s="9" t="s">
        <v>60</v>
      </c>
      <c r="F701" s="6">
        <v>1198</v>
      </c>
      <c r="G701" s="6">
        <v>4438</v>
      </c>
      <c r="H701" s="6">
        <v>1078</v>
      </c>
      <c r="I701" s="6">
        <v>3670</v>
      </c>
      <c r="J701" s="13"/>
      <c r="X701" s="12" t="s">
        <v>35</v>
      </c>
    </row>
    <row r="702" spans="2:24" ht="12">
      <c r="B702" s="1" t="s">
        <v>480</v>
      </c>
      <c r="C702" s="14" t="s">
        <v>616</v>
      </c>
      <c r="D702" s="10">
        <v>358135</v>
      </c>
      <c r="E702" s="14" t="s">
        <v>60</v>
      </c>
      <c r="X702" s="12" t="s">
        <v>35</v>
      </c>
    </row>
    <row r="703" spans="2:24" ht="12">
      <c r="B703" s="1" t="s">
        <v>480</v>
      </c>
      <c r="C703" s="1" t="s">
        <v>617</v>
      </c>
      <c r="E703" s="9" t="s">
        <v>60</v>
      </c>
      <c r="F703" s="6">
        <v>462</v>
      </c>
      <c r="G703" s="6">
        <v>2022</v>
      </c>
      <c r="H703" s="13"/>
      <c r="I703" s="13"/>
      <c r="X703" s="12" t="s">
        <v>35</v>
      </c>
    </row>
    <row r="704" spans="2:24" ht="12">
      <c r="B704" s="1" t="s">
        <v>480</v>
      </c>
      <c r="C704" s="1" t="s">
        <v>618</v>
      </c>
      <c r="E704" s="9" t="s">
        <v>60</v>
      </c>
      <c r="F704" s="6">
        <v>900</v>
      </c>
      <c r="G704" s="6">
        <v>3870</v>
      </c>
      <c r="H704" s="11"/>
      <c r="I704" s="13"/>
      <c r="J704" s="13"/>
      <c r="K704" s="13"/>
      <c r="L704" s="13"/>
      <c r="M704" s="13"/>
      <c r="N704" s="13"/>
      <c r="O704" s="13"/>
      <c r="P704" s="13"/>
      <c r="Q704" s="13"/>
      <c r="R704" s="13"/>
      <c r="S704" s="13"/>
      <c r="V704" s="13"/>
      <c r="W704" s="13"/>
      <c r="X704" s="12" t="s">
        <v>35</v>
      </c>
    </row>
    <row r="705" spans="2:24" ht="12">
      <c r="B705" s="1" t="s">
        <v>480</v>
      </c>
      <c r="C705" s="1" t="s">
        <v>619</v>
      </c>
      <c r="E705" s="9" t="s">
        <v>60</v>
      </c>
      <c r="F705" s="6">
        <v>1188</v>
      </c>
      <c r="G705" s="6">
        <v>4428</v>
      </c>
      <c r="H705" s="6">
        <v>1068</v>
      </c>
      <c r="I705" s="6">
        <v>3660</v>
      </c>
      <c r="J705" s="6">
        <v>3498</v>
      </c>
      <c r="K705" s="6">
        <v>6198</v>
      </c>
      <c r="L705" s="13"/>
      <c r="M705" s="13"/>
      <c r="N705" s="13"/>
      <c r="O705" s="13"/>
      <c r="P705" s="13"/>
      <c r="Q705" s="13"/>
      <c r="R705" s="13"/>
      <c r="S705" s="13"/>
      <c r="V705" s="13"/>
      <c r="W705" s="13"/>
      <c r="X705" s="12" t="s">
        <v>35</v>
      </c>
    </row>
    <row r="706" spans="2:24" ht="12">
      <c r="B706" s="1" t="s">
        <v>480</v>
      </c>
      <c r="C706" s="1" t="s">
        <v>620</v>
      </c>
      <c r="E706" s="9" t="s">
        <v>60</v>
      </c>
      <c r="F706" s="6">
        <v>900</v>
      </c>
      <c r="G706" s="6">
        <v>3870</v>
      </c>
      <c r="H706" s="11"/>
      <c r="I706" s="13"/>
      <c r="J706" s="13"/>
      <c r="K706" s="13"/>
      <c r="L706" s="13"/>
      <c r="M706" s="13"/>
      <c r="N706" s="13"/>
      <c r="O706" s="13"/>
      <c r="P706" s="13"/>
      <c r="Q706" s="13"/>
      <c r="R706" s="13"/>
      <c r="S706" s="13"/>
      <c r="V706" s="13"/>
      <c r="W706" s="13"/>
      <c r="X706" s="12" t="s">
        <v>35</v>
      </c>
    </row>
    <row r="707" spans="2:24" ht="12">
      <c r="B707" s="1" t="s">
        <v>480</v>
      </c>
      <c r="C707" s="1" t="s">
        <v>621</v>
      </c>
      <c r="E707" s="9" t="s">
        <v>60</v>
      </c>
      <c r="F707" s="6">
        <v>430</v>
      </c>
      <c r="G707" s="6">
        <v>1420</v>
      </c>
      <c r="H707" s="13"/>
      <c r="X707" s="12" t="s">
        <v>35</v>
      </c>
    </row>
    <row r="708" spans="2:24" ht="12">
      <c r="B708" s="1" t="s">
        <v>480</v>
      </c>
      <c r="C708" s="1" t="s">
        <v>504</v>
      </c>
      <c r="E708" s="9" t="s">
        <v>60</v>
      </c>
      <c r="F708" s="6">
        <v>960</v>
      </c>
      <c r="G708" s="6">
        <v>4200</v>
      </c>
      <c r="H708" s="6">
        <v>840</v>
      </c>
      <c r="I708" s="6">
        <v>3432</v>
      </c>
      <c r="X708" s="12" t="s">
        <v>35</v>
      </c>
    </row>
    <row r="709" spans="2:24" ht="12">
      <c r="B709" s="1" t="s">
        <v>480</v>
      </c>
      <c r="C709" s="14" t="s">
        <v>622</v>
      </c>
      <c r="D709" s="10">
        <v>3603</v>
      </c>
      <c r="E709" s="14" t="s">
        <v>60</v>
      </c>
      <c r="F709" s="11">
        <v>600</v>
      </c>
      <c r="G709" s="11">
        <v>780</v>
      </c>
      <c r="X709" s="12" t="s">
        <v>35</v>
      </c>
    </row>
    <row r="710" spans="2:24" ht="12">
      <c r="B710" s="1" t="s">
        <v>480</v>
      </c>
      <c r="C710" s="14" t="s">
        <v>623</v>
      </c>
      <c r="D710" s="10">
        <v>8900</v>
      </c>
      <c r="E710" s="14" t="s">
        <v>60</v>
      </c>
      <c r="F710" s="11">
        <v>450</v>
      </c>
      <c r="G710" s="11">
        <v>3690</v>
      </c>
      <c r="X710" s="12" t="s">
        <v>35</v>
      </c>
    </row>
    <row r="711" spans="2:24" ht="12">
      <c r="B711" s="1" t="s">
        <v>480</v>
      </c>
      <c r="C711" s="1" t="s">
        <v>264</v>
      </c>
      <c r="E711" s="9" t="s">
        <v>60</v>
      </c>
      <c r="F711" s="6">
        <v>1088</v>
      </c>
      <c r="G711" s="6">
        <v>4328</v>
      </c>
      <c r="H711" s="6">
        <v>968</v>
      </c>
      <c r="I711" s="6">
        <v>3560</v>
      </c>
      <c r="J711" s="13"/>
      <c r="K711" s="13"/>
      <c r="L711" s="13"/>
      <c r="M711" s="13"/>
      <c r="N711" s="13"/>
      <c r="O711" s="13"/>
      <c r="P711" s="13"/>
      <c r="Q711" s="13"/>
      <c r="R711" s="13"/>
      <c r="S711" s="13"/>
      <c r="V711" s="13"/>
      <c r="W711" s="13"/>
      <c r="X711" s="12" t="s">
        <v>35</v>
      </c>
    </row>
    <row r="712" spans="2:24" ht="12">
      <c r="B712" s="1" t="s">
        <v>480</v>
      </c>
      <c r="C712" s="14" t="s">
        <v>624</v>
      </c>
      <c r="D712" s="10">
        <v>9549</v>
      </c>
      <c r="E712" s="14" t="s">
        <v>60</v>
      </c>
      <c r="F712" s="11">
        <v>610</v>
      </c>
      <c r="G712" s="11">
        <v>910</v>
      </c>
      <c r="X712" s="12" t="s">
        <v>35</v>
      </c>
    </row>
    <row r="713" spans="2:24" ht="12">
      <c r="B713" s="1" t="s">
        <v>480</v>
      </c>
      <c r="C713" s="1" t="s">
        <v>625</v>
      </c>
      <c r="E713" s="9" t="s">
        <v>60</v>
      </c>
      <c r="F713" s="6">
        <v>566</v>
      </c>
      <c r="G713" s="6">
        <v>1316</v>
      </c>
      <c r="H713" s="13"/>
      <c r="X713" s="12" t="s">
        <v>35</v>
      </c>
    </row>
    <row r="714" spans="2:24" ht="12">
      <c r="B714" s="1" t="s">
        <v>480</v>
      </c>
      <c r="C714" s="14" t="s">
        <v>626</v>
      </c>
      <c r="D714" s="10">
        <v>3628</v>
      </c>
      <c r="E714" s="14" t="s">
        <v>60</v>
      </c>
      <c r="F714" s="11">
        <v>688</v>
      </c>
      <c r="G714" s="11">
        <v>1128</v>
      </c>
      <c r="X714" s="12" t="s">
        <v>35</v>
      </c>
    </row>
    <row r="715" spans="2:24" ht="12">
      <c r="B715" s="1" t="s">
        <v>480</v>
      </c>
      <c r="C715" s="14" t="s">
        <v>627</v>
      </c>
      <c r="D715" s="10">
        <v>8510</v>
      </c>
      <c r="E715" s="14" t="s">
        <v>60</v>
      </c>
      <c r="F715" s="11">
        <v>346</v>
      </c>
      <c r="G715" s="11">
        <v>1836</v>
      </c>
      <c r="X715" s="12" t="s">
        <v>35</v>
      </c>
    </row>
    <row r="716" spans="2:24" ht="12">
      <c r="B716" s="1" t="s">
        <v>480</v>
      </c>
      <c r="C716" s="14" t="s">
        <v>628</v>
      </c>
      <c r="D716" s="10">
        <v>10964</v>
      </c>
      <c r="E716" s="14" t="s">
        <v>60</v>
      </c>
      <c r="F716" s="11">
        <v>450</v>
      </c>
      <c r="G716" s="11">
        <v>3690</v>
      </c>
      <c r="X716" s="12" t="s">
        <v>35</v>
      </c>
    </row>
    <row r="717" spans="2:24" ht="12">
      <c r="B717" s="1" t="s">
        <v>480</v>
      </c>
      <c r="C717" s="14" t="s">
        <v>629</v>
      </c>
      <c r="D717" s="10">
        <v>23154</v>
      </c>
      <c r="E717" s="14" t="s">
        <v>60</v>
      </c>
      <c r="F717" s="11">
        <v>810</v>
      </c>
      <c r="G717" s="11">
        <v>1248</v>
      </c>
      <c r="X717" s="12" t="s">
        <v>35</v>
      </c>
    </row>
    <row r="718" spans="2:24" ht="12">
      <c r="B718" s="1" t="s">
        <v>480</v>
      </c>
      <c r="C718" s="14" t="s">
        <v>630</v>
      </c>
      <c r="D718" s="10">
        <v>3546</v>
      </c>
      <c r="E718" s="14" t="s">
        <v>60</v>
      </c>
      <c r="F718" s="11">
        <v>304</v>
      </c>
      <c r="G718" s="11">
        <v>3664</v>
      </c>
      <c r="X718" s="12" t="s">
        <v>35</v>
      </c>
    </row>
    <row r="719" spans="2:24" ht="12">
      <c r="B719" s="1" t="s">
        <v>480</v>
      </c>
      <c r="C719" s="14" t="s">
        <v>631</v>
      </c>
      <c r="D719" s="10">
        <v>3549</v>
      </c>
      <c r="E719" s="14" t="s">
        <v>60</v>
      </c>
      <c r="F719" s="11">
        <v>712</v>
      </c>
      <c r="G719" s="11">
        <v>2152</v>
      </c>
      <c r="X719" s="12" t="s">
        <v>35</v>
      </c>
    </row>
    <row r="720" spans="2:24" ht="12">
      <c r="B720" s="1" t="s">
        <v>480</v>
      </c>
      <c r="C720" s="14" t="s">
        <v>632</v>
      </c>
      <c r="D720" s="10">
        <v>3643</v>
      </c>
      <c r="E720" s="14" t="s">
        <v>60</v>
      </c>
      <c r="F720" s="11">
        <v>708</v>
      </c>
      <c r="G720" s="11">
        <v>2388</v>
      </c>
      <c r="X720" s="12" t="s">
        <v>35</v>
      </c>
    </row>
    <row r="721" spans="2:24" ht="12">
      <c r="B721" s="1" t="s">
        <v>480</v>
      </c>
      <c r="C721" s="1" t="s">
        <v>633</v>
      </c>
      <c r="E721" s="9" t="s">
        <v>60</v>
      </c>
      <c r="F721" s="6">
        <v>620</v>
      </c>
      <c r="G721" s="6">
        <v>1160</v>
      </c>
      <c r="H721" s="13"/>
      <c r="I721" s="13"/>
      <c r="J721" s="13"/>
      <c r="K721" s="13"/>
      <c r="L721" s="13"/>
      <c r="M721" s="13"/>
      <c r="N721" s="13"/>
      <c r="O721" s="13"/>
      <c r="P721" s="13"/>
      <c r="Q721" s="13"/>
      <c r="R721" s="13"/>
      <c r="S721" s="13"/>
      <c r="V721" s="13"/>
      <c r="W721" s="13"/>
      <c r="X721" s="12" t="s">
        <v>35</v>
      </c>
    </row>
    <row r="722" spans="2:24" ht="12">
      <c r="B722" s="1" t="s">
        <v>480</v>
      </c>
      <c r="C722" s="1" t="s">
        <v>634</v>
      </c>
      <c r="E722" s="9" t="s">
        <v>60</v>
      </c>
      <c r="F722" s="6">
        <v>346</v>
      </c>
      <c r="G722" s="6">
        <v>1836</v>
      </c>
      <c r="H722" s="13"/>
      <c r="Q722" s="13"/>
      <c r="R722" s="13"/>
      <c r="X722" s="12" t="s">
        <v>35</v>
      </c>
    </row>
    <row r="723" spans="2:24" ht="12">
      <c r="B723" s="1" t="s">
        <v>480</v>
      </c>
      <c r="C723" s="1" t="s">
        <v>635</v>
      </c>
      <c r="E723" s="9" t="s">
        <v>60</v>
      </c>
      <c r="F723" s="6">
        <v>688</v>
      </c>
      <c r="G723" s="6">
        <v>1128</v>
      </c>
      <c r="H723" s="13"/>
      <c r="I723" s="13"/>
      <c r="J723" s="13"/>
      <c r="X723" s="12" t="s">
        <v>35</v>
      </c>
    </row>
    <row r="724" spans="2:24" ht="12">
      <c r="B724" s="1" t="s">
        <v>480</v>
      </c>
      <c r="C724" s="1" t="s">
        <v>636</v>
      </c>
      <c r="E724" s="9" t="s">
        <v>60</v>
      </c>
      <c r="F724" s="6">
        <v>346</v>
      </c>
      <c r="G724" s="6">
        <v>1836</v>
      </c>
      <c r="H724" s="13"/>
      <c r="I724" s="13"/>
      <c r="J724" s="13"/>
      <c r="X724" s="12" t="s">
        <v>35</v>
      </c>
    </row>
    <row r="725" spans="2:24" ht="12">
      <c r="B725" s="1" t="s">
        <v>480</v>
      </c>
      <c r="C725" s="1" t="s">
        <v>637</v>
      </c>
      <c r="E725" s="9" t="s">
        <v>60</v>
      </c>
      <c r="F725" s="6">
        <v>600</v>
      </c>
      <c r="G725" s="6">
        <v>780</v>
      </c>
      <c r="H725" s="13"/>
      <c r="I725" s="13"/>
      <c r="J725" s="13"/>
      <c r="X725" s="12" t="s">
        <v>35</v>
      </c>
    </row>
    <row r="726" spans="2:24" ht="12">
      <c r="B726" s="1" t="s">
        <v>480</v>
      </c>
      <c r="C726" s="1" t="s">
        <v>482</v>
      </c>
      <c r="E726" s="9" t="s">
        <v>60</v>
      </c>
      <c r="F726" s="6">
        <v>1058</v>
      </c>
      <c r="G726" s="6">
        <v>4298</v>
      </c>
      <c r="H726" s="6">
        <v>938</v>
      </c>
      <c r="I726" s="6">
        <v>3530</v>
      </c>
      <c r="J726" s="13"/>
      <c r="X726" s="12" t="s">
        <v>35</v>
      </c>
    </row>
    <row r="727" spans="2:24" ht="12">
      <c r="B727" s="1" t="s">
        <v>480</v>
      </c>
      <c r="C727" s="1" t="s">
        <v>638</v>
      </c>
      <c r="E727" s="9" t="s">
        <v>60</v>
      </c>
      <c r="F727" s="6">
        <v>550</v>
      </c>
      <c r="G727" s="6">
        <v>670</v>
      </c>
      <c r="X727" s="12" t="s">
        <v>35</v>
      </c>
    </row>
    <row r="728" spans="2:24" ht="12">
      <c r="B728" s="1" t="s">
        <v>480</v>
      </c>
      <c r="C728" s="14" t="s">
        <v>639</v>
      </c>
      <c r="D728" s="10">
        <v>3627</v>
      </c>
      <c r="E728" s="14" t="s">
        <v>60</v>
      </c>
      <c r="F728" s="11">
        <v>618</v>
      </c>
      <c r="G728" s="11">
        <v>1458</v>
      </c>
      <c r="X728" s="12" t="s">
        <v>35</v>
      </c>
    </row>
    <row r="729" spans="2:24" ht="12">
      <c r="B729" s="1" t="s">
        <v>480</v>
      </c>
      <c r="C729" s="1" t="s">
        <v>640</v>
      </c>
      <c r="E729" s="9" t="s">
        <v>60</v>
      </c>
      <c r="F729" s="6">
        <v>840</v>
      </c>
      <c r="G729" s="6">
        <v>4080</v>
      </c>
      <c r="H729" s="6">
        <v>720</v>
      </c>
      <c r="I729" s="6">
        <v>3312</v>
      </c>
      <c r="X729" s="12" t="s">
        <v>35</v>
      </c>
    </row>
    <row r="730" spans="2:24" ht="12">
      <c r="B730" s="1" t="s">
        <v>480</v>
      </c>
      <c r="C730" s="14" t="s">
        <v>641</v>
      </c>
      <c r="D730" s="10">
        <v>3593</v>
      </c>
      <c r="E730" s="14" t="s">
        <v>60</v>
      </c>
      <c r="F730" s="11">
        <v>720</v>
      </c>
      <c r="G730" s="11">
        <v>904</v>
      </c>
      <c r="X730" s="12" t="s">
        <v>35</v>
      </c>
    </row>
    <row r="731" spans="2:24" ht="12">
      <c r="B731" s="1" t="s">
        <v>480</v>
      </c>
      <c r="C731" s="1" t="s">
        <v>642</v>
      </c>
      <c r="E731" s="9" t="s">
        <v>60</v>
      </c>
      <c r="F731" s="6">
        <v>720</v>
      </c>
      <c r="G731" s="6">
        <v>904</v>
      </c>
      <c r="H731" s="13"/>
      <c r="I731" s="13"/>
      <c r="J731" s="13"/>
      <c r="X731" s="12" t="s">
        <v>35</v>
      </c>
    </row>
    <row r="732" spans="2:24" ht="12">
      <c r="B732" s="1" t="s">
        <v>480</v>
      </c>
      <c r="C732" s="1" t="s">
        <v>456</v>
      </c>
      <c r="E732" s="9" t="s">
        <v>60</v>
      </c>
      <c r="F732" s="6">
        <v>1162</v>
      </c>
      <c r="G732" s="6">
        <v>4402</v>
      </c>
      <c r="H732" s="6">
        <v>1042</v>
      </c>
      <c r="I732" s="6">
        <v>3634</v>
      </c>
      <c r="J732" s="6">
        <v>3471</v>
      </c>
      <c r="K732" s="6">
        <v>6171</v>
      </c>
      <c r="X732" s="12" t="s">
        <v>35</v>
      </c>
    </row>
    <row r="733" spans="2:24" ht="12">
      <c r="B733" s="1" t="s">
        <v>480</v>
      </c>
      <c r="C733" s="1" t="s">
        <v>643</v>
      </c>
      <c r="E733" s="9" t="s">
        <v>60</v>
      </c>
      <c r="F733" s="6">
        <v>566</v>
      </c>
      <c r="G733" s="6">
        <v>1316</v>
      </c>
      <c r="H733" s="13"/>
      <c r="I733" s="13"/>
      <c r="J733" s="13"/>
      <c r="V733" s="13"/>
      <c r="W733" s="13"/>
      <c r="X733" s="12" t="s">
        <v>35</v>
      </c>
    </row>
    <row r="734" spans="2:24" ht="12">
      <c r="B734" s="1" t="s">
        <v>480</v>
      </c>
      <c r="C734" s="14" t="s">
        <v>644</v>
      </c>
      <c r="D734" s="10">
        <v>29066</v>
      </c>
      <c r="E734" s="14" t="s">
        <v>60</v>
      </c>
      <c r="F734" s="11">
        <v>346</v>
      </c>
      <c r="G734" s="11">
        <v>1836</v>
      </c>
      <c r="X734" s="12" t="s">
        <v>35</v>
      </c>
    </row>
    <row r="735" spans="2:24" ht="12">
      <c r="B735" s="1" t="s">
        <v>480</v>
      </c>
      <c r="C735" s="14" t="s">
        <v>645</v>
      </c>
      <c r="D735" s="10">
        <v>3573</v>
      </c>
      <c r="E735" s="14" t="s">
        <v>60</v>
      </c>
      <c r="F735" s="11">
        <v>914</v>
      </c>
      <c r="G735" s="11">
        <v>1314</v>
      </c>
      <c r="X735" s="12" t="s">
        <v>35</v>
      </c>
    </row>
    <row r="736" spans="2:24" ht="12">
      <c r="B736" s="1" t="s">
        <v>480</v>
      </c>
      <c r="C736" s="1" t="s">
        <v>646</v>
      </c>
      <c r="E736" s="9" t="s">
        <v>60</v>
      </c>
      <c r="F736" s="6">
        <v>960</v>
      </c>
      <c r="G736" s="6">
        <v>4200</v>
      </c>
      <c r="H736" s="6">
        <v>840</v>
      </c>
      <c r="I736" s="6">
        <v>3432</v>
      </c>
      <c r="J736" s="13"/>
      <c r="K736" s="13"/>
      <c r="L736" s="13"/>
      <c r="M736" s="13"/>
      <c r="N736" s="13"/>
      <c r="O736" s="13"/>
      <c r="P736" s="13"/>
      <c r="Q736" s="13"/>
      <c r="R736" s="13"/>
      <c r="S736" s="13"/>
      <c r="V736" s="13"/>
      <c r="W736" s="13"/>
      <c r="X736" s="12" t="s">
        <v>35</v>
      </c>
    </row>
    <row r="737" spans="2:24" ht="12">
      <c r="B737" s="1" t="s">
        <v>480</v>
      </c>
      <c r="C737" s="14" t="s">
        <v>647</v>
      </c>
      <c r="D737" s="10">
        <v>10060</v>
      </c>
      <c r="E737" s="14" t="s">
        <v>60</v>
      </c>
      <c r="F737" s="11">
        <v>600</v>
      </c>
      <c r="G737" s="11">
        <v>750</v>
      </c>
      <c r="X737" s="12" t="s">
        <v>35</v>
      </c>
    </row>
    <row r="738" spans="2:24" ht="12">
      <c r="B738" s="1" t="s">
        <v>480</v>
      </c>
      <c r="C738" s="1" t="s">
        <v>648</v>
      </c>
      <c r="E738" s="9" t="s">
        <v>60</v>
      </c>
      <c r="F738" s="6">
        <v>346</v>
      </c>
      <c r="G738" s="6">
        <v>1836</v>
      </c>
      <c r="H738" s="13"/>
      <c r="I738" s="13"/>
      <c r="X738" s="12" t="s">
        <v>35</v>
      </c>
    </row>
    <row r="739" spans="2:24" ht="12">
      <c r="B739" s="1" t="s">
        <v>480</v>
      </c>
      <c r="C739" s="14" t="s">
        <v>649</v>
      </c>
      <c r="D739" s="10">
        <v>9797</v>
      </c>
      <c r="E739" s="14" t="s">
        <v>60</v>
      </c>
      <c r="F739" s="11">
        <v>534</v>
      </c>
      <c r="G739" s="11">
        <v>924</v>
      </c>
      <c r="X739" s="12" t="s">
        <v>35</v>
      </c>
    </row>
    <row r="740" spans="2:24" ht="12">
      <c r="B740" s="1" t="s">
        <v>480</v>
      </c>
      <c r="C740" s="1" t="s">
        <v>650</v>
      </c>
      <c r="E740" s="9" t="s">
        <v>60</v>
      </c>
      <c r="F740" s="6">
        <v>760</v>
      </c>
      <c r="G740" s="6">
        <v>1960</v>
      </c>
      <c r="H740" s="13"/>
      <c r="M740" s="13"/>
      <c r="N740" s="13"/>
      <c r="X740" s="12" t="s">
        <v>35</v>
      </c>
    </row>
    <row r="741" spans="2:24" ht="12">
      <c r="B741" s="1" t="s">
        <v>480</v>
      </c>
      <c r="C741" s="14" t="s">
        <v>651</v>
      </c>
      <c r="D741" s="10">
        <v>3580</v>
      </c>
      <c r="E741" s="14" t="s">
        <v>60</v>
      </c>
      <c r="F741" s="11">
        <v>400</v>
      </c>
      <c r="G741" s="11">
        <v>1180</v>
      </c>
      <c r="X741" s="12" t="s">
        <v>35</v>
      </c>
    </row>
    <row r="742" spans="2:24" ht="12">
      <c r="B742" s="1" t="s">
        <v>480</v>
      </c>
      <c r="C742" s="14" t="s">
        <v>652</v>
      </c>
      <c r="D742" s="10">
        <v>3558</v>
      </c>
      <c r="E742" s="14" t="s">
        <v>60</v>
      </c>
      <c r="F742" s="11">
        <v>440</v>
      </c>
      <c r="G742" s="11">
        <v>830</v>
      </c>
      <c r="X742" s="12" t="s">
        <v>35</v>
      </c>
    </row>
    <row r="743" spans="2:24" ht="12">
      <c r="B743" s="1" t="s">
        <v>480</v>
      </c>
      <c r="C743" s="14" t="s">
        <v>653</v>
      </c>
      <c r="D743" s="10">
        <v>9225</v>
      </c>
      <c r="E743" s="14" t="s">
        <v>83</v>
      </c>
      <c r="F743" s="11">
        <v>900</v>
      </c>
      <c r="G743" s="11">
        <v>3870</v>
      </c>
      <c r="X743" s="12" t="s">
        <v>35</v>
      </c>
    </row>
    <row r="744" spans="2:24" ht="12">
      <c r="B744" s="1" t="s">
        <v>480</v>
      </c>
      <c r="C744" s="14" t="s">
        <v>654</v>
      </c>
      <c r="D744" s="10">
        <v>3634</v>
      </c>
      <c r="E744" s="14" t="s">
        <v>83</v>
      </c>
      <c r="F744" s="11">
        <v>900</v>
      </c>
      <c r="G744" s="11">
        <v>3870</v>
      </c>
      <c r="X744" s="12" t="s">
        <v>35</v>
      </c>
    </row>
    <row r="745" spans="2:24" ht="12">
      <c r="B745" s="1" t="s">
        <v>480</v>
      </c>
      <c r="C745" s="14" t="s">
        <v>655</v>
      </c>
      <c r="D745" s="10">
        <v>9932</v>
      </c>
      <c r="E745" s="14" t="s">
        <v>83</v>
      </c>
      <c r="F745" s="11">
        <v>900</v>
      </c>
      <c r="G745" s="11">
        <v>3870</v>
      </c>
      <c r="X745" s="12" t="s">
        <v>35</v>
      </c>
    </row>
    <row r="746" spans="2:24" ht="12">
      <c r="B746" s="1" t="s">
        <v>480</v>
      </c>
      <c r="C746" s="14" t="s">
        <v>656</v>
      </c>
      <c r="D746" s="10">
        <v>9933</v>
      </c>
      <c r="E746" s="14" t="s">
        <v>83</v>
      </c>
      <c r="F746" s="11">
        <v>900</v>
      </c>
      <c r="G746" s="11">
        <v>3870</v>
      </c>
      <c r="X746" s="12" t="s">
        <v>35</v>
      </c>
    </row>
    <row r="747" spans="2:24" ht="12">
      <c r="B747" s="1" t="s">
        <v>480</v>
      </c>
      <c r="C747" s="1" t="s">
        <v>657</v>
      </c>
      <c r="D747" s="19">
        <v>4951</v>
      </c>
      <c r="E747" s="1" t="s">
        <v>123</v>
      </c>
      <c r="L747" s="11">
        <v>5763</v>
      </c>
      <c r="M747" s="11">
        <v>22152</v>
      </c>
      <c r="N747" s="11">
        <v>4899</v>
      </c>
      <c r="O747" s="11">
        <v>18432</v>
      </c>
      <c r="X747" s="12" t="s">
        <v>35</v>
      </c>
    </row>
    <row r="748" spans="2:24" ht="12">
      <c r="B748" s="1" t="s">
        <v>480</v>
      </c>
      <c r="C748" s="1" t="s">
        <v>658</v>
      </c>
      <c r="E748" s="9" t="s">
        <v>123</v>
      </c>
      <c r="F748" s="13"/>
      <c r="G748" s="4"/>
      <c r="H748" s="4"/>
      <c r="I748" s="13"/>
      <c r="J748" s="13"/>
      <c r="K748" s="13"/>
      <c r="L748" s="6">
        <v>6028</v>
      </c>
      <c r="M748" s="6">
        <v>22417</v>
      </c>
      <c r="N748" s="13"/>
      <c r="O748" s="13"/>
      <c r="P748" s="13"/>
      <c r="Q748" s="13"/>
      <c r="R748" s="13"/>
      <c r="S748" s="13"/>
      <c r="V748" s="13"/>
      <c r="W748" s="13"/>
      <c r="X748" s="12" t="s">
        <v>35</v>
      </c>
    </row>
    <row r="749" spans="2:24" ht="12">
      <c r="B749" s="1" t="s">
        <v>480</v>
      </c>
      <c r="C749" s="1" t="s">
        <v>659</v>
      </c>
      <c r="E749" s="9" t="s">
        <v>123</v>
      </c>
      <c r="F749" s="13"/>
      <c r="G749" s="4"/>
      <c r="H749" s="4"/>
      <c r="I749" s="13"/>
      <c r="J749" s="13"/>
      <c r="K749" s="13"/>
      <c r="L749" s="6">
        <v>5722</v>
      </c>
      <c r="M749" s="6">
        <v>22111</v>
      </c>
      <c r="N749" s="6">
        <v>4778</v>
      </c>
      <c r="O749" s="6">
        <v>18228</v>
      </c>
      <c r="P749" s="13"/>
      <c r="Q749" s="13"/>
      <c r="R749" s="13"/>
      <c r="S749" s="13"/>
      <c r="V749" s="13"/>
      <c r="W749" s="13"/>
      <c r="X749" s="12" t="s">
        <v>35</v>
      </c>
    </row>
    <row r="750" spans="2:24" ht="12">
      <c r="B750" s="1" t="s">
        <v>480</v>
      </c>
      <c r="C750" s="1" t="s">
        <v>660</v>
      </c>
      <c r="E750" s="9" t="s">
        <v>123</v>
      </c>
      <c r="F750" s="13"/>
      <c r="G750" s="4"/>
      <c r="H750" s="4"/>
      <c r="I750" s="4"/>
      <c r="J750" s="13"/>
      <c r="K750" s="13"/>
      <c r="L750" s="6">
        <v>5972</v>
      </c>
      <c r="M750" s="6">
        <v>22361</v>
      </c>
      <c r="N750" s="13"/>
      <c r="O750" s="13"/>
      <c r="P750" s="13"/>
      <c r="Q750" s="13"/>
      <c r="R750" s="13"/>
      <c r="S750" s="13"/>
      <c r="V750" s="13"/>
      <c r="W750" s="13"/>
      <c r="X750" s="12" t="s">
        <v>35</v>
      </c>
    </row>
    <row r="751" spans="2:24" ht="12">
      <c r="B751" s="1" t="s">
        <v>480</v>
      </c>
      <c r="C751" s="1" t="s">
        <v>661</v>
      </c>
      <c r="D751" s="19">
        <v>4952</v>
      </c>
      <c r="E751" s="1" t="s">
        <v>123</v>
      </c>
      <c r="L751" s="11">
        <v>5713</v>
      </c>
      <c r="M751" s="11">
        <v>22102</v>
      </c>
      <c r="X751" s="12" t="s">
        <v>35</v>
      </c>
    </row>
    <row r="752" spans="2:24" ht="12">
      <c r="B752" s="1" t="s">
        <v>480</v>
      </c>
      <c r="C752" s="1" t="s">
        <v>659</v>
      </c>
      <c r="D752" s="19">
        <v>3659</v>
      </c>
      <c r="E752" s="1" t="s">
        <v>123</v>
      </c>
      <c r="L752" s="11">
        <v>5722</v>
      </c>
      <c r="M752" s="11">
        <v>22111</v>
      </c>
      <c r="N752" s="11">
        <v>4778</v>
      </c>
      <c r="O752" s="11">
        <v>18228</v>
      </c>
      <c r="X752" s="12" t="s">
        <v>35</v>
      </c>
    </row>
    <row r="753" spans="2:24" ht="12">
      <c r="B753" s="1" t="s">
        <v>480</v>
      </c>
      <c r="C753" s="1" t="s">
        <v>662</v>
      </c>
      <c r="D753" s="19">
        <v>3660</v>
      </c>
      <c r="E753" s="1" t="s">
        <v>123</v>
      </c>
      <c r="L753" s="11">
        <v>5800</v>
      </c>
      <c r="M753" s="11">
        <v>22189</v>
      </c>
      <c r="X753" s="12" t="s">
        <v>35</v>
      </c>
    </row>
    <row r="754" spans="2:24" ht="12">
      <c r="B754" s="1" t="s">
        <v>480</v>
      </c>
      <c r="C754" s="1" t="s">
        <v>663</v>
      </c>
      <c r="E754" s="9" t="s">
        <v>123</v>
      </c>
      <c r="F754" s="13"/>
      <c r="G754" s="4"/>
      <c r="H754" s="4"/>
      <c r="I754" s="4"/>
      <c r="J754" s="13"/>
      <c r="K754" s="13"/>
      <c r="L754" s="6">
        <v>5713</v>
      </c>
      <c r="M754" s="6">
        <v>22102</v>
      </c>
      <c r="N754" s="13"/>
      <c r="O754" s="13"/>
      <c r="P754" s="13"/>
      <c r="Q754" s="13"/>
      <c r="R754" s="13"/>
      <c r="S754" s="13"/>
      <c r="V754" s="13"/>
      <c r="W754" s="13"/>
      <c r="X754" s="12" t="s">
        <v>35</v>
      </c>
    </row>
    <row r="755" spans="2:24" ht="12">
      <c r="B755" s="1" t="s">
        <v>480</v>
      </c>
      <c r="C755" s="1" t="s">
        <v>657</v>
      </c>
      <c r="E755" s="9" t="s">
        <v>123</v>
      </c>
      <c r="F755" s="13"/>
      <c r="G755" s="4"/>
      <c r="H755" s="4"/>
      <c r="I755" s="13"/>
      <c r="J755" s="13"/>
      <c r="K755" s="13"/>
      <c r="L755" s="6">
        <v>5763</v>
      </c>
      <c r="M755" s="6">
        <v>22152</v>
      </c>
      <c r="N755" s="6">
        <v>4899</v>
      </c>
      <c r="O755" s="6">
        <v>18432</v>
      </c>
      <c r="P755" s="13"/>
      <c r="Q755" s="13"/>
      <c r="R755" s="13"/>
      <c r="S755" s="13"/>
      <c r="V755" s="13"/>
      <c r="W755" s="13"/>
      <c r="X755" s="12" t="s">
        <v>35</v>
      </c>
    </row>
    <row r="756" spans="2:24" ht="12">
      <c r="B756" s="1" t="s">
        <v>480</v>
      </c>
      <c r="C756" s="1" t="s">
        <v>658</v>
      </c>
      <c r="D756" s="19">
        <v>9768</v>
      </c>
      <c r="E756" s="1" t="s">
        <v>123</v>
      </c>
      <c r="L756" s="11">
        <v>6028</v>
      </c>
      <c r="M756" s="11">
        <v>22417</v>
      </c>
      <c r="X756" s="12" t="s">
        <v>35</v>
      </c>
    </row>
    <row r="757" spans="2:24" ht="12">
      <c r="B757" s="1" t="s">
        <v>480</v>
      </c>
      <c r="C757" s="1" t="s">
        <v>664</v>
      </c>
      <c r="D757" s="19">
        <v>10674</v>
      </c>
      <c r="E757" s="1" t="s">
        <v>123</v>
      </c>
      <c r="L757" s="11">
        <v>5972</v>
      </c>
      <c r="M757" s="11">
        <v>22361</v>
      </c>
      <c r="X757" s="12" t="s">
        <v>35</v>
      </c>
    </row>
    <row r="758" spans="2:24" ht="12">
      <c r="B758" s="1" t="s">
        <v>480</v>
      </c>
      <c r="C758" s="1" t="s">
        <v>665</v>
      </c>
      <c r="E758" s="9" t="s">
        <v>123</v>
      </c>
      <c r="F758" s="13"/>
      <c r="G758" s="4"/>
      <c r="H758" s="4"/>
      <c r="I758" s="4"/>
      <c r="J758" s="13"/>
      <c r="K758" s="13"/>
      <c r="L758" s="6">
        <v>5800</v>
      </c>
      <c r="M758" s="6">
        <v>22189</v>
      </c>
      <c r="N758" s="13"/>
      <c r="O758" s="13"/>
      <c r="P758" s="13"/>
      <c r="Q758" s="13"/>
      <c r="R758" s="13"/>
      <c r="S758" s="13"/>
      <c r="V758" s="13"/>
      <c r="W758" s="13"/>
      <c r="X758" s="12" t="s">
        <v>35</v>
      </c>
    </row>
    <row r="759" spans="2:24" ht="12">
      <c r="B759" s="1" t="s">
        <v>666</v>
      </c>
      <c r="C759" s="9" t="s">
        <v>667</v>
      </c>
      <c r="D759" s="10">
        <v>234076</v>
      </c>
      <c r="E759" s="9" t="s">
        <v>38</v>
      </c>
      <c r="F759" s="11">
        <v>3354</v>
      </c>
      <c r="G759" s="11">
        <v>9564</v>
      </c>
      <c r="H759" s="11">
        <v>3354</v>
      </c>
      <c r="I759" s="11">
        <v>9564</v>
      </c>
      <c r="J759" s="11">
        <v>4858</v>
      </c>
      <c r="K759" s="11">
        <v>11538</v>
      </c>
      <c r="L759" s="11">
        <v>7420</v>
      </c>
      <c r="M759" s="11">
        <v>15960</v>
      </c>
      <c r="R759" s="13"/>
      <c r="X759" s="12" t="s">
        <v>35</v>
      </c>
    </row>
    <row r="760" spans="2:24" ht="12">
      <c r="B760" s="1" t="s">
        <v>666</v>
      </c>
      <c r="C760" s="9" t="s">
        <v>668</v>
      </c>
      <c r="D760" s="10">
        <v>233921</v>
      </c>
      <c r="E760" s="9" t="s">
        <v>38</v>
      </c>
      <c r="F760" s="11">
        <v>3304</v>
      </c>
      <c r="G760" s="11">
        <v>8152</v>
      </c>
      <c r="H760" s="11">
        <v>3778</v>
      </c>
      <c r="I760" s="11">
        <v>5254</v>
      </c>
      <c r="L760" s="13"/>
      <c r="M760" s="13"/>
      <c r="R760" s="11">
        <v>6266</v>
      </c>
      <c r="S760" s="11">
        <v>21266</v>
      </c>
      <c r="V760" s="11"/>
      <c r="W760" s="13"/>
      <c r="X760" s="12" t="s">
        <v>35</v>
      </c>
    </row>
    <row r="761" spans="2:24" ht="12">
      <c r="B761" s="1" t="s">
        <v>666</v>
      </c>
      <c r="C761" s="9" t="s">
        <v>669</v>
      </c>
      <c r="D761" s="10">
        <v>234030</v>
      </c>
      <c r="E761" s="9" t="s">
        <v>41</v>
      </c>
      <c r="F761" s="11">
        <v>3069</v>
      </c>
      <c r="G761" s="11">
        <v>8279</v>
      </c>
      <c r="H761" s="11">
        <v>3485</v>
      </c>
      <c r="I761" s="11">
        <v>8265</v>
      </c>
      <c r="L761" s="11">
        <v>8477</v>
      </c>
      <c r="M761" s="11">
        <v>19047</v>
      </c>
      <c r="N761" s="11">
        <v>7497</v>
      </c>
      <c r="O761" s="11">
        <v>15887</v>
      </c>
      <c r="X761" s="12" t="s">
        <v>35</v>
      </c>
    </row>
    <row r="762" spans="2:24" ht="12">
      <c r="B762" s="1" t="s">
        <v>666</v>
      </c>
      <c r="C762" s="9" t="s">
        <v>670</v>
      </c>
      <c r="D762" s="10">
        <v>232982</v>
      </c>
      <c r="E762" s="9" t="s">
        <v>41</v>
      </c>
      <c r="F762" s="11">
        <v>2848</v>
      </c>
      <c r="G762" s="11">
        <v>6928</v>
      </c>
      <c r="H762" s="11">
        <v>3616</v>
      </c>
      <c r="I762" s="11">
        <v>9064</v>
      </c>
      <c r="J762" s="13"/>
      <c r="K762" s="13"/>
      <c r="L762" s="13"/>
      <c r="M762" s="13"/>
      <c r="N762" s="13"/>
      <c r="S762" s="11"/>
      <c r="X762" s="12" t="s">
        <v>35</v>
      </c>
    </row>
    <row r="763" spans="2:24" ht="12">
      <c r="B763" s="1" t="s">
        <v>666</v>
      </c>
      <c r="C763" s="1" t="s">
        <v>671</v>
      </c>
      <c r="D763" s="6">
        <v>232186</v>
      </c>
      <c r="E763" s="9" t="s">
        <v>41</v>
      </c>
      <c r="F763" s="6">
        <v>2988</v>
      </c>
      <c r="G763" s="6">
        <v>7464</v>
      </c>
      <c r="H763" s="6">
        <v>2988</v>
      </c>
      <c r="I763" s="6">
        <v>7464</v>
      </c>
      <c r="J763" s="6">
        <v>4872</v>
      </c>
      <c r="K763" s="6">
        <v>15372</v>
      </c>
      <c r="X763" s="12" t="s">
        <v>35</v>
      </c>
    </row>
    <row r="764" spans="2:24" ht="12">
      <c r="B764" s="1" t="s">
        <v>666</v>
      </c>
      <c r="C764" s="9" t="s">
        <v>672</v>
      </c>
      <c r="D764" s="10">
        <v>231624</v>
      </c>
      <c r="E764" s="9" t="s">
        <v>41</v>
      </c>
      <c r="F764" s="11">
        <v>3730</v>
      </c>
      <c r="G764" s="11">
        <v>10450</v>
      </c>
      <c r="H764" s="11">
        <v>3730</v>
      </c>
      <c r="I764" s="11">
        <v>10450</v>
      </c>
      <c r="J764" s="11">
        <v>4296</v>
      </c>
      <c r="K764" s="11">
        <v>11016</v>
      </c>
      <c r="L764" s="13"/>
      <c r="M764" s="13"/>
      <c r="N764" s="13"/>
      <c r="O764" s="13"/>
      <c r="P764" s="13"/>
      <c r="Q764" s="13"/>
      <c r="R764" s="13"/>
      <c r="S764" s="13"/>
      <c r="V764" s="13"/>
      <c r="W764" s="13"/>
      <c r="X764" s="12" t="s">
        <v>35</v>
      </c>
    </row>
    <row r="765" spans="2:24" ht="12">
      <c r="B765" s="1" t="s">
        <v>666</v>
      </c>
      <c r="C765" s="9" t="s">
        <v>673</v>
      </c>
      <c r="D765" s="10">
        <v>232423</v>
      </c>
      <c r="E765" s="9" t="s">
        <v>47</v>
      </c>
      <c r="F765" s="11">
        <v>3298</v>
      </c>
      <c r="G765" s="11">
        <v>6650</v>
      </c>
      <c r="H765" s="11">
        <v>2544</v>
      </c>
      <c r="I765" s="11">
        <v>6936</v>
      </c>
      <c r="J765" s="13"/>
      <c r="K765" s="13"/>
      <c r="X765" s="12" t="s">
        <v>35</v>
      </c>
    </row>
    <row r="766" spans="2:24" ht="12">
      <c r="B766" s="1" t="s">
        <v>666</v>
      </c>
      <c r="C766" s="9" t="s">
        <v>674</v>
      </c>
      <c r="D766" s="10">
        <v>234155</v>
      </c>
      <c r="E766" s="9" t="s">
        <v>49</v>
      </c>
      <c r="F766" s="11">
        <v>2668</v>
      </c>
      <c r="G766" s="11">
        <v>5908</v>
      </c>
      <c r="H766" s="11">
        <v>2908</v>
      </c>
      <c r="I766" s="11">
        <v>6628</v>
      </c>
      <c r="J766" s="13"/>
      <c r="K766" s="13"/>
      <c r="L766" s="13"/>
      <c r="M766" s="13"/>
      <c r="N766" s="13"/>
      <c r="O766" s="13"/>
      <c r="P766" s="13"/>
      <c r="Q766" s="13"/>
      <c r="R766" s="13"/>
      <c r="S766" s="13"/>
      <c r="V766" s="13"/>
      <c r="W766" s="13"/>
      <c r="X766" s="12" t="s">
        <v>35</v>
      </c>
    </row>
    <row r="767" spans="2:24" ht="12">
      <c r="B767" s="1" t="s">
        <v>666</v>
      </c>
      <c r="C767" s="9" t="s">
        <v>675</v>
      </c>
      <c r="D767" s="10">
        <v>233277</v>
      </c>
      <c r="E767" s="9" t="s">
        <v>49</v>
      </c>
      <c r="F767" s="11">
        <v>2430</v>
      </c>
      <c r="G767" s="11">
        <v>5584</v>
      </c>
      <c r="H767" s="11">
        <v>2546</v>
      </c>
      <c r="I767" s="11">
        <v>4558</v>
      </c>
      <c r="L767" s="13"/>
      <c r="M767" s="13"/>
      <c r="N767" s="13"/>
      <c r="O767" s="13"/>
      <c r="V767" s="13"/>
      <c r="W767" s="13"/>
      <c r="X767" s="12" t="s">
        <v>35</v>
      </c>
    </row>
    <row r="768" spans="2:24" ht="12">
      <c r="B768" s="1" t="s">
        <v>666</v>
      </c>
      <c r="C768" s="9" t="s">
        <v>676</v>
      </c>
      <c r="D768" s="10">
        <v>232937</v>
      </c>
      <c r="E768" s="9" t="s">
        <v>49</v>
      </c>
      <c r="F768" s="11">
        <v>2330</v>
      </c>
      <c r="G768" s="11">
        <v>5160</v>
      </c>
      <c r="H768" s="11">
        <v>2780</v>
      </c>
      <c r="I768" s="11">
        <v>6140</v>
      </c>
      <c r="J768" s="13"/>
      <c r="K768" s="13"/>
      <c r="L768" s="13"/>
      <c r="M768" s="13"/>
      <c r="N768" s="13"/>
      <c r="O768" s="13"/>
      <c r="P768" s="13"/>
      <c r="Q768" s="13"/>
      <c r="R768" s="13"/>
      <c r="S768" s="13"/>
      <c r="V768" s="13"/>
      <c r="W768" s="13"/>
      <c r="X768" s="12" t="s">
        <v>35</v>
      </c>
    </row>
    <row r="769" spans="2:24" ht="12">
      <c r="B769" s="1" t="s">
        <v>666</v>
      </c>
      <c r="C769" s="9" t="s">
        <v>677</v>
      </c>
      <c r="D769" s="10">
        <v>232681</v>
      </c>
      <c r="E769" s="9" t="s">
        <v>49</v>
      </c>
      <c r="F769" s="11">
        <v>2618</v>
      </c>
      <c r="G769" s="11">
        <v>6076</v>
      </c>
      <c r="H769" s="11">
        <v>2064</v>
      </c>
      <c r="I769" s="11">
        <v>4896</v>
      </c>
      <c r="J769" s="13"/>
      <c r="K769" s="13"/>
      <c r="X769" s="12" t="s">
        <v>35</v>
      </c>
    </row>
    <row r="770" spans="2:24" ht="12">
      <c r="B770" s="1" t="s">
        <v>666</v>
      </c>
      <c r="C770" s="9" t="s">
        <v>678</v>
      </c>
      <c r="D770" s="10">
        <v>232566</v>
      </c>
      <c r="E770" s="9" t="s">
        <v>49</v>
      </c>
      <c r="F770" s="11">
        <v>3190</v>
      </c>
      <c r="G770" s="11">
        <v>6790</v>
      </c>
      <c r="H770" s="11">
        <v>3430</v>
      </c>
      <c r="I770" s="11">
        <v>7030</v>
      </c>
      <c r="X770" s="12" t="s">
        <v>35</v>
      </c>
    </row>
    <row r="771" spans="2:24" ht="12">
      <c r="B771" s="1" t="s">
        <v>666</v>
      </c>
      <c r="C771" s="9" t="s">
        <v>65</v>
      </c>
      <c r="D771" s="10">
        <v>233897</v>
      </c>
      <c r="E771" s="9" t="s">
        <v>58</v>
      </c>
      <c r="F771" s="11">
        <v>2300</v>
      </c>
      <c r="G771" s="11">
        <v>4260</v>
      </c>
      <c r="H771" s="13"/>
      <c r="I771" s="13"/>
      <c r="X771" s="12" t="s">
        <v>35</v>
      </c>
    </row>
    <row r="772" spans="2:24" ht="12">
      <c r="B772" s="1" t="s">
        <v>666</v>
      </c>
      <c r="C772" s="9" t="s">
        <v>679</v>
      </c>
      <c r="D772" s="10">
        <v>231712</v>
      </c>
      <c r="E772" s="9" t="s">
        <v>58</v>
      </c>
      <c r="F772" s="11">
        <v>2325</v>
      </c>
      <c r="G772" s="11">
        <v>5165</v>
      </c>
      <c r="H772" s="13"/>
      <c r="I772" s="13"/>
      <c r="X772" s="12" t="s">
        <v>35</v>
      </c>
    </row>
    <row r="773" spans="2:24" ht="12">
      <c r="B773" s="1" t="s">
        <v>666</v>
      </c>
      <c r="C773" s="9" t="s">
        <v>680</v>
      </c>
      <c r="D773" s="15" t="s">
        <v>681</v>
      </c>
      <c r="E773" s="9" t="s">
        <v>60</v>
      </c>
      <c r="F773" s="11">
        <v>1050</v>
      </c>
      <c r="G773" s="11">
        <v>4260</v>
      </c>
      <c r="J773" s="13"/>
      <c r="K773" s="13"/>
      <c r="L773" s="13"/>
      <c r="M773" s="13"/>
      <c r="O773" s="13"/>
      <c r="X773" s="12" t="s">
        <v>35</v>
      </c>
    </row>
    <row r="774" spans="2:24" ht="12">
      <c r="B774" s="1" t="s">
        <v>666</v>
      </c>
      <c r="C774" s="9" t="s">
        <v>680</v>
      </c>
      <c r="D774" s="15" t="s">
        <v>681</v>
      </c>
      <c r="E774" s="9" t="s">
        <v>60</v>
      </c>
      <c r="F774" s="11">
        <v>1050</v>
      </c>
      <c r="G774" s="11">
        <v>4260</v>
      </c>
      <c r="X774" s="12" t="s">
        <v>35</v>
      </c>
    </row>
    <row r="775" spans="2:24" ht="12">
      <c r="B775" s="1" t="s">
        <v>666</v>
      </c>
      <c r="C775" s="9" t="s">
        <v>680</v>
      </c>
      <c r="D775" s="15" t="s">
        <v>681</v>
      </c>
      <c r="E775" s="9" t="s">
        <v>60</v>
      </c>
      <c r="F775" s="11">
        <v>1050</v>
      </c>
      <c r="G775" s="11">
        <v>4260</v>
      </c>
      <c r="X775" s="12" t="s">
        <v>35</v>
      </c>
    </row>
    <row r="776" spans="2:24" ht="12">
      <c r="B776" s="1" t="s">
        <v>666</v>
      </c>
      <c r="C776" s="9" t="s">
        <v>680</v>
      </c>
      <c r="D776" s="15" t="s">
        <v>681</v>
      </c>
      <c r="E776" s="9" t="s">
        <v>60</v>
      </c>
      <c r="F776" s="11">
        <v>1050</v>
      </c>
      <c r="G776" s="11">
        <v>4260</v>
      </c>
      <c r="H776" s="13"/>
      <c r="I776" s="13"/>
      <c r="X776" s="12" t="s">
        <v>35</v>
      </c>
    </row>
    <row r="777" spans="2:24" ht="12">
      <c r="B777" s="1" t="s">
        <v>666</v>
      </c>
      <c r="C777" s="9" t="s">
        <v>680</v>
      </c>
      <c r="D777" s="15" t="s">
        <v>681</v>
      </c>
      <c r="E777" s="9" t="s">
        <v>60</v>
      </c>
      <c r="F777" s="11">
        <v>1050</v>
      </c>
      <c r="G777" s="11">
        <v>4260</v>
      </c>
      <c r="V777" s="13"/>
      <c r="W777" s="13"/>
      <c r="X777" s="12" t="s">
        <v>35</v>
      </c>
    </row>
    <row r="778" spans="2:24" ht="12">
      <c r="B778" s="1" t="s">
        <v>666</v>
      </c>
      <c r="C778" s="9" t="s">
        <v>680</v>
      </c>
      <c r="D778" s="15" t="s">
        <v>681</v>
      </c>
      <c r="E778" s="9" t="s">
        <v>60</v>
      </c>
      <c r="F778" s="11">
        <v>1050</v>
      </c>
      <c r="G778" s="11">
        <v>4260</v>
      </c>
      <c r="H778" s="13"/>
      <c r="I778" s="13"/>
      <c r="X778" s="12" t="s">
        <v>35</v>
      </c>
    </row>
    <row r="779" spans="2:24" ht="12">
      <c r="B779" s="1" t="s">
        <v>666</v>
      </c>
      <c r="C779" s="9" t="s">
        <v>680</v>
      </c>
      <c r="D779" s="15" t="s">
        <v>681</v>
      </c>
      <c r="E779" s="9" t="s">
        <v>60</v>
      </c>
      <c r="F779" s="11">
        <v>1050</v>
      </c>
      <c r="G779" s="11">
        <v>4260</v>
      </c>
      <c r="H779" s="13"/>
      <c r="I779" s="13"/>
      <c r="X779" s="12" t="s">
        <v>35</v>
      </c>
    </row>
    <row r="780" spans="2:24" ht="12">
      <c r="B780" s="1" t="s">
        <v>666</v>
      </c>
      <c r="C780" s="9" t="s">
        <v>680</v>
      </c>
      <c r="D780" s="15" t="s">
        <v>681</v>
      </c>
      <c r="E780" s="9" t="s">
        <v>60</v>
      </c>
      <c r="F780" s="11">
        <v>1050</v>
      </c>
      <c r="G780" s="11">
        <v>4260</v>
      </c>
      <c r="V780" s="13"/>
      <c r="W780" s="13"/>
      <c r="X780" s="12" t="s">
        <v>35</v>
      </c>
    </row>
    <row r="781" spans="2:24" ht="12">
      <c r="B781" s="1" t="s">
        <v>666</v>
      </c>
      <c r="C781" s="9" t="s">
        <v>682</v>
      </c>
      <c r="D781" s="10">
        <v>233338</v>
      </c>
      <c r="E781" s="9" t="s">
        <v>60</v>
      </c>
      <c r="F781" s="11">
        <v>1460</v>
      </c>
      <c r="G781" s="11">
        <v>4160</v>
      </c>
      <c r="H781" s="13"/>
      <c r="I781" s="13"/>
      <c r="L781" s="13"/>
      <c r="M781" s="13"/>
      <c r="X781" s="12" t="s">
        <v>35</v>
      </c>
    </row>
    <row r="782" spans="2:24" ht="12">
      <c r="B782" s="1" t="s">
        <v>666</v>
      </c>
      <c r="C782" s="9" t="s">
        <v>680</v>
      </c>
      <c r="D782" s="15" t="s">
        <v>681</v>
      </c>
      <c r="E782" s="9" t="s">
        <v>60</v>
      </c>
      <c r="F782" s="11">
        <v>1050</v>
      </c>
      <c r="G782" s="11">
        <v>4260</v>
      </c>
      <c r="H782" s="13"/>
      <c r="I782" s="13"/>
      <c r="X782" s="12" t="s">
        <v>35</v>
      </c>
    </row>
    <row r="783" spans="2:24" ht="12">
      <c r="B783" s="1" t="s">
        <v>666</v>
      </c>
      <c r="C783" s="9" t="s">
        <v>680</v>
      </c>
      <c r="D783" s="15" t="s">
        <v>681</v>
      </c>
      <c r="E783" s="9" t="s">
        <v>60</v>
      </c>
      <c r="F783" s="11">
        <v>1050</v>
      </c>
      <c r="G783" s="11">
        <v>4260</v>
      </c>
      <c r="H783" s="13"/>
      <c r="I783" s="13"/>
      <c r="X783" s="12" t="s">
        <v>35</v>
      </c>
    </row>
    <row r="784" spans="2:24" ht="12">
      <c r="B784" s="1" t="s">
        <v>666</v>
      </c>
      <c r="C784" s="9" t="s">
        <v>680</v>
      </c>
      <c r="D784" s="15" t="s">
        <v>681</v>
      </c>
      <c r="E784" s="9" t="s">
        <v>60</v>
      </c>
      <c r="F784" s="11">
        <v>1050</v>
      </c>
      <c r="G784" s="11">
        <v>4260</v>
      </c>
      <c r="H784" s="13"/>
      <c r="I784" s="13"/>
      <c r="X784" s="12" t="s">
        <v>35</v>
      </c>
    </row>
    <row r="785" spans="2:24" ht="12">
      <c r="B785" s="1" t="s">
        <v>666</v>
      </c>
      <c r="C785" s="9" t="s">
        <v>680</v>
      </c>
      <c r="D785" s="15" t="s">
        <v>681</v>
      </c>
      <c r="E785" s="9" t="s">
        <v>60</v>
      </c>
      <c r="F785" s="11">
        <v>1050</v>
      </c>
      <c r="G785" s="11">
        <v>4260</v>
      </c>
      <c r="H785" s="13"/>
      <c r="I785" s="13"/>
      <c r="J785" s="13"/>
      <c r="K785" s="13"/>
      <c r="L785" s="13"/>
      <c r="M785" s="13"/>
      <c r="N785" s="13"/>
      <c r="O785" s="13"/>
      <c r="P785" s="13"/>
      <c r="Q785" s="13"/>
      <c r="R785" s="13"/>
      <c r="S785" s="13"/>
      <c r="V785" s="13"/>
      <c r="W785" s="13"/>
      <c r="X785" s="12" t="s">
        <v>35</v>
      </c>
    </row>
    <row r="786" spans="2:24" ht="12">
      <c r="B786" s="1" t="s">
        <v>666</v>
      </c>
      <c r="C786" s="9" t="s">
        <v>680</v>
      </c>
      <c r="D786" s="15" t="s">
        <v>681</v>
      </c>
      <c r="E786" s="9" t="s">
        <v>60</v>
      </c>
      <c r="F786" s="11">
        <v>1050</v>
      </c>
      <c r="G786" s="11">
        <v>4260</v>
      </c>
      <c r="H786" s="13"/>
      <c r="I786" s="13"/>
      <c r="J786" s="13"/>
      <c r="K786" s="13"/>
      <c r="L786" s="13"/>
      <c r="M786" s="13"/>
      <c r="N786" s="13"/>
      <c r="O786" s="13"/>
      <c r="V786" s="13"/>
      <c r="W786" s="13"/>
      <c r="X786" s="12" t="s">
        <v>35</v>
      </c>
    </row>
    <row r="787" spans="2:24" ht="12">
      <c r="B787" s="1" t="s">
        <v>666</v>
      </c>
      <c r="C787" s="9" t="s">
        <v>680</v>
      </c>
      <c r="D787" s="15" t="s">
        <v>681</v>
      </c>
      <c r="E787" s="9" t="s">
        <v>60</v>
      </c>
      <c r="F787" s="11">
        <v>1050</v>
      </c>
      <c r="G787" s="11">
        <v>4260</v>
      </c>
      <c r="H787" s="13"/>
      <c r="I787" s="13"/>
      <c r="S787" s="13"/>
      <c r="V787" s="13"/>
      <c r="X787" s="12" t="s">
        <v>35</v>
      </c>
    </row>
    <row r="788" spans="2:24" ht="12">
      <c r="B788" s="1" t="s">
        <v>666</v>
      </c>
      <c r="C788" s="9" t="s">
        <v>680</v>
      </c>
      <c r="D788" s="15" t="s">
        <v>681</v>
      </c>
      <c r="E788" s="9" t="s">
        <v>60</v>
      </c>
      <c r="F788" s="11">
        <v>1050</v>
      </c>
      <c r="G788" s="11">
        <v>4260</v>
      </c>
      <c r="H788" s="13"/>
      <c r="I788" s="13"/>
      <c r="J788" s="13"/>
      <c r="K788" s="13"/>
      <c r="X788" s="12" t="s">
        <v>35</v>
      </c>
    </row>
    <row r="789" spans="2:24" ht="12">
      <c r="B789" s="1" t="s">
        <v>666</v>
      </c>
      <c r="C789" s="9" t="s">
        <v>680</v>
      </c>
      <c r="D789" s="15" t="s">
        <v>681</v>
      </c>
      <c r="E789" s="9" t="s">
        <v>60</v>
      </c>
      <c r="F789" s="11">
        <v>1050</v>
      </c>
      <c r="G789" s="11">
        <v>4260</v>
      </c>
      <c r="H789" s="13"/>
      <c r="I789" s="13"/>
      <c r="X789" s="12" t="s">
        <v>35</v>
      </c>
    </row>
    <row r="790" spans="2:24" ht="12">
      <c r="B790" s="1" t="s">
        <v>666</v>
      </c>
      <c r="C790" s="9" t="s">
        <v>680</v>
      </c>
      <c r="D790" s="15" t="s">
        <v>681</v>
      </c>
      <c r="E790" s="9" t="s">
        <v>60</v>
      </c>
      <c r="F790" s="11">
        <v>1050</v>
      </c>
      <c r="G790" s="11">
        <v>4260</v>
      </c>
      <c r="L790" s="13"/>
      <c r="O790" s="13"/>
      <c r="X790" s="12" t="s">
        <v>35</v>
      </c>
    </row>
    <row r="791" spans="2:24" ht="12">
      <c r="B791" s="1" t="s">
        <v>666</v>
      </c>
      <c r="C791" s="9" t="s">
        <v>680</v>
      </c>
      <c r="D791" s="15" t="s">
        <v>681</v>
      </c>
      <c r="E791" s="9" t="s">
        <v>60</v>
      </c>
      <c r="F791" s="11">
        <v>1050</v>
      </c>
      <c r="G791" s="11">
        <v>4260</v>
      </c>
      <c r="H791" s="13"/>
      <c r="I791" s="13"/>
      <c r="J791" s="13"/>
      <c r="K791" s="13"/>
      <c r="L791" s="13"/>
      <c r="M791" s="13"/>
      <c r="N791" s="13"/>
      <c r="O791" s="13"/>
      <c r="P791" s="13"/>
      <c r="Q791" s="13"/>
      <c r="R791" s="13"/>
      <c r="S791" s="13"/>
      <c r="V791" s="13"/>
      <c r="W791" s="13"/>
      <c r="X791" s="12" t="s">
        <v>35</v>
      </c>
    </row>
    <row r="792" spans="2:24" ht="12">
      <c r="B792" s="1" t="s">
        <v>666</v>
      </c>
      <c r="C792" s="9" t="s">
        <v>680</v>
      </c>
      <c r="D792" s="15" t="s">
        <v>681</v>
      </c>
      <c r="E792" s="9" t="s">
        <v>60</v>
      </c>
      <c r="F792" s="11">
        <v>1050</v>
      </c>
      <c r="G792" s="11">
        <v>4260</v>
      </c>
      <c r="H792" s="13"/>
      <c r="I792" s="13"/>
      <c r="J792" s="13"/>
      <c r="K792" s="13"/>
      <c r="L792" s="13"/>
      <c r="M792" s="13"/>
      <c r="N792" s="13"/>
      <c r="O792" s="13"/>
      <c r="P792" s="13"/>
      <c r="Q792" s="13"/>
      <c r="R792" s="13"/>
      <c r="S792" s="13"/>
      <c r="V792" s="13"/>
      <c r="W792" s="13"/>
      <c r="X792" s="12" t="s">
        <v>35</v>
      </c>
    </row>
    <row r="793" spans="2:24" ht="12">
      <c r="B793" s="1" t="s">
        <v>666</v>
      </c>
      <c r="C793" s="9" t="s">
        <v>680</v>
      </c>
      <c r="D793" s="15" t="s">
        <v>681</v>
      </c>
      <c r="E793" s="9" t="s">
        <v>60</v>
      </c>
      <c r="F793" s="11">
        <v>1050</v>
      </c>
      <c r="G793" s="11">
        <v>4260</v>
      </c>
      <c r="H793" s="13"/>
      <c r="I793" s="13"/>
      <c r="J793" s="13"/>
      <c r="K793" s="13"/>
      <c r="L793" s="13"/>
      <c r="M793" s="13"/>
      <c r="N793" s="13"/>
      <c r="O793" s="13"/>
      <c r="P793" s="13"/>
      <c r="Q793" s="13"/>
      <c r="R793" s="13"/>
      <c r="S793" s="13"/>
      <c r="V793" s="13"/>
      <c r="W793" s="13"/>
      <c r="X793" s="12" t="s">
        <v>35</v>
      </c>
    </row>
    <row r="794" spans="2:24" ht="12">
      <c r="B794" s="1" t="s">
        <v>666</v>
      </c>
      <c r="C794" s="9" t="s">
        <v>680</v>
      </c>
      <c r="D794" s="15" t="s">
        <v>681</v>
      </c>
      <c r="E794" s="9" t="s">
        <v>60</v>
      </c>
      <c r="F794" s="11">
        <v>1050</v>
      </c>
      <c r="G794" s="11">
        <v>4260</v>
      </c>
      <c r="H794" s="13"/>
      <c r="I794" s="13"/>
      <c r="R794" s="13"/>
      <c r="S794" s="13"/>
      <c r="X794" s="12" t="s">
        <v>35</v>
      </c>
    </row>
    <row r="795" spans="2:24" ht="12">
      <c r="B795" s="1" t="s">
        <v>666</v>
      </c>
      <c r="C795" s="9" t="s">
        <v>680</v>
      </c>
      <c r="D795" s="15" t="s">
        <v>681</v>
      </c>
      <c r="E795" s="9" t="s">
        <v>60</v>
      </c>
      <c r="F795" s="11">
        <v>1050</v>
      </c>
      <c r="G795" s="11">
        <v>4260</v>
      </c>
      <c r="H795" s="13"/>
      <c r="I795" s="13"/>
      <c r="X795" s="12" t="s">
        <v>35</v>
      </c>
    </row>
    <row r="796" spans="2:24" ht="12">
      <c r="B796" s="1" t="s">
        <v>666</v>
      </c>
      <c r="C796" s="9" t="s">
        <v>671</v>
      </c>
      <c r="D796" s="10">
        <v>232186</v>
      </c>
      <c r="E796" s="9" t="s">
        <v>60</v>
      </c>
      <c r="F796" s="13">
        <v>2988</v>
      </c>
      <c r="G796" s="11">
        <v>7464</v>
      </c>
      <c r="H796" s="11">
        <v>2988</v>
      </c>
      <c r="I796" s="11">
        <v>7464</v>
      </c>
      <c r="J796" s="11">
        <v>4872</v>
      </c>
      <c r="K796" s="11">
        <v>15372</v>
      </c>
      <c r="L796" s="13"/>
      <c r="M796" s="13"/>
      <c r="S796" s="11"/>
      <c r="X796" s="12" t="s">
        <v>35</v>
      </c>
    </row>
    <row r="797" spans="2:24" ht="12">
      <c r="B797" s="1" t="s">
        <v>666</v>
      </c>
      <c r="C797" s="9" t="s">
        <v>680</v>
      </c>
      <c r="D797" s="15" t="s">
        <v>681</v>
      </c>
      <c r="E797" s="9" t="s">
        <v>60</v>
      </c>
      <c r="F797" s="11">
        <v>1050</v>
      </c>
      <c r="G797" s="11">
        <v>4260</v>
      </c>
      <c r="H797" s="13"/>
      <c r="I797" s="13"/>
      <c r="J797" s="13"/>
      <c r="K797" s="13"/>
      <c r="L797" s="13"/>
      <c r="M797" s="13"/>
      <c r="N797" s="13"/>
      <c r="O797" s="13"/>
      <c r="P797" s="13"/>
      <c r="Q797" s="13"/>
      <c r="R797" s="13"/>
      <c r="S797" s="13"/>
      <c r="V797" s="13"/>
      <c r="W797" s="13"/>
      <c r="X797" s="12" t="s">
        <v>35</v>
      </c>
    </row>
    <row r="798" spans="2:24" ht="12">
      <c r="B798" s="1" t="s">
        <v>666</v>
      </c>
      <c r="C798" s="9" t="s">
        <v>683</v>
      </c>
      <c r="D798" s="10">
        <v>234085</v>
      </c>
      <c r="E798" s="9" t="s">
        <v>123</v>
      </c>
      <c r="F798" s="11">
        <v>7850</v>
      </c>
      <c r="G798" s="11">
        <v>13390</v>
      </c>
      <c r="H798" s="13"/>
      <c r="I798" s="13"/>
      <c r="J798" s="13"/>
      <c r="K798" s="13"/>
      <c r="X798" s="12" t="s">
        <v>35</v>
      </c>
    </row>
    <row r="799" spans="2:24" ht="12">
      <c r="B799" s="1" t="s">
        <v>684</v>
      </c>
      <c r="C799" s="9" t="s">
        <v>685</v>
      </c>
      <c r="D799" s="10">
        <v>238032</v>
      </c>
      <c r="E799" s="9" t="s">
        <v>38</v>
      </c>
      <c r="F799" s="11">
        <v>1850</v>
      </c>
      <c r="G799" s="6">
        <v>5018</v>
      </c>
      <c r="H799" s="11">
        <v>1946</v>
      </c>
      <c r="I799" s="11">
        <v>5256</v>
      </c>
      <c r="J799" s="11">
        <v>3096</v>
      </c>
      <c r="K799" s="11">
        <v>7256</v>
      </c>
      <c r="L799" s="11">
        <v>6458</v>
      </c>
      <c r="M799" s="11">
        <v>11868</v>
      </c>
      <c r="N799" s="11">
        <v>3814</v>
      </c>
      <c r="O799" s="11">
        <v>8762</v>
      </c>
      <c r="X799" s="12" t="s">
        <v>35</v>
      </c>
    </row>
    <row r="800" spans="2:24" ht="12">
      <c r="B800" s="1" t="s">
        <v>684</v>
      </c>
      <c r="C800" s="9" t="s">
        <v>686</v>
      </c>
      <c r="D800" s="10">
        <v>237525</v>
      </c>
      <c r="E800" s="9" t="s">
        <v>47</v>
      </c>
      <c r="F800" s="4">
        <v>1600</v>
      </c>
      <c r="G800" s="4">
        <v>4042</v>
      </c>
      <c r="H800" s="11">
        <v>1714</v>
      </c>
      <c r="I800" s="11">
        <v>4414</v>
      </c>
      <c r="L800" s="11">
        <v>6084</v>
      </c>
      <c r="M800" s="11">
        <v>11128</v>
      </c>
      <c r="X800" s="12" t="s">
        <v>35</v>
      </c>
    </row>
    <row r="801" spans="2:24" ht="12">
      <c r="B801" s="1" t="s">
        <v>684</v>
      </c>
      <c r="C801" s="9" t="s">
        <v>687</v>
      </c>
      <c r="D801" s="10">
        <v>237950</v>
      </c>
      <c r="E801" s="9" t="s">
        <v>49</v>
      </c>
      <c r="F801" s="11">
        <v>1680</v>
      </c>
      <c r="G801" s="4">
        <v>3750</v>
      </c>
      <c r="H801" s="11">
        <v>1910</v>
      </c>
      <c r="I801" s="11">
        <v>4420</v>
      </c>
      <c r="X801" s="12" t="s">
        <v>35</v>
      </c>
    </row>
    <row r="802" spans="2:24" ht="12">
      <c r="B802" s="1" t="s">
        <v>684</v>
      </c>
      <c r="C802" s="9" t="s">
        <v>688</v>
      </c>
      <c r="D802" s="10">
        <v>237330</v>
      </c>
      <c r="E802" s="9" t="s">
        <v>58</v>
      </c>
      <c r="F802" s="11">
        <v>1602</v>
      </c>
      <c r="G802" s="11">
        <v>3622</v>
      </c>
      <c r="X802" s="12" t="s">
        <v>35</v>
      </c>
    </row>
    <row r="803" spans="2:24" ht="12">
      <c r="B803" s="1" t="s">
        <v>684</v>
      </c>
      <c r="C803" s="9" t="s">
        <v>689</v>
      </c>
      <c r="D803" s="10">
        <v>237215</v>
      </c>
      <c r="E803" s="9" t="s">
        <v>58</v>
      </c>
      <c r="F803" s="6">
        <v>1454</v>
      </c>
      <c r="G803" s="11">
        <v>3424</v>
      </c>
      <c r="X803" s="12" t="s">
        <v>35</v>
      </c>
    </row>
    <row r="804" spans="2:24" ht="12">
      <c r="B804" s="1" t="s">
        <v>684</v>
      </c>
      <c r="C804" s="9" t="s">
        <v>690</v>
      </c>
      <c r="D804" s="10">
        <v>237932</v>
      </c>
      <c r="E804" s="9" t="s">
        <v>58</v>
      </c>
      <c r="F804" s="11">
        <v>1500</v>
      </c>
      <c r="G804" s="11">
        <v>3470</v>
      </c>
      <c r="H804" s="13"/>
      <c r="I804" s="13"/>
      <c r="J804" s="13"/>
      <c r="K804" s="13"/>
      <c r="L804" s="13"/>
      <c r="M804" s="13"/>
      <c r="N804" s="10"/>
      <c r="O804" s="10"/>
      <c r="P804" s="13"/>
      <c r="Q804" s="13"/>
      <c r="R804" s="13"/>
      <c r="S804" s="13"/>
      <c r="V804" s="13"/>
      <c r="X804" s="12" t="s">
        <v>35</v>
      </c>
    </row>
    <row r="805" spans="2:24" ht="12">
      <c r="B805" s="1" t="s">
        <v>684</v>
      </c>
      <c r="C805" s="9" t="s">
        <v>691</v>
      </c>
      <c r="D805" s="10">
        <v>237792</v>
      </c>
      <c r="E805" s="9" t="s">
        <v>58</v>
      </c>
      <c r="F805" s="11">
        <v>1894</v>
      </c>
      <c r="G805" s="11">
        <v>4314</v>
      </c>
      <c r="H805" s="13"/>
      <c r="I805" s="13"/>
      <c r="V805" s="13"/>
      <c r="W805" s="13"/>
      <c r="X805" s="12" t="s">
        <v>35</v>
      </c>
    </row>
    <row r="806" spans="2:24" ht="12">
      <c r="B806" s="1" t="s">
        <v>684</v>
      </c>
      <c r="C806" s="9" t="s">
        <v>692</v>
      </c>
      <c r="D806" s="10">
        <v>237899</v>
      </c>
      <c r="E806" s="9" t="s">
        <v>58</v>
      </c>
      <c r="F806" s="11">
        <v>1578</v>
      </c>
      <c r="G806" s="11">
        <v>3688</v>
      </c>
      <c r="N806" s="19"/>
      <c r="O806" s="19"/>
      <c r="X806" s="12" t="s">
        <v>35</v>
      </c>
    </row>
    <row r="807" spans="2:24" ht="12">
      <c r="B807" s="1" t="s">
        <v>684</v>
      </c>
      <c r="C807" s="9" t="s">
        <v>693</v>
      </c>
      <c r="D807" s="10">
        <v>237367</v>
      </c>
      <c r="E807" s="9" t="s">
        <v>58</v>
      </c>
      <c r="F807" s="11">
        <v>1424</v>
      </c>
      <c r="G807" s="11">
        <v>3454</v>
      </c>
      <c r="H807" s="13"/>
      <c r="I807" s="13"/>
      <c r="J807" s="13"/>
      <c r="K807" s="13"/>
      <c r="L807" s="13"/>
      <c r="M807" s="13"/>
      <c r="N807" s="13"/>
      <c r="O807" s="13"/>
      <c r="P807" s="13"/>
      <c r="Q807" s="13"/>
      <c r="R807" s="13"/>
      <c r="S807" s="13"/>
      <c r="V807" s="13"/>
      <c r="W807" s="13"/>
      <c r="X807" s="12" t="s">
        <v>35</v>
      </c>
    </row>
    <row r="808" spans="2:24" ht="12">
      <c r="B808" s="1" t="s">
        <v>684</v>
      </c>
      <c r="C808" s="9" t="s">
        <v>694</v>
      </c>
      <c r="D808" s="10">
        <v>237385</v>
      </c>
      <c r="E808" s="9" t="s">
        <v>58</v>
      </c>
      <c r="F808" s="11">
        <v>1480</v>
      </c>
      <c r="G808" s="11">
        <v>3450</v>
      </c>
      <c r="X808" s="12" t="s">
        <v>35</v>
      </c>
    </row>
    <row r="809" spans="2:24" ht="12">
      <c r="B809" s="1" t="s">
        <v>684</v>
      </c>
      <c r="C809" s="9" t="s">
        <v>695</v>
      </c>
      <c r="D809" s="10">
        <v>238014</v>
      </c>
      <c r="E809" s="9" t="s">
        <v>60</v>
      </c>
      <c r="F809" s="11">
        <v>1014</v>
      </c>
      <c r="G809" s="11">
        <v>2886</v>
      </c>
      <c r="H809" s="13"/>
      <c r="I809" s="13"/>
      <c r="J809" s="13"/>
      <c r="K809" s="13"/>
      <c r="P809" s="13"/>
      <c r="Q809" s="13"/>
      <c r="X809" s="12" t="s">
        <v>35</v>
      </c>
    </row>
    <row r="810" spans="2:24" ht="12">
      <c r="B810" s="1" t="s">
        <v>684</v>
      </c>
      <c r="C810" s="9" t="s">
        <v>696</v>
      </c>
      <c r="D810" s="10">
        <v>237701</v>
      </c>
      <c r="E810" s="9" t="s">
        <v>60</v>
      </c>
      <c r="F810" s="11">
        <v>1350</v>
      </c>
      <c r="G810" s="11">
        <v>3770</v>
      </c>
      <c r="X810" s="12" t="s">
        <v>35</v>
      </c>
    </row>
    <row r="811" spans="2:24" ht="12">
      <c r="B811" s="1" t="s">
        <v>684</v>
      </c>
      <c r="C811" s="9" t="s">
        <v>697</v>
      </c>
      <c r="D811" s="10">
        <v>237686</v>
      </c>
      <c r="E811" s="9" t="s">
        <v>60</v>
      </c>
      <c r="F811" s="11">
        <v>792</v>
      </c>
      <c r="G811" s="11">
        <v>2640</v>
      </c>
      <c r="H811" s="13"/>
      <c r="I811" s="13"/>
      <c r="J811" s="13"/>
      <c r="X811" s="12" t="s">
        <v>35</v>
      </c>
    </row>
    <row r="812" spans="2:24" ht="12">
      <c r="B812" s="1" t="s">
        <v>684</v>
      </c>
      <c r="C812" s="9" t="s">
        <v>698</v>
      </c>
      <c r="D812" s="10">
        <v>237817</v>
      </c>
      <c r="E812" s="9" t="s">
        <v>60</v>
      </c>
      <c r="F812" s="11">
        <v>914</v>
      </c>
      <c r="G812" s="11">
        <v>2678</v>
      </c>
      <c r="X812" s="12" t="s">
        <v>35</v>
      </c>
    </row>
    <row r="813" spans="2:24" ht="12">
      <c r="B813" s="1" t="s">
        <v>684</v>
      </c>
      <c r="C813" s="9" t="s">
        <v>699</v>
      </c>
      <c r="D813" s="10">
        <v>237871</v>
      </c>
      <c r="E813" s="9" t="s">
        <v>123</v>
      </c>
      <c r="F813" s="13"/>
      <c r="G813" s="13"/>
      <c r="H813" s="11">
        <v>1278</v>
      </c>
      <c r="I813" s="11">
        <v>3918</v>
      </c>
      <c r="J813" s="13"/>
      <c r="K813" s="13"/>
      <c r="L813" s="13"/>
      <c r="M813" s="13"/>
      <c r="N813" s="13"/>
      <c r="O813" s="13"/>
      <c r="P813" s="13"/>
      <c r="Q813" s="13"/>
      <c r="R813" s="13"/>
      <c r="S813" s="13"/>
      <c r="V813" s="13"/>
      <c r="W813" s="13"/>
      <c r="X813" s="12" t="s">
        <v>35</v>
      </c>
    </row>
    <row r="814" spans="2:40" ht="12">
      <c r="B814" s="1" t="s">
        <v>684</v>
      </c>
      <c r="C814" s="9" t="s">
        <v>700</v>
      </c>
      <c r="D814" s="10">
        <v>237880</v>
      </c>
      <c r="E814" s="9" t="s">
        <v>123</v>
      </c>
      <c r="F814" s="13"/>
      <c r="G814" s="13"/>
      <c r="H814" s="13"/>
      <c r="I814" s="13"/>
      <c r="J814" s="13"/>
      <c r="K814" s="13"/>
      <c r="L814" s="11">
        <v>6460</v>
      </c>
      <c r="M814" s="11">
        <v>13832</v>
      </c>
      <c r="V814" s="13"/>
      <c r="W814" s="13"/>
      <c r="X814" s="12" t="s">
        <v>35</v>
      </c>
      <c r="AA814" s="4"/>
      <c r="AB814" s="4"/>
      <c r="AC814" s="4"/>
      <c r="AD814" s="4"/>
      <c r="AE814" s="4"/>
      <c r="AF814" s="4"/>
      <c r="AG814" s="4"/>
      <c r="AH814" s="4"/>
      <c r="AI814" s="4"/>
      <c r="AJ814" s="4"/>
      <c r="AK814" s="4"/>
      <c r="AL814" s="4"/>
      <c r="AM814" s="4"/>
      <c r="AN814" s="4"/>
    </row>
    <row r="815" spans="3:40" ht="12">
      <c r="C815" s="4"/>
      <c r="E815" s="11"/>
      <c r="F815" s="11"/>
      <c r="G815" s="11"/>
      <c r="H815" s="13"/>
      <c r="I815" s="13"/>
      <c r="J815" s="13"/>
      <c r="K815" s="13"/>
      <c r="L815" s="13"/>
      <c r="M815" s="13"/>
      <c r="N815" s="13"/>
      <c r="O815" s="13"/>
      <c r="P815" s="13"/>
      <c r="Q815" s="13"/>
      <c r="R815" s="13"/>
      <c r="S815" s="13"/>
      <c r="X815" s="12" t="s">
        <v>35</v>
      </c>
      <c r="AA815" s="4"/>
      <c r="AB815" s="4"/>
      <c r="AC815" s="4"/>
      <c r="AD815" s="4"/>
      <c r="AE815" s="4"/>
      <c r="AF815" s="4"/>
      <c r="AG815" s="4"/>
      <c r="AH815" s="4"/>
      <c r="AI815" s="4"/>
      <c r="AJ815" s="4"/>
      <c r="AK815" s="4"/>
      <c r="AL815" s="4"/>
      <c r="AM815" s="4"/>
      <c r="AN815" s="4"/>
    </row>
    <row r="816" spans="3:24" ht="12">
      <c r="C816" s="11"/>
      <c r="E816" s="11"/>
      <c r="F816" s="11"/>
      <c r="G816" s="11"/>
      <c r="H816" s="11"/>
      <c r="I816" s="11"/>
      <c r="R816" s="11"/>
      <c r="S816" s="11"/>
      <c r="V816" s="11"/>
      <c r="W816" s="11"/>
      <c r="X816" s="12" t="s">
        <v>35</v>
      </c>
    </row>
    <row r="817" spans="3:24" ht="12">
      <c r="C817" s="11"/>
      <c r="E817" s="11"/>
      <c r="F817" s="11"/>
      <c r="G817" s="11"/>
      <c r="H817" s="11"/>
      <c r="I817" s="11"/>
      <c r="J817" s="11"/>
      <c r="K817" s="11"/>
      <c r="L817" s="11"/>
      <c r="M817" s="11"/>
      <c r="X817" s="12" t="s">
        <v>35</v>
      </c>
    </row>
    <row r="818" spans="3:24" ht="12">
      <c r="C818" s="11"/>
      <c r="E818" s="11"/>
      <c r="F818" s="11"/>
      <c r="G818" s="11"/>
      <c r="H818" s="11"/>
      <c r="I818" s="11"/>
      <c r="L818" s="11"/>
      <c r="M818" s="11"/>
      <c r="X818" s="12" t="s">
        <v>35</v>
      </c>
    </row>
    <row r="819" spans="3:24" ht="12">
      <c r="C819" s="11"/>
      <c r="E819" s="11"/>
      <c r="F819" s="11"/>
      <c r="G819" s="11"/>
      <c r="H819" s="11"/>
      <c r="I819" s="11"/>
      <c r="L819" s="11"/>
      <c r="M819" s="11"/>
      <c r="N819" s="11"/>
      <c r="O819" s="11"/>
      <c r="P819" s="11"/>
      <c r="Q819" s="11"/>
      <c r="X819" s="12" t="s">
        <v>35</v>
      </c>
    </row>
    <row r="820" spans="3:24" ht="12">
      <c r="C820" s="11"/>
      <c r="E820" s="11"/>
      <c r="F820" s="11"/>
      <c r="G820" s="11"/>
      <c r="H820" s="11"/>
      <c r="I820" s="11"/>
      <c r="L820" s="11"/>
      <c r="M820" s="11"/>
      <c r="X820" s="12" t="s">
        <v>35</v>
      </c>
    </row>
    <row r="821" spans="3:24" ht="12">
      <c r="C821" s="11"/>
      <c r="E821" s="11"/>
      <c r="F821" s="11"/>
      <c r="G821" s="11"/>
      <c r="H821" s="11"/>
      <c r="I821" s="11"/>
      <c r="X821" s="12" t="s">
        <v>35</v>
      </c>
    </row>
    <row r="822" spans="3:24" ht="12">
      <c r="C822" s="11"/>
      <c r="E822" s="11"/>
      <c r="F822" s="11"/>
      <c r="G822" s="11"/>
      <c r="H822" s="11"/>
      <c r="I822" s="11"/>
      <c r="X822" s="12" t="s">
        <v>35</v>
      </c>
    </row>
    <row r="823" spans="3:24" ht="12">
      <c r="C823" s="11"/>
      <c r="E823" s="11"/>
      <c r="F823" s="11"/>
      <c r="G823" s="11"/>
      <c r="H823" s="11"/>
      <c r="I823" s="11"/>
      <c r="X823" s="12" t="s">
        <v>35</v>
      </c>
    </row>
    <row r="824" spans="3:24" ht="12">
      <c r="C824" s="11"/>
      <c r="E824" s="11"/>
      <c r="F824" s="11"/>
      <c r="G824" s="11"/>
      <c r="H824" s="11"/>
      <c r="I824" s="11"/>
      <c r="X824" s="12" t="s">
        <v>35</v>
      </c>
    </row>
    <row r="825" spans="3:24" ht="12">
      <c r="C825" s="11"/>
      <c r="E825" s="11"/>
      <c r="F825" s="11"/>
      <c r="G825" s="11"/>
      <c r="H825" s="11"/>
      <c r="I825" s="11"/>
      <c r="X825" s="12" t="s">
        <v>35</v>
      </c>
    </row>
    <row r="826" spans="3:24" ht="12">
      <c r="C826" s="11"/>
      <c r="E826" s="11"/>
      <c r="F826" s="11"/>
      <c r="G826" s="11"/>
      <c r="H826" s="11"/>
      <c r="I826" s="11"/>
      <c r="X826" s="12" t="s">
        <v>35</v>
      </c>
    </row>
    <row r="827" spans="3:24" ht="12">
      <c r="C827" s="11"/>
      <c r="E827" s="11"/>
      <c r="F827" s="11"/>
      <c r="G827" s="11"/>
      <c r="H827" s="11"/>
      <c r="I827" s="11"/>
      <c r="X827" s="12" t="s">
        <v>35</v>
      </c>
    </row>
    <row r="828" spans="3:24" ht="12">
      <c r="C828" s="11"/>
      <c r="E828" s="11"/>
      <c r="F828" s="11"/>
      <c r="G828" s="11"/>
      <c r="H828" s="11"/>
      <c r="I828" s="11"/>
      <c r="X828" s="12" t="s">
        <v>35</v>
      </c>
    </row>
    <row r="829" spans="3:24" ht="12">
      <c r="C829" s="11"/>
      <c r="E829" s="11"/>
      <c r="F829" s="11"/>
      <c r="G829" s="11"/>
      <c r="H829" s="11"/>
      <c r="I829" s="11"/>
      <c r="X829" s="12" t="s">
        <v>35</v>
      </c>
    </row>
    <row r="830" spans="3:24" ht="12">
      <c r="C830" s="11"/>
      <c r="E830" s="11"/>
      <c r="F830" s="11"/>
      <c r="G830" s="11"/>
      <c r="H830" s="11"/>
      <c r="I830" s="11"/>
      <c r="X830" s="12" t="s">
        <v>35</v>
      </c>
    </row>
    <row r="831" spans="3:24" ht="12">
      <c r="C831" s="11"/>
      <c r="E831" s="11"/>
      <c r="F831" s="11"/>
      <c r="G831" s="11"/>
      <c r="X831" s="12" t="s">
        <v>35</v>
      </c>
    </row>
    <row r="832" spans="3:24" ht="12">
      <c r="C832" s="11"/>
      <c r="E832" s="11"/>
      <c r="F832" s="11"/>
      <c r="G832" s="11"/>
      <c r="X832" s="12" t="s">
        <v>35</v>
      </c>
    </row>
    <row r="833" spans="3:24" ht="12">
      <c r="C833" s="11"/>
      <c r="E833" s="11"/>
      <c r="F833" s="11"/>
      <c r="G833" s="11"/>
      <c r="X833" s="12" t="s">
        <v>35</v>
      </c>
    </row>
    <row r="834" spans="1:40" ht="12">
      <c r="A834" s="2" t="s">
        <v>3</v>
      </c>
      <c r="B834" s="2" t="s">
        <v>3</v>
      </c>
      <c r="C834" s="2" t="s">
        <v>3</v>
      </c>
      <c r="D834" s="2" t="s">
        <v>3</v>
      </c>
      <c r="E834" s="2" t="s">
        <v>3</v>
      </c>
      <c r="F834" s="2" t="s">
        <v>3</v>
      </c>
      <c r="G834" s="2" t="s">
        <v>3</v>
      </c>
      <c r="H834" s="2" t="s">
        <v>3</v>
      </c>
      <c r="I834" s="2" t="s">
        <v>3</v>
      </c>
      <c r="J834" s="2" t="s">
        <v>3</v>
      </c>
      <c r="K834" s="2" t="s">
        <v>3</v>
      </c>
      <c r="L834" s="2" t="s">
        <v>3</v>
      </c>
      <c r="M834" s="2" t="s">
        <v>3</v>
      </c>
      <c r="N834" s="2" t="s">
        <v>3</v>
      </c>
      <c r="O834" s="2" t="s">
        <v>3</v>
      </c>
      <c r="P834" s="2" t="s">
        <v>3</v>
      </c>
      <c r="Q834" s="2" t="s">
        <v>3</v>
      </c>
      <c r="R834" s="2" t="s">
        <v>3</v>
      </c>
      <c r="S834" s="2" t="s">
        <v>3</v>
      </c>
      <c r="T834" s="2" t="s">
        <v>3</v>
      </c>
      <c r="U834" s="2" t="s">
        <v>3</v>
      </c>
      <c r="V834" s="2" t="s">
        <v>3</v>
      </c>
      <c r="W834" s="2" t="s">
        <v>3</v>
      </c>
      <c r="AA834" s="4"/>
      <c r="AB834" s="4"/>
      <c r="AC834" s="4"/>
      <c r="AD834" s="4"/>
      <c r="AE834" s="4"/>
      <c r="AF834" s="4"/>
      <c r="AG834" s="4"/>
      <c r="AH834" s="4"/>
      <c r="AI834" s="4"/>
      <c r="AJ834" s="4"/>
      <c r="AK834" s="4"/>
      <c r="AL834" s="4"/>
      <c r="AM834" s="4"/>
      <c r="AN834" s="4"/>
    </row>
    <row r="835" spans="2:40" ht="12">
      <c r="B835" s="6">
        <v>16</v>
      </c>
      <c r="C835" s="6">
        <v>7</v>
      </c>
      <c r="E835" s="6">
        <v>7</v>
      </c>
      <c r="F835" s="6">
        <v>7</v>
      </c>
      <c r="G835" s="6">
        <v>7</v>
      </c>
      <c r="H835" s="6">
        <v>7</v>
      </c>
      <c r="I835" s="6">
        <v>7</v>
      </c>
      <c r="J835" s="6">
        <v>7</v>
      </c>
      <c r="K835" s="6">
        <v>7</v>
      </c>
      <c r="L835" s="6">
        <v>7</v>
      </c>
      <c r="M835" s="6">
        <v>7</v>
      </c>
      <c r="N835" s="6">
        <v>7</v>
      </c>
      <c r="O835" s="6">
        <v>7</v>
      </c>
      <c r="P835" s="6">
        <v>7</v>
      </c>
      <c r="Q835" s="6">
        <v>7</v>
      </c>
      <c r="AA835" s="4"/>
      <c r="AB835" s="4"/>
      <c r="AC835" s="4"/>
      <c r="AD835" s="4"/>
      <c r="AE835" s="4"/>
      <c r="AF835" s="4"/>
      <c r="AG835" s="4"/>
      <c r="AH835" s="4"/>
      <c r="AN835" s="16" t="s">
        <v>35</v>
      </c>
    </row>
    <row r="836" spans="18:40" ht="12">
      <c r="R836" s="6">
        <f>SUM(B835:Q840)</f>
        <v>115</v>
      </c>
      <c r="AA836" s="4"/>
      <c r="AB836" s="4"/>
      <c r="AC836" s="4"/>
      <c r="AD836" s="4"/>
      <c r="AE836" s="4"/>
      <c r="AF836" s="4"/>
      <c r="AG836" s="4"/>
      <c r="AH836" s="4"/>
      <c r="AN836" s="16" t="s">
        <v>35</v>
      </c>
    </row>
    <row r="837" spans="2:40" ht="12">
      <c r="B837" s="6">
        <f>((0-0)/2)+0</f>
        <v>0</v>
      </c>
      <c r="AA837" s="4"/>
      <c r="AD837" s="4"/>
      <c r="AF837" s="4"/>
      <c r="AG837" s="4"/>
      <c r="AH837" s="4"/>
      <c r="AN837" s="16" t="s">
        <v>35</v>
      </c>
    </row>
    <row r="838" spans="2:40" ht="12">
      <c r="B838" s="1" t="s">
        <v>701</v>
      </c>
      <c r="C838" s="1" t="s">
        <v>14</v>
      </c>
      <c r="AN838" s="16" t="s">
        <v>35</v>
      </c>
    </row>
    <row r="839" spans="2:40" ht="12">
      <c r="B839" s="6">
        <f>COUNT(#VALUE!)</f>
        <v>1</v>
      </c>
      <c r="C839" s="1" t="s">
        <v>702</v>
      </c>
      <c r="AA839" s="4"/>
      <c r="AD839" s="4"/>
      <c r="AG839" s="4"/>
      <c r="AH839" s="4"/>
      <c r="AN839" s="16" t="s">
        <v>35</v>
      </c>
    </row>
    <row r="840" spans="26:40" ht="12">
      <c r="Z840" s="5"/>
      <c r="AA840" s="4"/>
      <c r="AB840" s="20"/>
      <c r="AC840" s="5"/>
      <c r="AD840" s="4"/>
      <c r="AG840" s="4"/>
      <c r="AH840" s="4"/>
      <c r="AN840" s="16" t="s">
        <v>35</v>
      </c>
    </row>
    <row r="841" spans="1:40" ht="12">
      <c r="A841" s="1" t="s">
        <v>703</v>
      </c>
      <c r="E841" s="1" t="s">
        <v>704</v>
      </c>
      <c r="AA841" s="4"/>
      <c r="AD841" s="4"/>
      <c r="AG841" s="4"/>
      <c r="AH841" s="4"/>
      <c r="AN841" s="16" t="s">
        <v>35</v>
      </c>
    </row>
    <row r="842" spans="25:40" ht="12">
      <c r="Y842" s="2" t="s">
        <v>705</v>
      </c>
      <c r="Z842" s="2" t="s">
        <v>705</v>
      </c>
      <c r="AA842" s="2" t="s">
        <v>705</v>
      </c>
      <c r="AB842" s="2" t="s">
        <v>705</v>
      </c>
      <c r="AC842" s="2" t="s">
        <v>705</v>
      </c>
      <c r="AD842" s="2" t="s">
        <v>705</v>
      </c>
      <c r="AE842" s="2" t="s">
        <v>705</v>
      </c>
      <c r="AF842" s="2" t="s">
        <v>705</v>
      </c>
      <c r="AG842" s="2" t="s">
        <v>705</v>
      </c>
      <c r="AH842" s="2" t="s">
        <v>705</v>
      </c>
      <c r="AI842" s="2" t="s">
        <v>705</v>
      </c>
      <c r="AJ842" s="2" t="s">
        <v>705</v>
      </c>
      <c r="AK842" s="2" t="s">
        <v>705</v>
      </c>
      <c r="AL842" s="2" t="s">
        <v>705</v>
      </c>
      <c r="AM842" s="2" t="s">
        <v>705</v>
      </c>
      <c r="AN842" s="16" t="s">
        <v>35</v>
      </c>
    </row>
    <row r="843" spans="1:40" ht="12">
      <c r="A843" s="1" t="s">
        <v>706</v>
      </c>
      <c r="B843" s="1" t="s">
        <v>707</v>
      </c>
      <c r="E843" s="1" t="s">
        <v>708</v>
      </c>
      <c r="Z843" s="4"/>
      <c r="AA843" s="4"/>
      <c r="AB843" s="4"/>
      <c r="AC843" s="4"/>
      <c r="AD843" s="4"/>
      <c r="AE843" s="4"/>
      <c r="AF843" s="4"/>
      <c r="AG843" s="4"/>
      <c r="AH843" s="4"/>
      <c r="AI843" s="4"/>
      <c r="AJ843" s="4"/>
      <c r="AK843" s="4"/>
      <c r="AL843" s="4"/>
      <c r="AM843" s="4"/>
      <c r="AN843" s="16" t="s">
        <v>35</v>
      </c>
    </row>
    <row r="844" spans="2:40" ht="12">
      <c r="B844" s="1" t="s">
        <v>709</v>
      </c>
      <c r="Z844" s="14" t="s">
        <v>710</v>
      </c>
      <c r="AA844" s="4"/>
      <c r="AB844" s="4"/>
      <c r="AC844" s="4"/>
      <c r="AD844" s="4"/>
      <c r="AE844" s="4"/>
      <c r="AF844" s="4"/>
      <c r="AG844" s="4"/>
      <c r="AH844" s="4"/>
      <c r="AI844" s="4"/>
      <c r="AJ844" s="4"/>
      <c r="AK844" s="4"/>
      <c r="AL844" s="4"/>
      <c r="AM844" s="4"/>
      <c r="AN844" s="16" t="s">
        <v>35</v>
      </c>
    </row>
    <row r="845" spans="2:40" ht="12">
      <c r="B845" s="1" t="s">
        <v>711</v>
      </c>
      <c r="W845" s="1" t="s">
        <v>292</v>
      </c>
      <c r="AN845" s="16" t="s">
        <v>35</v>
      </c>
    </row>
    <row r="846" spans="26:40" ht="12">
      <c r="Z846" s="3" t="s">
        <v>16</v>
      </c>
      <c r="AA846" s="3" t="s">
        <v>16</v>
      </c>
      <c r="AB846" s="3" t="s">
        <v>16</v>
      </c>
      <c r="AC846" s="3" t="s">
        <v>16</v>
      </c>
      <c r="AD846" s="3" t="s">
        <v>16</v>
      </c>
      <c r="AE846" s="3" t="s">
        <v>16</v>
      </c>
      <c r="AF846" s="3" t="s">
        <v>16</v>
      </c>
      <c r="AG846" s="3" t="s">
        <v>16</v>
      </c>
      <c r="AH846" s="3" t="s">
        <v>16</v>
      </c>
      <c r="AI846" s="3" t="s">
        <v>16</v>
      </c>
      <c r="AJ846" s="3" t="s">
        <v>16</v>
      </c>
      <c r="AL846" s="4"/>
      <c r="AM846" s="4"/>
      <c r="AN846" s="16" t="s">
        <v>35</v>
      </c>
    </row>
    <row r="847" spans="1:40" ht="12">
      <c r="A847" s="1" t="s">
        <v>712</v>
      </c>
      <c r="Z847" s="1" t="s">
        <v>38</v>
      </c>
      <c r="AA847" s="1" t="s">
        <v>41</v>
      </c>
      <c r="AB847" s="1" t="s">
        <v>43</v>
      </c>
      <c r="AC847" s="1" t="s">
        <v>47</v>
      </c>
      <c r="AD847" s="1" t="s">
        <v>49</v>
      </c>
      <c r="AE847" s="1" t="s">
        <v>58</v>
      </c>
      <c r="AF847" s="1" t="s">
        <v>60</v>
      </c>
      <c r="AG847" s="1" t="s">
        <v>83</v>
      </c>
      <c r="AH847" s="1" t="s">
        <v>713</v>
      </c>
      <c r="AI847" s="1" t="s">
        <v>714</v>
      </c>
      <c r="AK847" s="4"/>
      <c r="AL847" s="4"/>
      <c r="AM847" s="4"/>
      <c r="AN847" s="16" t="s">
        <v>35</v>
      </c>
    </row>
    <row r="848" ht="12">
      <c r="AN848" s="16" t="s">
        <v>35</v>
      </c>
    </row>
    <row r="849" spans="1:40" ht="12">
      <c r="A849" s="1" t="s">
        <v>715</v>
      </c>
      <c r="B849" s="1" t="s">
        <v>716</v>
      </c>
      <c r="Y849" s="1" t="s">
        <v>717</v>
      </c>
      <c r="AN849" s="16" t="s">
        <v>35</v>
      </c>
    </row>
    <row r="850" spans="2:40" ht="12">
      <c r="B850" s="1" t="s">
        <v>718</v>
      </c>
      <c r="Z850" s="4"/>
      <c r="AA850" s="4"/>
      <c r="AC850" s="4"/>
      <c r="AD850" s="4"/>
      <c r="AE850" s="4"/>
      <c r="AF850" s="4"/>
      <c r="AG850" s="4"/>
      <c r="AH850" s="4"/>
      <c r="AI850" s="4"/>
      <c r="AJ850" s="4"/>
      <c r="AK850" s="4"/>
      <c r="AL850" s="4"/>
      <c r="AM850" s="4"/>
      <c r="AN850" s="16" t="s">
        <v>35</v>
      </c>
    </row>
    <row r="851" spans="2:40" ht="12">
      <c r="B851" s="1" t="s">
        <v>719</v>
      </c>
      <c r="Z851" s="4"/>
      <c r="AA851" s="4"/>
      <c r="AB851" s="4"/>
      <c r="AC851" s="4"/>
      <c r="AD851" s="4"/>
      <c r="AE851" s="4"/>
      <c r="AF851" s="4"/>
      <c r="AG851" s="4"/>
      <c r="AH851" s="4"/>
      <c r="AI851" s="4"/>
      <c r="AJ851" s="4"/>
      <c r="AK851" s="4"/>
      <c r="AL851" s="4"/>
      <c r="AM851" s="4"/>
      <c r="AN851" s="16" t="s">
        <v>35</v>
      </c>
    </row>
    <row r="852" spans="32:40" ht="12">
      <c r="AF852" s="7" t="s">
        <v>16</v>
      </c>
      <c r="AN852" s="16" t="s">
        <v>35</v>
      </c>
    </row>
    <row r="853" spans="26:40" ht="12">
      <c r="Z853" s="4"/>
      <c r="AB853" s="4"/>
      <c r="AC853" s="4"/>
      <c r="AD853" s="4"/>
      <c r="AE853" s="4"/>
      <c r="AF853" s="1" t="s">
        <v>47</v>
      </c>
      <c r="AG853" s="4"/>
      <c r="AH853" s="4"/>
      <c r="AI853" s="4"/>
      <c r="AJ853" s="4"/>
      <c r="AK853" s="4"/>
      <c r="AL853" s="4"/>
      <c r="AM853" s="4"/>
      <c r="AN853" s="16" t="s">
        <v>35</v>
      </c>
    </row>
    <row r="854" spans="1:40" ht="12">
      <c r="A854" s="1" t="s">
        <v>720</v>
      </c>
      <c r="B854" s="1" t="s">
        <v>721</v>
      </c>
      <c r="G854" s="1" t="s">
        <v>722</v>
      </c>
      <c r="H854" s="1" t="s">
        <v>721</v>
      </c>
      <c r="Z854" s="6">
        <v>3</v>
      </c>
      <c r="AA854" s="6">
        <v>4</v>
      </c>
      <c r="AB854" s="6">
        <v>5</v>
      </c>
      <c r="AC854" s="6">
        <v>6</v>
      </c>
      <c r="AF854" s="1" t="s">
        <v>49</v>
      </c>
      <c r="AN854" s="16" t="s">
        <v>35</v>
      </c>
    </row>
    <row r="855" spans="2:40" ht="12">
      <c r="B855" s="1" t="s">
        <v>723</v>
      </c>
      <c r="H855" s="1" t="s">
        <v>724</v>
      </c>
      <c r="Z855" s="14" t="s">
        <v>725</v>
      </c>
      <c r="AD855" s="14" t="s">
        <v>726</v>
      </c>
      <c r="AF855" s="1" t="s">
        <v>58</v>
      </c>
      <c r="AN855" s="16" t="s">
        <v>35</v>
      </c>
    </row>
    <row r="856" spans="2:40" ht="12">
      <c r="B856" s="1" t="s">
        <v>727</v>
      </c>
      <c r="H856" s="1" t="s">
        <v>728</v>
      </c>
      <c r="Z856" s="1" t="s">
        <v>729</v>
      </c>
      <c r="AA856" s="1" t="s">
        <v>730</v>
      </c>
      <c r="AB856" s="1" t="s">
        <v>729</v>
      </c>
      <c r="AC856" s="1" t="s">
        <v>730</v>
      </c>
      <c r="AD856" s="1" t="s">
        <v>729</v>
      </c>
      <c r="AE856" s="1" t="s">
        <v>730</v>
      </c>
      <c r="AG856" s="1" t="s">
        <v>729</v>
      </c>
      <c r="AH856" s="1" t="s">
        <v>730</v>
      </c>
      <c r="AN856" s="16" t="s">
        <v>35</v>
      </c>
    </row>
    <row r="857" spans="2:40" ht="12">
      <c r="B857" s="1" t="s">
        <v>731</v>
      </c>
      <c r="H857" s="1" t="s">
        <v>731</v>
      </c>
      <c r="Z857" s="1" t="s">
        <v>732</v>
      </c>
      <c r="AA857" s="1" t="s">
        <v>732</v>
      </c>
      <c r="AB857" s="1" t="s">
        <v>733</v>
      </c>
      <c r="AC857" s="1" t="s">
        <v>733</v>
      </c>
      <c r="AD857" s="1" t="s">
        <v>732</v>
      </c>
      <c r="AE857" s="1" t="s">
        <v>732</v>
      </c>
      <c r="AG857" s="1" t="s">
        <v>733</v>
      </c>
      <c r="AH857" s="1" t="s">
        <v>733</v>
      </c>
      <c r="AN857" s="16" t="s">
        <v>35</v>
      </c>
    </row>
    <row r="858" spans="2:40" ht="12">
      <c r="B858" s="1" t="s">
        <v>734</v>
      </c>
      <c r="H858" s="1" t="s">
        <v>734</v>
      </c>
      <c r="Z858" s="20"/>
      <c r="AD858" s="20"/>
      <c r="AN858" s="16" t="s">
        <v>35</v>
      </c>
    </row>
    <row r="859" spans="2:40" ht="12">
      <c r="B859" s="1" t="s">
        <v>735</v>
      </c>
      <c r="H859" s="1" t="s">
        <v>735</v>
      </c>
      <c r="Y859" s="1" t="s">
        <v>736</v>
      </c>
      <c r="Z859" s="20">
        <f>DAVERAGE(B22:W815,7,Z846:Z847)</f>
        <v>1949.6153846153845</v>
      </c>
      <c r="AA859" s="6">
        <f>DAVERAGE(B22:G814,6,Z846:Z847)</f>
        <v>5407.384615384615</v>
      </c>
      <c r="AB859" s="6">
        <f>DAVERAGE(B22:G814,5,Z846:Z847)</f>
        <v>1794.923076923077</v>
      </c>
      <c r="AC859" s="6" t="e">
        <f>DAVERAGE(B22:G814,7,Z846:Z847)</f>
        <v>#VALUE!</v>
      </c>
      <c r="AD859" s="20">
        <f>AP908</f>
        <v>1754.5</v>
      </c>
      <c r="AE859" s="20">
        <f>BG951</f>
        <v>1975</v>
      </c>
      <c r="AG859" s="20">
        <f>AQ908</f>
        <v>4984</v>
      </c>
      <c r="AH859" s="20">
        <f>BH951</f>
        <v>5193</v>
      </c>
      <c r="AN859" s="16" t="s">
        <v>35</v>
      </c>
    </row>
    <row r="860" spans="25:40" ht="12">
      <c r="Y860" s="1" t="s">
        <v>737</v>
      </c>
      <c r="Z860" s="20">
        <f>DAVERAGE(B22:W815,7,AA846:AA847)</f>
        <v>2314.294117647059</v>
      </c>
      <c r="AA860" s="6">
        <f>DAVERAGE(B22:G814,6,AA846:AA847)</f>
        <v>5985.058823529412</v>
      </c>
      <c r="AB860" s="6">
        <f>DAVERAGE(B22:G814,5,AA846:AA847)</f>
        <v>2106.0588235294117</v>
      </c>
      <c r="AC860" s="6" t="e">
        <f>DAVERAGE(B22:G814,7,AA846:AA847)</f>
        <v>#VALUE!</v>
      </c>
      <c r="AD860" s="20">
        <f>AR908</f>
        <v>1967.5</v>
      </c>
      <c r="AE860" s="20">
        <f>BI951</f>
        <v>2119</v>
      </c>
      <c r="AG860" s="20">
        <f>AS908</f>
        <v>5875</v>
      </c>
      <c r="AH860" s="20">
        <f>BJ951</f>
        <v>5742</v>
      </c>
      <c r="AN860" s="16" t="s">
        <v>35</v>
      </c>
    </row>
    <row r="861" spans="25:40" ht="12">
      <c r="Y861" s="1" t="s">
        <v>738</v>
      </c>
      <c r="Z861" s="20">
        <f>DAVERAGE(B22:W815,7,AB846:AB847)</f>
        <v>1692.7857142857142</v>
      </c>
      <c r="AA861" s="6">
        <f>DAVERAGE(B22:G814,6,AB846:AB847)</f>
        <v>4458.448275862069</v>
      </c>
      <c r="AB861" s="6">
        <f>DAVERAGE(B22:G814,5,AB846:AB847)</f>
        <v>1546.6206896551723</v>
      </c>
      <c r="AC861" s="6" t="e">
        <f>DAVERAGE(B22:G814,7,AB846:AB847)</f>
        <v>#VALUE!</v>
      </c>
      <c r="AD861" s="20">
        <f>AT908</f>
        <v>1533</v>
      </c>
      <c r="AE861" s="20">
        <f>BK951</f>
        <v>1876</v>
      </c>
      <c r="AG861" s="20">
        <f>AU908</f>
        <v>4312</v>
      </c>
      <c r="AH861" s="20">
        <f>BL951</f>
        <v>3650</v>
      </c>
      <c r="AN861" s="16" t="s">
        <v>35</v>
      </c>
    </row>
    <row r="862" spans="26:40" ht="12">
      <c r="Z862" s="20"/>
      <c r="AD862" s="20"/>
      <c r="AE862" s="20"/>
      <c r="AG862" s="20"/>
      <c r="AH862" s="20"/>
      <c r="AN862" s="16" t="s">
        <v>35</v>
      </c>
    </row>
    <row r="863" spans="25:40" ht="12">
      <c r="Y863" s="1" t="s">
        <v>739</v>
      </c>
      <c r="Z863" s="20">
        <f>DAVERAGE(B22:W815,7,AC846:AC847)</f>
        <v>1537.695652173913</v>
      </c>
      <c r="AA863" s="6">
        <f>DAVERAGE(B22:G814,6,AC846:AC847)</f>
        <v>4561</v>
      </c>
      <c r="AB863" s="6">
        <f>DAVERAGE(B22:G814,5,AC846:AC847)</f>
        <v>1451.1304347826087</v>
      </c>
      <c r="AC863" s="6" t="e">
        <f>DAVERAGE(B22:G814,7,AC846:AC847)</f>
        <v>#VALUE!</v>
      </c>
      <c r="AD863" s="20">
        <f>AV908</f>
        <v>1370</v>
      </c>
      <c r="AE863" s="20">
        <f>BM951</f>
        <v>1470</v>
      </c>
      <c r="AG863" s="20">
        <f>AW908</f>
        <v>4290</v>
      </c>
      <c r="AH863" s="20">
        <f>BN951</f>
        <v>4414</v>
      </c>
      <c r="AN863" s="16" t="s">
        <v>35</v>
      </c>
    </row>
    <row r="864" spans="25:40" ht="12">
      <c r="Y864" s="1" t="s">
        <v>740</v>
      </c>
      <c r="Z864" s="20">
        <f>DAVERAGE(B22:W815,7,AD846:AD847)</f>
        <v>1675.2692307692307</v>
      </c>
      <c r="AA864" s="6">
        <f>DAVERAGE(B22:G814,6,AD846:AD847)</f>
        <v>4078.3205128205127</v>
      </c>
      <c r="AB864" s="6">
        <f>DAVERAGE(B22:G814,5,AD846:AD847)</f>
        <v>1612.2307692307693</v>
      </c>
      <c r="AC864" s="6" t="e">
        <f>DAVERAGE(B22:G814,7,AD846:AD847)</f>
        <v>#VALUE!</v>
      </c>
      <c r="AD864" s="20">
        <f>AX908</f>
        <v>1479.5</v>
      </c>
      <c r="AE864" s="20">
        <f>BO951</f>
        <v>1567.5</v>
      </c>
      <c r="AG864" s="20">
        <f>AY908</f>
        <v>4141.5</v>
      </c>
      <c r="AH864" s="20">
        <f>BP951</f>
        <v>3510</v>
      </c>
      <c r="AN864" s="16" t="s">
        <v>35</v>
      </c>
    </row>
    <row r="865" spans="30:40" ht="12">
      <c r="AD865" s="20"/>
      <c r="AE865" s="20"/>
      <c r="AG865" s="20"/>
      <c r="AH865" s="20"/>
      <c r="AN865" s="16" t="s">
        <v>35</v>
      </c>
    </row>
    <row r="866" spans="25:40" ht="12">
      <c r="Y866" s="1" t="s">
        <v>741</v>
      </c>
      <c r="Z866" s="20">
        <f>DAVERAGE(B22:W815,7,AE846:AE847)</f>
        <v>1190</v>
      </c>
      <c r="AB866" s="6">
        <f>DAVERAGE(B22:G814,5,AE846:AE847)</f>
        <v>1647.7391304347825</v>
      </c>
      <c r="AD866" s="20">
        <f>AZ908</f>
        <v>1500</v>
      </c>
      <c r="AE866" s="21" t="s">
        <v>742</v>
      </c>
      <c r="AG866" s="20">
        <f>BA908</f>
        <v>3688</v>
      </c>
      <c r="AH866" s="21" t="s">
        <v>743</v>
      </c>
      <c r="AN866" s="16" t="s">
        <v>35</v>
      </c>
    </row>
    <row r="867" spans="26:40" ht="12">
      <c r="Z867" s="20"/>
      <c r="AD867" s="20"/>
      <c r="AE867" s="20"/>
      <c r="AG867" s="20"/>
      <c r="AH867" s="20"/>
      <c r="AN867" s="16" t="s">
        <v>35</v>
      </c>
    </row>
    <row r="868" spans="25:40" ht="12">
      <c r="Y868" s="1" t="s">
        <v>744</v>
      </c>
      <c r="Z868" s="20">
        <f>DAVERAGE(B22:W815,7,AF846:AF847)</f>
        <v>1047.433962264151</v>
      </c>
      <c r="AB868" s="6">
        <f>DAVERAGE(B22:G814,5,AF846:AF847)</f>
        <v>781.0404761904762</v>
      </c>
      <c r="AD868" s="20">
        <f>BB908</f>
        <v>788</v>
      </c>
      <c r="AE868" s="21" t="s">
        <v>742</v>
      </c>
      <c r="AG868" s="20">
        <f>BC908</f>
        <v>2847</v>
      </c>
      <c r="AH868" s="21" t="s">
        <v>743</v>
      </c>
      <c r="AN868" s="16" t="s">
        <v>35</v>
      </c>
    </row>
    <row r="869" spans="25:40" ht="12">
      <c r="Y869" s="1" t="s">
        <v>745</v>
      </c>
      <c r="Z869" s="20" t="e">
        <f>DAVERAGE(B22:W815,7,AG846:AG847)</f>
        <v>#VALUE!</v>
      </c>
      <c r="AB869" s="6">
        <f>DAVERAGE(B22:G814,5,AG846:AG847)</f>
        <v>449.5774647887324</v>
      </c>
      <c r="AD869" s="20">
        <f>BD908</f>
        <v>300</v>
      </c>
      <c r="AE869" s="21" t="s">
        <v>742</v>
      </c>
      <c r="AG869" s="20">
        <f>BE908</f>
        <v>600</v>
      </c>
      <c r="AH869" s="21" t="s">
        <v>743</v>
      </c>
      <c r="AN869" s="16" t="s">
        <v>35</v>
      </c>
    </row>
    <row r="870" spans="26:40" ht="12">
      <c r="Z870" s="20"/>
      <c r="AD870" s="13"/>
      <c r="AN870" s="16" t="s">
        <v>35</v>
      </c>
    </row>
    <row r="871" spans="26:40" ht="12">
      <c r="Z871" s="20"/>
      <c r="AD871" s="20"/>
      <c r="AN871" s="16" t="s">
        <v>35</v>
      </c>
    </row>
    <row r="872" spans="25:40" ht="12">
      <c r="Y872" s="1" t="s">
        <v>274</v>
      </c>
      <c r="Z872" s="20">
        <f>DAVERAGE(B22:W815,7,AJ846:AJ847)</f>
        <v>1607.4644351464435</v>
      </c>
      <c r="AA872" s="6">
        <f>DAVERAGE(B22:G814,6,AJ846:AJ847)</f>
        <v>2923.929411764706</v>
      </c>
      <c r="AB872" s="6">
        <f>DAVERAGE(B22:G814,5,AJ846:AJ847)</f>
        <v>963.3725490196078</v>
      </c>
      <c r="AC872" s="6" t="e">
        <f>DAVERAGE(B22:G814,7,AJ846:AJ847)</f>
        <v>#VALUE!</v>
      </c>
      <c r="AD872" s="20"/>
      <c r="AN872" s="16" t="s">
        <v>35</v>
      </c>
    </row>
    <row r="873" spans="30:40" ht="12">
      <c r="AD873" s="20"/>
      <c r="AN873" s="16" t="s">
        <v>35</v>
      </c>
    </row>
    <row r="874" spans="25:40" ht="12">
      <c r="Y874" s="1" t="s">
        <v>746</v>
      </c>
      <c r="AN874" s="16" t="s">
        <v>35</v>
      </c>
    </row>
    <row r="875" spans="26:40" ht="12">
      <c r="Z875" s="1" t="s">
        <v>747</v>
      </c>
      <c r="AA875" s="1" t="s">
        <v>748</v>
      </c>
      <c r="AB875" s="1" t="s">
        <v>749</v>
      </c>
      <c r="AC875" s="1" t="s">
        <v>750</v>
      </c>
      <c r="AD875" s="1" t="s">
        <v>751</v>
      </c>
      <c r="AE875" s="7" t="s">
        <v>752</v>
      </c>
      <c r="AG875" s="1" t="s">
        <v>747</v>
      </c>
      <c r="AH875" s="1" t="s">
        <v>753</v>
      </c>
      <c r="AI875" s="1" t="s">
        <v>754</v>
      </c>
      <c r="AN875" s="16" t="s">
        <v>35</v>
      </c>
    </row>
    <row r="876" ht="12">
      <c r="AN876" s="16" t="s">
        <v>35</v>
      </c>
    </row>
    <row r="877" spans="33:40" ht="12">
      <c r="AG877" s="22"/>
      <c r="AH877" s="22"/>
      <c r="AI877" s="22"/>
      <c r="AN877" s="16" t="s">
        <v>35</v>
      </c>
    </row>
    <row r="878" spans="25:40" ht="12">
      <c r="Y878" s="1" t="s">
        <v>36</v>
      </c>
      <c r="AE878" s="6">
        <v>11336</v>
      </c>
      <c r="AF878" s="1" t="s">
        <v>36</v>
      </c>
      <c r="AG878" s="22">
        <f aca="true" t="shared" si="2" ref="AG878:AG892">(Z878/AE878)</f>
        <v>0</v>
      </c>
      <c r="AH878" s="22">
        <f aca="true" t="shared" si="3" ref="AH878:AH892">AA878/AE878</f>
        <v>0</v>
      </c>
      <c r="AI878" s="22">
        <f aca="true" t="shared" si="4" ref="AI878:AI892">AB878/AE878</f>
        <v>0</v>
      </c>
      <c r="AN878" s="16" t="s">
        <v>35</v>
      </c>
    </row>
    <row r="879" spans="25:40" ht="12">
      <c r="Y879" s="1" t="s">
        <v>100</v>
      </c>
      <c r="AE879" s="6">
        <v>11073</v>
      </c>
      <c r="AF879" s="1" t="s">
        <v>100</v>
      </c>
      <c r="AG879" s="22">
        <f t="shared" si="2"/>
        <v>0</v>
      </c>
      <c r="AH879" s="22">
        <f t="shared" si="3"/>
        <v>0</v>
      </c>
      <c r="AI879" s="22">
        <f t="shared" si="4"/>
        <v>0</v>
      </c>
      <c r="AN879" s="16" t="s">
        <v>35</v>
      </c>
    </row>
    <row r="880" spans="25:40" ht="12">
      <c r="Y880" s="1" t="s">
        <v>124</v>
      </c>
      <c r="AE880" s="6">
        <v>14646</v>
      </c>
      <c r="AF880" s="1" t="s">
        <v>124</v>
      </c>
      <c r="AG880" s="22">
        <f t="shared" si="2"/>
        <v>0</v>
      </c>
      <c r="AH880" s="22">
        <f t="shared" si="3"/>
        <v>0</v>
      </c>
      <c r="AI880" s="22">
        <f t="shared" si="4"/>
        <v>0</v>
      </c>
      <c r="AN880" s="16" t="s">
        <v>35</v>
      </c>
    </row>
    <row r="881" spans="25:40" ht="12">
      <c r="Y881" s="1" t="s">
        <v>162</v>
      </c>
      <c r="AE881" s="6">
        <v>13446</v>
      </c>
      <c r="AF881" s="1" t="s">
        <v>162</v>
      </c>
      <c r="AG881" s="22">
        <f t="shared" si="2"/>
        <v>0</v>
      </c>
      <c r="AH881" s="22">
        <f t="shared" si="3"/>
        <v>0</v>
      </c>
      <c r="AI881" s="22">
        <f t="shared" si="4"/>
        <v>0</v>
      </c>
      <c r="AN881" s="16" t="s">
        <v>35</v>
      </c>
    </row>
    <row r="882" spans="25:40" ht="12">
      <c r="Y882" s="1" t="s">
        <v>231</v>
      </c>
      <c r="AE882" s="6">
        <v>11238</v>
      </c>
      <c r="AF882" s="1" t="s">
        <v>231</v>
      </c>
      <c r="AG882" s="22">
        <f t="shared" si="2"/>
        <v>0</v>
      </c>
      <c r="AH882" s="22">
        <f t="shared" si="3"/>
        <v>0</v>
      </c>
      <c r="AI882" s="22">
        <f t="shared" si="4"/>
        <v>0</v>
      </c>
      <c r="AN882" s="16" t="s">
        <v>35</v>
      </c>
    </row>
    <row r="883" spans="25:40" ht="12">
      <c r="Y883" s="1" t="s">
        <v>242</v>
      </c>
      <c r="AE883" s="6">
        <v>11193</v>
      </c>
      <c r="AF883" s="1" t="s">
        <v>242</v>
      </c>
      <c r="AG883" s="22">
        <f t="shared" si="2"/>
        <v>0</v>
      </c>
      <c r="AH883" s="22">
        <f t="shared" si="3"/>
        <v>0</v>
      </c>
      <c r="AI883" s="22">
        <f t="shared" si="4"/>
        <v>0</v>
      </c>
      <c r="AN883" s="16" t="s">
        <v>35</v>
      </c>
    </row>
    <row r="884" spans="25:40" ht="12">
      <c r="Y884" s="1" t="s">
        <v>261</v>
      </c>
      <c r="AE884" s="6">
        <v>16864</v>
      </c>
      <c r="AF884" s="1" t="s">
        <v>261</v>
      </c>
      <c r="AG884" s="22">
        <f t="shared" si="2"/>
        <v>0</v>
      </c>
      <c r="AH884" s="22">
        <f t="shared" si="3"/>
        <v>0</v>
      </c>
      <c r="AI884" s="22">
        <f t="shared" si="4"/>
        <v>0</v>
      </c>
      <c r="AN884" s="16" t="s">
        <v>35</v>
      </c>
    </row>
    <row r="885" spans="25:40" ht="12">
      <c r="Y885" s="1" t="s">
        <v>294</v>
      </c>
      <c r="AE885" s="6">
        <v>9716</v>
      </c>
      <c r="AF885" s="1" t="s">
        <v>294</v>
      </c>
      <c r="AG885" s="22">
        <f t="shared" si="2"/>
        <v>0</v>
      </c>
      <c r="AH885" s="22">
        <f t="shared" si="3"/>
        <v>0</v>
      </c>
      <c r="AI885" s="22">
        <f t="shared" si="4"/>
        <v>0</v>
      </c>
      <c r="AN885" s="16" t="s">
        <v>35</v>
      </c>
    </row>
    <row r="886" spans="25:40" ht="12">
      <c r="Y886" s="1" t="s">
        <v>315</v>
      </c>
      <c r="AE886" s="6">
        <v>12438</v>
      </c>
      <c r="AF886" s="1" t="s">
        <v>315</v>
      </c>
      <c r="AG886" s="22">
        <f t="shared" si="2"/>
        <v>0</v>
      </c>
      <c r="AH886" s="22">
        <f t="shared" si="3"/>
        <v>0</v>
      </c>
      <c r="AI886" s="22">
        <f t="shared" si="4"/>
        <v>0</v>
      </c>
      <c r="AN886" s="16" t="s">
        <v>35</v>
      </c>
    </row>
    <row r="887" spans="25:40" ht="12">
      <c r="Y887" s="1" t="s">
        <v>388</v>
      </c>
      <c r="AE887" s="6">
        <v>12283</v>
      </c>
      <c r="AF887" s="1" t="s">
        <v>388</v>
      </c>
      <c r="AG887" s="22">
        <f t="shared" si="2"/>
        <v>0</v>
      </c>
      <c r="AH887" s="22">
        <f t="shared" si="3"/>
        <v>0</v>
      </c>
      <c r="AI887" s="22">
        <f t="shared" si="4"/>
        <v>0</v>
      </c>
      <c r="AN887" s="16" t="s">
        <v>35</v>
      </c>
    </row>
    <row r="888" spans="25:40" ht="12">
      <c r="Y888" s="1" t="s">
        <v>419</v>
      </c>
      <c r="AE888" s="6">
        <v>11299</v>
      </c>
      <c r="AF888" s="1" t="s">
        <v>419</v>
      </c>
      <c r="AG888" s="22">
        <f t="shared" si="2"/>
        <v>0</v>
      </c>
      <c r="AH888" s="22">
        <f t="shared" si="3"/>
        <v>0</v>
      </c>
      <c r="AI888" s="22">
        <f t="shared" si="4"/>
        <v>0</v>
      </c>
      <c r="AN888" s="16" t="s">
        <v>35</v>
      </c>
    </row>
    <row r="889" spans="25:40" ht="12">
      <c r="Y889" s="1" t="s">
        <v>453</v>
      </c>
      <c r="AE889" s="6">
        <v>12002</v>
      </c>
      <c r="AF889" s="1" t="s">
        <v>453</v>
      </c>
      <c r="AG889" s="22">
        <f t="shared" si="2"/>
        <v>0</v>
      </c>
      <c r="AH889" s="22">
        <f t="shared" si="3"/>
        <v>0</v>
      </c>
      <c r="AI889" s="22">
        <f t="shared" si="4"/>
        <v>0</v>
      </c>
      <c r="AN889" s="16" t="s">
        <v>35</v>
      </c>
    </row>
    <row r="890" spans="25:40" ht="12">
      <c r="Y890" s="1" t="s">
        <v>480</v>
      </c>
      <c r="AE890" s="6">
        <v>13478</v>
      </c>
      <c r="AF890" s="1" t="s">
        <v>480</v>
      </c>
      <c r="AG890" s="22">
        <f t="shared" si="2"/>
        <v>0</v>
      </c>
      <c r="AH890" s="22">
        <f t="shared" si="3"/>
        <v>0</v>
      </c>
      <c r="AI890" s="22">
        <f t="shared" si="4"/>
        <v>0</v>
      </c>
      <c r="AN890" s="16" t="s">
        <v>35</v>
      </c>
    </row>
    <row r="891" spans="25:40" ht="12">
      <c r="Y891" s="1" t="s">
        <v>666</v>
      </c>
      <c r="AE891" s="6">
        <v>15408</v>
      </c>
      <c r="AF891" s="1" t="s">
        <v>666</v>
      </c>
      <c r="AG891" s="22">
        <f t="shared" si="2"/>
        <v>0</v>
      </c>
      <c r="AH891" s="22">
        <f t="shared" si="3"/>
        <v>0</v>
      </c>
      <c r="AI891" s="22">
        <f t="shared" si="4"/>
        <v>0</v>
      </c>
      <c r="AN891" s="16" t="s">
        <v>35</v>
      </c>
    </row>
    <row r="892" spans="25:40" ht="12">
      <c r="Y892" s="1" t="s">
        <v>684</v>
      </c>
      <c r="AE892" s="6">
        <v>10576</v>
      </c>
      <c r="AF892" s="1" t="s">
        <v>684</v>
      </c>
      <c r="AG892" s="22">
        <f t="shared" si="2"/>
        <v>0</v>
      </c>
      <c r="AH892" s="22">
        <f t="shared" si="3"/>
        <v>0</v>
      </c>
      <c r="AI892" s="22">
        <f t="shared" si="4"/>
        <v>0</v>
      </c>
      <c r="AN892" s="16" t="s">
        <v>35</v>
      </c>
    </row>
    <row r="893" spans="31:40" ht="12">
      <c r="AE893" s="22">
        <v>0.123425355132672</v>
      </c>
      <c r="AF893" s="22">
        <v>0.0979181369089626</v>
      </c>
      <c r="AG893" s="22">
        <v>0.0533681214421252</v>
      </c>
      <c r="AN893" s="16" t="s">
        <v>35</v>
      </c>
    </row>
    <row r="894" spans="25:57" ht="12">
      <c r="Y894" s="1" t="s">
        <v>755</v>
      </c>
      <c r="AE894" s="4"/>
      <c r="AF894" s="4"/>
      <c r="AG894" s="4"/>
      <c r="AH894" s="4"/>
      <c r="AI894" s="4"/>
      <c r="AJ894" s="4"/>
      <c r="AN894" s="16" t="s">
        <v>35</v>
      </c>
      <c r="AO894" s="6">
        <v>18</v>
      </c>
      <c r="AP894" s="6">
        <v>8</v>
      </c>
      <c r="AQ894" s="6">
        <v>7</v>
      </c>
      <c r="AR894" s="6">
        <v>7</v>
      </c>
      <c r="AS894" s="6">
        <v>7</v>
      </c>
      <c r="AT894" s="6">
        <v>7</v>
      </c>
      <c r="AU894" s="6">
        <v>7</v>
      </c>
      <c r="AV894" s="6">
        <v>7</v>
      </c>
      <c r="AW894" s="6">
        <v>7</v>
      </c>
      <c r="AX894" s="6">
        <v>7</v>
      </c>
      <c r="AY894" s="6">
        <v>7</v>
      </c>
      <c r="AZ894" s="6">
        <v>7</v>
      </c>
      <c r="BA894" s="6">
        <v>7</v>
      </c>
      <c r="BB894" s="6">
        <v>7</v>
      </c>
      <c r="BC894" s="6">
        <v>7</v>
      </c>
      <c r="BD894" s="6">
        <v>7</v>
      </c>
      <c r="BE894" s="6">
        <v>7</v>
      </c>
    </row>
    <row r="895" spans="27:41" ht="12">
      <c r="AA895" s="4"/>
      <c r="AB895" s="4"/>
      <c r="AC895" s="4"/>
      <c r="AD895" s="4"/>
      <c r="AE895" s="4"/>
      <c r="AF895" s="4"/>
      <c r="AG895" s="4"/>
      <c r="AH895" s="4"/>
      <c r="AI895" s="4"/>
      <c r="AJ895" s="4"/>
      <c r="AK895" s="4"/>
      <c r="AL895" s="4"/>
      <c r="AO895" s="6">
        <f>SUM(AO894:BE894)</f>
        <v>131</v>
      </c>
    </row>
    <row r="896" spans="27:38" ht="12">
      <c r="AA896" s="4"/>
      <c r="AB896" s="4"/>
      <c r="AC896" s="4"/>
      <c r="AD896" s="4"/>
      <c r="AK896" s="4"/>
      <c r="AL896" s="4"/>
    </row>
    <row r="897" spans="27:41" ht="12">
      <c r="AA897" s="4"/>
      <c r="AB897" s="4"/>
      <c r="AC897" s="4"/>
      <c r="AD897" s="4"/>
      <c r="AE897" s="4"/>
      <c r="AF897" s="4"/>
      <c r="AG897" s="4"/>
      <c r="AH897" s="4"/>
      <c r="AI897" s="4"/>
      <c r="AJ897" s="4"/>
      <c r="AK897" s="4"/>
      <c r="AL897" s="4"/>
      <c r="AO897" s="7" t="s">
        <v>756</v>
      </c>
    </row>
    <row r="898" spans="27:38" ht="12">
      <c r="AA898" s="4"/>
      <c r="AB898" s="4"/>
      <c r="AC898" s="4"/>
      <c r="AD898" s="4"/>
      <c r="AE898" s="4"/>
      <c r="AF898" s="4"/>
      <c r="AG898" s="4"/>
      <c r="AH898" s="4"/>
      <c r="AI898" s="4"/>
      <c r="AJ898" s="4"/>
      <c r="AK898" s="4"/>
      <c r="AL898" s="4"/>
    </row>
    <row r="899" ht="12">
      <c r="AO899" s="7" t="s">
        <v>757</v>
      </c>
    </row>
    <row r="900" ht="12">
      <c r="AO900" s="7" t="s">
        <v>758</v>
      </c>
    </row>
    <row r="901" ht="12">
      <c r="AO901" s="7" t="s">
        <v>759</v>
      </c>
    </row>
    <row r="904" spans="42:54" ht="12">
      <c r="AP904" s="7" t="s">
        <v>747</v>
      </c>
      <c r="AV904" s="7" t="s">
        <v>760</v>
      </c>
      <c r="BB904" s="7" t="s">
        <v>761</v>
      </c>
    </row>
    <row r="905" spans="42:56" ht="12">
      <c r="AP905" s="7" t="s">
        <v>762</v>
      </c>
      <c r="AR905" s="7" t="s">
        <v>763</v>
      </c>
      <c r="AT905" s="7" t="s">
        <v>764</v>
      </c>
      <c r="AV905" s="7" t="s">
        <v>762</v>
      </c>
      <c r="AX905" s="7" t="s">
        <v>763</v>
      </c>
      <c r="AZ905" s="7" t="s">
        <v>741</v>
      </c>
      <c r="BB905" s="7" t="s">
        <v>762</v>
      </c>
      <c r="BD905" s="7" t="s">
        <v>763</v>
      </c>
    </row>
    <row r="906" spans="42:57" ht="12">
      <c r="AP906" s="7" t="s">
        <v>765</v>
      </c>
      <c r="AQ906" s="7" t="s">
        <v>766</v>
      </c>
      <c r="AR906" s="7" t="s">
        <v>765</v>
      </c>
      <c r="AS906" s="7" t="s">
        <v>766</v>
      </c>
      <c r="AT906" s="7" t="s">
        <v>765</v>
      </c>
      <c r="AU906" s="7" t="s">
        <v>766</v>
      </c>
      <c r="AV906" s="7" t="s">
        <v>765</v>
      </c>
      <c r="AW906" s="7" t="s">
        <v>766</v>
      </c>
      <c r="AX906" s="7" t="s">
        <v>765</v>
      </c>
      <c r="AY906" s="7" t="s">
        <v>766</v>
      </c>
      <c r="AZ906" s="7" t="s">
        <v>765</v>
      </c>
      <c r="BA906" s="7" t="s">
        <v>766</v>
      </c>
      <c r="BB906" s="7" t="s">
        <v>765</v>
      </c>
      <c r="BC906" s="7" t="s">
        <v>766</v>
      </c>
      <c r="BD906" s="7" t="s">
        <v>765</v>
      </c>
      <c r="BE906" s="7" t="s">
        <v>766</v>
      </c>
    </row>
    <row r="907" spans="42:57" ht="12">
      <c r="AP907" s="7" t="s">
        <v>767</v>
      </c>
      <c r="AQ907" s="7" t="s">
        <v>767</v>
      </c>
      <c r="AR907" s="7" t="s">
        <v>767</v>
      </c>
      <c r="AS907" s="7" t="s">
        <v>767</v>
      </c>
      <c r="AT907" s="7" t="s">
        <v>767</v>
      </c>
      <c r="AU907" s="7" t="s">
        <v>767</v>
      </c>
      <c r="AV907" s="7" t="s">
        <v>767</v>
      </c>
      <c r="AW907" s="7" t="s">
        <v>767</v>
      </c>
      <c r="AX907" s="7" t="s">
        <v>767</v>
      </c>
      <c r="AY907" s="7" t="s">
        <v>767</v>
      </c>
      <c r="AZ907" s="7" t="s">
        <v>767</v>
      </c>
      <c r="BA907" s="7" t="s">
        <v>767</v>
      </c>
      <c r="BB907" s="7" t="s">
        <v>767</v>
      </c>
      <c r="BC907" s="7" t="s">
        <v>767</v>
      </c>
      <c r="BD907" s="7" t="s">
        <v>767</v>
      </c>
      <c r="BE907" s="7" t="s">
        <v>767</v>
      </c>
    </row>
    <row r="908" spans="41:61" ht="12">
      <c r="AO908" s="1" t="s">
        <v>768</v>
      </c>
      <c r="AP908" s="20">
        <v>1754.5</v>
      </c>
      <c r="AQ908" s="20">
        <v>4984</v>
      </c>
      <c r="AR908" s="20">
        <v>1967.5</v>
      </c>
      <c r="AS908" s="20">
        <v>5875</v>
      </c>
      <c r="AT908" s="20">
        <v>1533</v>
      </c>
      <c r="AU908" s="20">
        <v>4312</v>
      </c>
      <c r="AV908" s="20">
        <v>1370</v>
      </c>
      <c r="AW908" s="20">
        <v>4290</v>
      </c>
      <c r="AX908" s="20">
        <v>1479.5</v>
      </c>
      <c r="AY908" s="20">
        <v>4141.5</v>
      </c>
      <c r="AZ908" s="20">
        <v>1500</v>
      </c>
      <c r="BA908" s="20">
        <v>3688</v>
      </c>
      <c r="BB908" s="20">
        <v>788</v>
      </c>
      <c r="BC908" s="20">
        <v>2847</v>
      </c>
      <c r="BD908" s="20">
        <v>300</v>
      </c>
      <c r="BE908" s="20">
        <v>600</v>
      </c>
      <c r="BH908" s="20"/>
      <c r="BI908" s="20">
        <v>534</v>
      </c>
    </row>
    <row r="909" spans="42:61" ht="12">
      <c r="AP909" s="4"/>
      <c r="AQ909" s="4"/>
      <c r="AR909" s="4"/>
      <c r="AS909" s="4"/>
      <c r="AT909" s="4"/>
      <c r="AU909" s="4"/>
      <c r="AV909" s="4"/>
      <c r="AW909" s="4"/>
      <c r="AX909" s="4"/>
      <c r="AZ909" s="4"/>
      <c r="BA909" s="4"/>
      <c r="BB909" s="4"/>
      <c r="BC909" s="4"/>
      <c r="BD909" s="4"/>
      <c r="BE909" s="4"/>
      <c r="BH909" s="5"/>
      <c r="BI909" s="20">
        <v>534</v>
      </c>
    </row>
    <row r="910" spans="41:61" ht="12">
      <c r="AO910" s="1" t="s">
        <v>769</v>
      </c>
      <c r="AP910" s="4">
        <v>1766</v>
      </c>
      <c r="AQ910" s="4">
        <v>4794</v>
      </c>
      <c r="AR910" s="4">
        <v>2051</v>
      </c>
      <c r="AS910" s="4">
        <v>3881</v>
      </c>
      <c r="AT910" s="4">
        <v>1983</v>
      </c>
      <c r="AU910" s="4">
        <v>3050</v>
      </c>
      <c r="AV910" s="4">
        <v>1420</v>
      </c>
      <c r="AW910" s="4">
        <v>2130</v>
      </c>
      <c r="AX910" s="6">
        <v>1449</v>
      </c>
      <c r="AY910" s="6">
        <v>2262</v>
      </c>
      <c r="AZ910" s="4">
        <v>1350</v>
      </c>
      <c r="BA910" s="4">
        <v>2655</v>
      </c>
      <c r="BB910" s="6">
        <v>810</v>
      </c>
      <c r="BC910" s="4">
        <v>1417</v>
      </c>
      <c r="BD910" s="6">
        <v>810</v>
      </c>
      <c r="BE910" s="4">
        <v>1417</v>
      </c>
      <c r="BG910" s="1" t="s">
        <v>388</v>
      </c>
      <c r="BH910" s="5">
        <v>1198.5</v>
      </c>
      <c r="BI910" s="20">
        <v>534</v>
      </c>
    </row>
    <row r="911" spans="41:61" ht="12">
      <c r="AO911" s="1" t="s">
        <v>770</v>
      </c>
      <c r="AP911" s="4">
        <v>1732</v>
      </c>
      <c r="AQ911" s="4">
        <v>4468</v>
      </c>
      <c r="AR911" s="4"/>
      <c r="AS911" s="4"/>
      <c r="AT911" s="4"/>
      <c r="AU911" s="4"/>
      <c r="AV911" s="4">
        <v>1410</v>
      </c>
      <c r="AW911" s="4">
        <v>2660</v>
      </c>
      <c r="AX911" s="4">
        <v>1394</v>
      </c>
      <c r="AY911" s="4">
        <v>2714</v>
      </c>
      <c r="AZ911" s="4">
        <v>1495</v>
      </c>
      <c r="BA911" s="4">
        <v>3319</v>
      </c>
      <c r="BB911" s="6">
        <v>720</v>
      </c>
      <c r="BC911" s="6">
        <v>1500</v>
      </c>
      <c r="BD911" s="4"/>
      <c r="BE911" s="4"/>
      <c r="BI911" s="20">
        <v>534</v>
      </c>
    </row>
    <row r="912" spans="41:61" ht="12">
      <c r="AO912" s="1" t="s">
        <v>771</v>
      </c>
      <c r="AP912" s="4">
        <v>1482.5</v>
      </c>
      <c r="AQ912" s="4">
        <v>5621.5</v>
      </c>
      <c r="AR912" s="4">
        <v>1588</v>
      </c>
      <c r="AS912" s="4">
        <v>5726</v>
      </c>
      <c r="AT912" s="6">
        <v>1541.5</v>
      </c>
      <c r="AU912" s="6">
        <v>5675</v>
      </c>
      <c r="AV912" s="4">
        <v>1463</v>
      </c>
      <c r="AW912" s="4">
        <v>5601</v>
      </c>
      <c r="AX912" s="4">
        <v>1461</v>
      </c>
      <c r="AY912" s="4">
        <v>5600</v>
      </c>
      <c r="AZ912" s="4"/>
      <c r="BA912" s="4"/>
      <c r="BB912" s="6">
        <v>896.5</v>
      </c>
      <c r="BC912" s="6">
        <v>3251</v>
      </c>
      <c r="BD912" s="4"/>
      <c r="BE912" s="4"/>
      <c r="BG912" s="1" t="s">
        <v>480</v>
      </c>
      <c r="BH912" s="20">
        <v>900</v>
      </c>
      <c r="BI912" s="20">
        <v>534</v>
      </c>
    </row>
    <row r="913" ht="12">
      <c r="BI913" s="20">
        <v>534</v>
      </c>
    </row>
    <row r="914" spans="41:61" ht="12">
      <c r="AO914" s="1" t="s">
        <v>772</v>
      </c>
      <c r="AP914" s="4">
        <v>2070</v>
      </c>
      <c r="AQ914" s="4">
        <v>5514</v>
      </c>
      <c r="AR914" s="4">
        <v>2001</v>
      </c>
      <c r="AS914" s="4">
        <v>6151.5</v>
      </c>
      <c r="AT914" s="4"/>
      <c r="AU914" s="4"/>
      <c r="AV914" s="4">
        <v>1683</v>
      </c>
      <c r="AW914" s="4">
        <v>4263</v>
      </c>
      <c r="AX914" s="6">
        <v>1561.5</v>
      </c>
      <c r="AY914" s="6">
        <v>4141.5</v>
      </c>
      <c r="AZ914" s="4">
        <v>1389</v>
      </c>
      <c r="BA914" s="4">
        <v>3969</v>
      </c>
      <c r="BB914" s="6">
        <v>1053</v>
      </c>
      <c r="BC914" s="6">
        <v>2904</v>
      </c>
      <c r="BD914" s="6">
        <v>522</v>
      </c>
      <c r="BE914" s="6">
        <v>897</v>
      </c>
      <c r="BG914" s="1" t="s">
        <v>36</v>
      </c>
      <c r="BH914" s="20">
        <v>810</v>
      </c>
      <c r="BI914" s="20">
        <v>534</v>
      </c>
    </row>
    <row r="915" spans="41:61" ht="12">
      <c r="AO915" s="1" t="s">
        <v>773</v>
      </c>
      <c r="AP915" s="4">
        <v>1844</v>
      </c>
      <c r="AQ915" s="4">
        <v>5084</v>
      </c>
      <c r="AR915" s="4">
        <v>1740</v>
      </c>
      <c r="AS915" s="4">
        <v>4980</v>
      </c>
      <c r="AT915" s="4"/>
      <c r="AU915" s="4"/>
      <c r="AV915" s="4">
        <v>1425</v>
      </c>
      <c r="AW915" s="4">
        <v>4025</v>
      </c>
      <c r="AX915" s="4">
        <v>1432</v>
      </c>
      <c r="AY915" s="4">
        <v>4032</v>
      </c>
      <c r="AZ915" s="4"/>
      <c r="BA915" s="4"/>
      <c r="BB915" s="4">
        <v>680</v>
      </c>
      <c r="BC915" s="4">
        <v>2040</v>
      </c>
      <c r="BD915" s="6">
        <v>535</v>
      </c>
      <c r="BE915" s="6">
        <v>1070</v>
      </c>
      <c r="BI915" s="20">
        <v>534</v>
      </c>
    </row>
    <row r="916" spans="41:61" ht="12">
      <c r="AO916" s="1" t="s">
        <v>774</v>
      </c>
      <c r="AP916" s="4">
        <v>2058</v>
      </c>
      <c r="AQ916" s="4">
        <v>5258</v>
      </c>
      <c r="AR916" s="4">
        <v>1556</v>
      </c>
      <c r="AS916" s="4">
        <v>3306</v>
      </c>
      <c r="AT916" s="6">
        <v>1817.5</v>
      </c>
      <c r="AU916" s="6">
        <v>3276</v>
      </c>
      <c r="AV916" s="4"/>
      <c r="AW916" s="4"/>
      <c r="AX916" s="6">
        <v>1649</v>
      </c>
      <c r="AY916" s="6">
        <v>3449</v>
      </c>
      <c r="AZ916" s="4"/>
      <c r="BA916" s="4"/>
      <c r="BB916" s="6">
        <v>871</v>
      </c>
      <c r="BC916" s="6">
        <v>1986</v>
      </c>
      <c r="BD916" s="4">
        <v>300</v>
      </c>
      <c r="BE916" s="4">
        <v>600</v>
      </c>
      <c r="BG916" s="1" t="s">
        <v>231</v>
      </c>
      <c r="BH916" s="20">
        <v>535</v>
      </c>
      <c r="BI916" s="20">
        <v>534</v>
      </c>
    </row>
    <row r="917" ht="12">
      <c r="BI917" s="20">
        <v>534</v>
      </c>
    </row>
    <row r="918" spans="27:61" ht="12">
      <c r="AA918" s="4"/>
      <c r="AB918" s="4"/>
      <c r="AC918" s="4"/>
      <c r="AD918" s="4"/>
      <c r="AE918" s="4"/>
      <c r="AF918" s="4"/>
      <c r="AG918" s="4"/>
      <c r="AH918" s="4"/>
      <c r="AI918" s="4"/>
      <c r="AJ918" s="4"/>
      <c r="AK918" s="4"/>
      <c r="AL918" s="4"/>
      <c r="AO918" s="1" t="s">
        <v>775</v>
      </c>
      <c r="AP918" s="4">
        <v>2429</v>
      </c>
      <c r="AQ918" s="4">
        <v>7297</v>
      </c>
      <c r="AR918" s="4">
        <v>2528</v>
      </c>
      <c r="AS918" s="4">
        <v>7154</v>
      </c>
      <c r="AT918" s="4">
        <v>2195</v>
      </c>
      <c r="AU918" s="4">
        <v>5099.5</v>
      </c>
      <c r="AV918" s="4">
        <v>2493</v>
      </c>
      <c r="AW918" s="4">
        <v>4415</v>
      </c>
      <c r="AX918" s="4">
        <v>2281</v>
      </c>
      <c r="AY918" s="4">
        <v>4045</v>
      </c>
      <c r="AZ918" s="4">
        <v>3060</v>
      </c>
      <c r="BA918" s="4">
        <v>4960</v>
      </c>
      <c r="BB918" s="6">
        <v>1365</v>
      </c>
      <c r="BC918" s="6">
        <v>4059</v>
      </c>
      <c r="BD918" s="4"/>
      <c r="BE918" s="4"/>
      <c r="BG918" s="1" t="s">
        <v>162</v>
      </c>
      <c r="BH918" s="20">
        <v>522</v>
      </c>
      <c r="BI918" s="20">
        <v>534</v>
      </c>
    </row>
    <row r="919" spans="27:61" ht="12">
      <c r="AA919" s="4"/>
      <c r="AB919" s="4"/>
      <c r="AC919" s="4"/>
      <c r="AD919" s="4"/>
      <c r="AE919" s="4"/>
      <c r="AF919" s="4"/>
      <c r="AG919" s="4"/>
      <c r="AH919" s="4"/>
      <c r="AI919" s="4"/>
      <c r="AJ919" s="4"/>
      <c r="AK919" s="4"/>
      <c r="AL919" s="4"/>
      <c r="AO919" s="1" t="s">
        <v>776</v>
      </c>
      <c r="AP919" s="4">
        <v>2222</v>
      </c>
      <c r="AQ919" s="4">
        <v>3684</v>
      </c>
      <c r="AR919" s="4">
        <v>2120</v>
      </c>
      <c r="AS919" s="4">
        <v>3582</v>
      </c>
      <c r="AT919" s="4">
        <v>2014.5</v>
      </c>
      <c r="AU919" s="4">
        <v>3476.5</v>
      </c>
      <c r="AV919" s="4"/>
      <c r="AW919" s="4"/>
      <c r="AX919" s="4">
        <v>2060.5</v>
      </c>
      <c r="AY919" s="4">
        <v>3522.5</v>
      </c>
      <c r="AZ919" s="4">
        <v>1952</v>
      </c>
      <c r="BA919" s="4">
        <v>3414</v>
      </c>
      <c r="BB919" s="6">
        <v>804</v>
      </c>
      <c r="BC919" s="6">
        <v>1800</v>
      </c>
      <c r="BD919" s="4"/>
      <c r="BE919" s="4"/>
      <c r="BI919" s="20">
        <v>534</v>
      </c>
    </row>
    <row r="920" spans="41:61" ht="12">
      <c r="AO920" s="1" t="s">
        <v>777</v>
      </c>
      <c r="AP920" s="4">
        <v>1225.5</v>
      </c>
      <c r="AQ920" s="4">
        <v>7093.5</v>
      </c>
      <c r="AR920" s="4">
        <v>1492</v>
      </c>
      <c r="AS920" s="4">
        <v>7360</v>
      </c>
      <c r="AT920" s="4">
        <v>1204</v>
      </c>
      <c r="AU920" s="4">
        <v>6258</v>
      </c>
      <c r="AV920" s="6">
        <v>1169</v>
      </c>
      <c r="AW920" s="6">
        <v>6223</v>
      </c>
      <c r="AX920" s="4">
        <v>1106</v>
      </c>
      <c r="AY920" s="4">
        <v>5870</v>
      </c>
      <c r="AZ920" s="4">
        <v>1105</v>
      </c>
      <c r="BA920" s="4">
        <v>5579</v>
      </c>
      <c r="BB920" s="4">
        <v>483</v>
      </c>
      <c r="BC920" s="4">
        <v>4515</v>
      </c>
      <c r="BD920" s="4"/>
      <c r="BE920" s="4"/>
      <c r="BG920" s="1" t="s">
        <v>453</v>
      </c>
      <c r="BH920" s="5">
        <v>204</v>
      </c>
      <c r="BI920" s="20">
        <v>534</v>
      </c>
    </row>
    <row r="921" ht="12">
      <c r="BI921" s="20">
        <v>534</v>
      </c>
    </row>
    <row r="922" spans="27:61" ht="12">
      <c r="AA922" s="4"/>
      <c r="AB922" s="4"/>
      <c r="AC922" s="4"/>
      <c r="AD922" s="4"/>
      <c r="AE922" s="4"/>
      <c r="AF922" s="4"/>
      <c r="AG922" s="4"/>
      <c r="AH922" s="4"/>
      <c r="AI922" s="4"/>
      <c r="AJ922" s="4"/>
      <c r="AK922" s="4"/>
      <c r="AL922" s="4"/>
      <c r="AO922" s="1" t="s">
        <v>778</v>
      </c>
      <c r="AP922" s="4">
        <v>1754.5</v>
      </c>
      <c r="AQ922" s="4">
        <v>4945.5</v>
      </c>
      <c r="AR922" s="4"/>
      <c r="AS922" s="4"/>
      <c r="AT922" s="4"/>
      <c r="AU922" s="4"/>
      <c r="AV922" s="4">
        <v>1294</v>
      </c>
      <c r="AW922" s="4">
        <v>3323</v>
      </c>
      <c r="AX922" s="6">
        <v>1339</v>
      </c>
      <c r="AY922" s="6">
        <v>3368</v>
      </c>
      <c r="AZ922" s="4">
        <v>1345</v>
      </c>
      <c r="BA922" s="4">
        <v>3374</v>
      </c>
      <c r="BB922" s="6">
        <v>945</v>
      </c>
      <c r="BC922" s="6">
        <v>2535</v>
      </c>
      <c r="BD922" s="4">
        <v>1198.5</v>
      </c>
      <c r="BE922" s="4">
        <v>3989</v>
      </c>
      <c r="BI922" s="20">
        <v>534</v>
      </c>
    </row>
    <row r="923" spans="27:60" ht="12">
      <c r="AA923" s="4"/>
      <c r="AB923" s="4"/>
      <c r="AC923" s="4"/>
      <c r="AD923" s="4"/>
      <c r="AE923" s="4"/>
      <c r="AF923" s="4"/>
      <c r="AG923" s="4"/>
      <c r="AH923" s="4"/>
      <c r="AI923" s="4"/>
      <c r="AJ923" s="4"/>
      <c r="AK923" s="4"/>
      <c r="AL923" s="4"/>
      <c r="AO923" s="1" t="s">
        <v>779</v>
      </c>
      <c r="AP923" s="4">
        <v>2686</v>
      </c>
      <c r="AQ923" s="4">
        <v>6716</v>
      </c>
      <c r="AR923" s="4">
        <v>2630</v>
      </c>
      <c r="AS923" s="4">
        <v>7028</v>
      </c>
      <c r="AT923" s="4">
        <v>2050</v>
      </c>
      <c r="AU923" s="4">
        <v>4080</v>
      </c>
      <c r="AV923" s="4"/>
      <c r="AW923" s="4"/>
      <c r="AX923" s="6">
        <v>2620</v>
      </c>
      <c r="AY923" s="6">
        <v>4650</v>
      </c>
      <c r="AZ923" s="6">
        <v>1985</v>
      </c>
      <c r="BA923" s="4">
        <v>4962</v>
      </c>
      <c r="BB923" s="6">
        <v>810</v>
      </c>
      <c r="BC923" s="6">
        <v>1488</v>
      </c>
      <c r="BD923" s="4"/>
      <c r="BE923" s="4"/>
      <c r="BH923" s="4"/>
    </row>
    <row r="924" spans="41:57" ht="12">
      <c r="AO924" s="1" t="s">
        <v>780</v>
      </c>
      <c r="AP924" s="4">
        <v>1788</v>
      </c>
      <c r="AQ924" s="4">
        <v>5152</v>
      </c>
      <c r="AR924" s="4">
        <v>1635</v>
      </c>
      <c r="AS924" s="4">
        <v>4999</v>
      </c>
      <c r="AT924" s="6">
        <v>1461</v>
      </c>
      <c r="AU924" s="6">
        <v>4825</v>
      </c>
      <c r="AV924" s="4"/>
      <c r="AW924" s="4"/>
      <c r="AX924" s="4">
        <v>1610</v>
      </c>
      <c r="AY924" s="4">
        <v>4974</v>
      </c>
      <c r="AZ924" s="4"/>
      <c r="BA924" s="4"/>
      <c r="BB924" s="6">
        <v>846</v>
      </c>
      <c r="BC924" s="6">
        <v>3276</v>
      </c>
      <c r="BD924" s="4">
        <v>204</v>
      </c>
      <c r="BE924" s="4">
        <v>204</v>
      </c>
    </row>
    <row r="926" spans="27:57" ht="12">
      <c r="AA926" s="4"/>
      <c r="AB926" s="4"/>
      <c r="AC926" s="4"/>
      <c r="AD926" s="4"/>
      <c r="AE926" s="4"/>
      <c r="AF926" s="4"/>
      <c r="AG926" s="4"/>
      <c r="AH926" s="4"/>
      <c r="AI926" s="4"/>
      <c r="AJ926" s="4"/>
      <c r="AK926" s="4"/>
      <c r="AL926" s="4"/>
      <c r="AO926" s="1" t="s">
        <v>781</v>
      </c>
      <c r="AP926" s="6">
        <v>1112</v>
      </c>
      <c r="AQ926" s="6">
        <v>4352</v>
      </c>
      <c r="AR926" s="4">
        <v>913</v>
      </c>
      <c r="AS926" s="4">
        <v>4153</v>
      </c>
      <c r="AT926" s="6">
        <v>1038</v>
      </c>
      <c r="AU926" s="6">
        <v>4278</v>
      </c>
      <c r="AV926" s="6">
        <v>1050</v>
      </c>
      <c r="AW926" s="6">
        <v>4290</v>
      </c>
      <c r="AX926" s="6">
        <v>1038</v>
      </c>
      <c r="AY926" s="6">
        <v>4278</v>
      </c>
      <c r="AZ926" s="4">
        <v>1020</v>
      </c>
      <c r="BA926" s="4">
        <v>4260</v>
      </c>
      <c r="BB926" s="6">
        <v>566</v>
      </c>
      <c r="BC926" s="6">
        <v>1380</v>
      </c>
      <c r="BD926" s="6">
        <v>900</v>
      </c>
      <c r="BE926" s="6">
        <v>3870</v>
      </c>
    </row>
    <row r="927" spans="27:60" ht="12">
      <c r="AA927" s="4"/>
      <c r="AB927" s="4"/>
      <c r="AC927" s="4"/>
      <c r="AD927" s="4"/>
      <c r="AE927" s="4"/>
      <c r="AF927" s="4"/>
      <c r="AG927" s="4"/>
      <c r="AH927" s="4"/>
      <c r="AI927" s="4"/>
      <c r="AJ927" s="4"/>
      <c r="AK927" s="4"/>
      <c r="AL927" s="4"/>
      <c r="AO927" s="1" t="s">
        <v>782</v>
      </c>
      <c r="AP927" s="4">
        <v>3329</v>
      </c>
      <c r="AQ927" s="4">
        <v>8858</v>
      </c>
      <c r="AR927" s="6">
        <v>3029</v>
      </c>
      <c r="AS927" s="6">
        <v>7872</v>
      </c>
      <c r="AT927" s="4"/>
      <c r="AU927" s="4"/>
      <c r="AV927" s="4">
        <v>3298</v>
      </c>
      <c r="AW927" s="4">
        <v>6650</v>
      </c>
      <c r="AX927" s="6">
        <v>2618</v>
      </c>
      <c r="AY927" s="6">
        <v>5908</v>
      </c>
      <c r="AZ927" s="4">
        <v>2315</v>
      </c>
      <c r="BA927" s="4">
        <v>4712.5</v>
      </c>
      <c r="BB927" s="4">
        <v>1050</v>
      </c>
      <c r="BC927" s="4">
        <v>4260</v>
      </c>
      <c r="BD927" s="4"/>
      <c r="BE927" s="4"/>
      <c r="BH927" s="4"/>
    </row>
    <row r="928" spans="41:60" ht="12">
      <c r="AO928" s="1" t="s">
        <v>783</v>
      </c>
      <c r="AP928" s="4">
        <v>1850</v>
      </c>
      <c r="AQ928" s="4">
        <v>5018</v>
      </c>
      <c r="AR928" s="4"/>
      <c r="AS928" s="4"/>
      <c r="AT928" s="4"/>
      <c r="AU928" s="4"/>
      <c r="AV928" s="4">
        <v>1600</v>
      </c>
      <c r="AW928" s="4">
        <v>4042</v>
      </c>
      <c r="AX928" s="4">
        <v>1680</v>
      </c>
      <c r="AY928" s="4">
        <v>3750</v>
      </c>
      <c r="AZ928" s="4">
        <v>1500</v>
      </c>
      <c r="BA928" s="4">
        <v>3470</v>
      </c>
      <c r="BB928" s="6">
        <v>964</v>
      </c>
      <c r="BC928" s="4">
        <v>2782</v>
      </c>
      <c r="BD928" s="4"/>
      <c r="BE928" s="4"/>
      <c r="BH928" s="4"/>
    </row>
    <row r="930" spans="27:41" ht="12">
      <c r="AA930" s="4"/>
      <c r="AB930" s="4"/>
      <c r="AC930" s="4"/>
      <c r="AD930" s="4"/>
      <c r="AE930" s="4"/>
      <c r="AF930" s="4"/>
      <c r="AG930" s="4"/>
      <c r="AH930" s="4"/>
      <c r="AI930" s="4"/>
      <c r="AJ930" s="4"/>
      <c r="AK930" s="4"/>
      <c r="AL930" s="4"/>
      <c r="AO930" s="16" t="s">
        <v>784</v>
      </c>
    </row>
    <row r="931" ht="12">
      <c r="AO931" s="16" t="s">
        <v>785</v>
      </c>
    </row>
    <row r="932" ht="12">
      <c r="AO932" s="16" t="s">
        <v>786</v>
      </c>
    </row>
    <row r="933" ht="12">
      <c r="AO933" s="16" t="s">
        <v>787</v>
      </c>
    </row>
    <row r="934" ht="12">
      <c r="AO934" s="16" t="s">
        <v>788</v>
      </c>
    </row>
    <row r="935" ht="12">
      <c r="AO935" s="16" t="s">
        <v>789</v>
      </c>
    </row>
    <row r="936" ht="12">
      <c r="AO936" s="16" t="s">
        <v>790</v>
      </c>
    </row>
    <row r="940" spans="18:58" ht="12">
      <c r="R940" s="20"/>
      <c r="S940" s="20"/>
      <c r="V940" s="20"/>
      <c r="W940" s="20"/>
      <c r="BF940" s="7" t="s">
        <v>791</v>
      </c>
    </row>
    <row r="942" ht="12">
      <c r="BF942" s="7" t="s">
        <v>757</v>
      </c>
    </row>
    <row r="943" ht="12">
      <c r="BF943" s="7" t="s">
        <v>792</v>
      </c>
    </row>
    <row r="944" ht="12">
      <c r="BF944" s="7" t="s">
        <v>759</v>
      </c>
    </row>
    <row r="947" spans="59:65" ht="12">
      <c r="BG947" s="7" t="s">
        <v>747</v>
      </c>
      <c r="BM947" s="7" t="s">
        <v>760</v>
      </c>
    </row>
    <row r="948" spans="59:67" ht="12">
      <c r="BG948" s="7" t="s">
        <v>762</v>
      </c>
      <c r="BI948" s="7" t="s">
        <v>763</v>
      </c>
      <c r="BK948" s="7" t="s">
        <v>764</v>
      </c>
      <c r="BM948" s="7" t="s">
        <v>762</v>
      </c>
      <c r="BO948" s="7" t="s">
        <v>763</v>
      </c>
    </row>
    <row r="949" spans="59:68" ht="12">
      <c r="BG949" s="7" t="s">
        <v>765</v>
      </c>
      <c r="BH949" s="7" t="s">
        <v>766</v>
      </c>
      <c r="BI949" s="7" t="s">
        <v>765</v>
      </c>
      <c r="BJ949" s="7" t="s">
        <v>766</v>
      </c>
      <c r="BK949" s="7" t="s">
        <v>765</v>
      </c>
      <c r="BL949" s="7" t="s">
        <v>766</v>
      </c>
      <c r="BM949" s="7" t="s">
        <v>765</v>
      </c>
      <c r="BN949" s="7" t="s">
        <v>766</v>
      </c>
      <c r="BO949" s="7" t="s">
        <v>765</v>
      </c>
      <c r="BP949" s="7" t="s">
        <v>766</v>
      </c>
    </row>
    <row r="950" spans="59:68" ht="12">
      <c r="BG950" s="7" t="s">
        <v>767</v>
      </c>
      <c r="BH950" s="7" t="s">
        <v>767</v>
      </c>
      <c r="BI950" s="7" t="s">
        <v>767</v>
      </c>
      <c r="BJ950" s="7" t="s">
        <v>767</v>
      </c>
      <c r="BK950" s="7" t="s">
        <v>767</v>
      </c>
      <c r="BL950" s="7" t="s">
        <v>767</v>
      </c>
      <c r="BM950" s="7" t="s">
        <v>767</v>
      </c>
      <c r="BN950" s="7" t="s">
        <v>767</v>
      </c>
      <c r="BO950" s="7" t="s">
        <v>767</v>
      </c>
      <c r="BP950" s="7" t="s">
        <v>767</v>
      </c>
    </row>
    <row r="951" spans="58:68" ht="12">
      <c r="BF951" s="1" t="s">
        <v>768</v>
      </c>
      <c r="BG951" s="20">
        <v>1975</v>
      </c>
      <c r="BH951" s="20">
        <v>5193</v>
      </c>
      <c r="BI951" s="20">
        <v>2119</v>
      </c>
      <c r="BJ951" s="20">
        <v>5742</v>
      </c>
      <c r="BK951" s="20">
        <v>1876</v>
      </c>
      <c r="BL951" s="20">
        <v>3650</v>
      </c>
      <c r="BM951" s="20">
        <v>1470</v>
      </c>
      <c r="BN951" s="20">
        <v>4414</v>
      </c>
      <c r="BO951" s="20">
        <v>1567.5</v>
      </c>
      <c r="BP951" s="20">
        <v>3510</v>
      </c>
    </row>
    <row r="953" spans="58:68" ht="12">
      <c r="BF953" s="1" t="s">
        <v>769</v>
      </c>
      <c r="BG953" s="4">
        <v>1766</v>
      </c>
      <c r="BH953" s="4">
        <v>4794</v>
      </c>
      <c r="BI953" s="4">
        <v>2201</v>
      </c>
      <c r="BJ953" s="4">
        <v>4181</v>
      </c>
      <c r="BK953" s="4">
        <v>1860</v>
      </c>
      <c r="BL953" s="4">
        <v>3720</v>
      </c>
      <c r="BM953" s="4">
        <v>1470</v>
      </c>
      <c r="BN953" s="4">
        <v>2205</v>
      </c>
      <c r="BO953" s="6">
        <v>1492</v>
      </c>
      <c r="BP953" s="6">
        <v>2660</v>
      </c>
    </row>
    <row r="954" spans="58:68" ht="12">
      <c r="BF954" s="1" t="s">
        <v>770</v>
      </c>
      <c r="BG954" s="4">
        <v>2350</v>
      </c>
      <c r="BH954" s="4">
        <v>5250</v>
      </c>
      <c r="BI954" s="4"/>
      <c r="BJ954" s="4"/>
      <c r="BK954" s="4"/>
      <c r="BL954" s="4"/>
      <c r="BM954" s="4">
        <v>1878</v>
      </c>
      <c r="BN954" s="4">
        <v>3630</v>
      </c>
      <c r="BO954" s="4">
        <v>1596</v>
      </c>
      <c r="BP954" s="4">
        <v>3132</v>
      </c>
    </row>
    <row r="955" spans="58:68" ht="12">
      <c r="BF955" s="1" t="s">
        <v>771</v>
      </c>
      <c r="BG955" s="4">
        <v>2089.5</v>
      </c>
      <c r="BH955" s="4">
        <v>6946.5</v>
      </c>
      <c r="BI955" s="4">
        <v>2143</v>
      </c>
      <c r="BJ955" s="4">
        <v>7031</v>
      </c>
      <c r="BK955" s="6">
        <v>2121.5</v>
      </c>
      <c r="BL955" s="6">
        <v>6979.5</v>
      </c>
      <c r="BM955" s="4">
        <v>2073</v>
      </c>
      <c r="BN955" s="4">
        <v>6931</v>
      </c>
      <c r="BO955" s="4">
        <v>2072</v>
      </c>
      <c r="BP955" s="4">
        <v>6930</v>
      </c>
    </row>
    <row r="957" spans="58:81" ht="12">
      <c r="BF957" s="1" t="s">
        <v>772</v>
      </c>
      <c r="BG957" s="4">
        <v>2070</v>
      </c>
      <c r="BH957" s="4">
        <v>5514</v>
      </c>
      <c r="BI957" s="4">
        <v>2001</v>
      </c>
      <c r="BJ957" s="4">
        <v>6151.5</v>
      </c>
      <c r="BK957" s="4"/>
      <c r="BL957" s="4"/>
      <c r="BM957" s="4">
        <v>1683</v>
      </c>
      <c r="BN957" s="4">
        <v>4263</v>
      </c>
      <c r="BO957" s="6">
        <v>1561.5</v>
      </c>
      <c r="BP957" s="6">
        <v>4141.5</v>
      </c>
      <c r="CC957" s="4"/>
    </row>
    <row r="958" spans="58:68" ht="12">
      <c r="BF958" s="1" t="s">
        <v>773</v>
      </c>
      <c r="BG958" s="4">
        <v>2004</v>
      </c>
      <c r="BH958" s="4">
        <v>5564</v>
      </c>
      <c r="BI958" s="4">
        <v>1900</v>
      </c>
      <c r="BJ958" s="4">
        <v>5460</v>
      </c>
      <c r="BK958" s="4"/>
      <c r="BL958" s="4"/>
      <c r="BM958" s="4">
        <v>1565</v>
      </c>
      <c r="BN958" s="4">
        <v>4445</v>
      </c>
      <c r="BO958" s="4">
        <v>1572</v>
      </c>
      <c r="BP958" s="4">
        <v>4452</v>
      </c>
    </row>
    <row r="959" spans="58:68" ht="12">
      <c r="BF959" s="1" t="s">
        <v>774</v>
      </c>
      <c r="BG959" s="4">
        <v>2061</v>
      </c>
      <c r="BH959" s="4">
        <v>5261</v>
      </c>
      <c r="BI959" s="4">
        <v>1555</v>
      </c>
      <c r="BJ959" s="4">
        <v>3305</v>
      </c>
      <c r="BK959" s="6">
        <v>1736.5</v>
      </c>
      <c r="BL959" s="6">
        <v>3144.5</v>
      </c>
      <c r="BM959" s="4"/>
      <c r="BN959" s="4"/>
      <c r="BO959" s="6">
        <v>1649</v>
      </c>
      <c r="BP959" s="6">
        <v>3449</v>
      </c>
    </row>
    <row r="960" ht="12">
      <c r="CC960" s="4"/>
    </row>
    <row r="961" spans="58:68" ht="12">
      <c r="BF961" s="1" t="s">
        <v>775</v>
      </c>
      <c r="BG961" s="6">
        <v>3652</v>
      </c>
      <c r="BH961" s="4">
        <v>6364</v>
      </c>
      <c r="BI961" s="4">
        <v>3913</v>
      </c>
      <c r="BJ961" s="4">
        <v>6577</v>
      </c>
      <c r="BK961" s="4">
        <v>2400</v>
      </c>
      <c r="BL961" s="4">
        <v>3588</v>
      </c>
      <c r="BM961" s="4">
        <v>3060</v>
      </c>
      <c r="BN961" s="4">
        <v>3156</v>
      </c>
      <c r="BO961" s="6">
        <v>2541</v>
      </c>
      <c r="BP961" s="6">
        <v>2541</v>
      </c>
    </row>
    <row r="962" spans="58:68" ht="12">
      <c r="BF962" s="1" t="s">
        <v>776</v>
      </c>
      <c r="BG962" s="4">
        <v>2222</v>
      </c>
      <c r="BH962" s="4">
        <v>3684</v>
      </c>
      <c r="BI962" s="4">
        <v>2120</v>
      </c>
      <c r="BJ962" s="4">
        <v>3582</v>
      </c>
      <c r="BK962" s="4">
        <v>2014.5</v>
      </c>
      <c r="BL962" s="4">
        <v>3476.5</v>
      </c>
      <c r="BM962" s="4"/>
      <c r="BN962" s="4"/>
      <c r="BO962" s="4">
        <v>2005.5</v>
      </c>
      <c r="BP962" s="4">
        <v>3467.5</v>
      </c>
    </row>
    <row r="963" spans="58:68" ht="12">
      <c r="BF963" s="1" t="s">
        <v>777</v>
      </c>
      <c r="BG963" s="6">
        <v>1228.5</v>
      </c>
      <c r="BH963" s="6">
        <v>7096.5</v>
      </c>
      <c r="BI963" s="6">
        <v>1492</v>
      </c>
      <c r="BJ963" s="6">
        <v>7360</v>
      </c>
      <c r="BK963" s="6">
        <v>1204</v>
      </c>
      <c r="BL963" s="6">
        <v>6258</v>
      </c>
      <c r="BM963" s="6">
        <v>1197</v>
      </c>
      <c r="BN963" s="6">
        <v>6251</v>
      </c>
      <c r="BO963" s="6">
        <v>1106</v>
      </c>
      <c r="BP963" s="6">
        <v>5870</v>
      </c>
    </row>
    <row r="965" spans="58:68" ht="12">
      <c r="BF965" s="1" t="s">
        <v>778</v>
      </c>
      <c r="BG965" s="4">
        <v>1816.5</v>
      </c>
      <c r="BH965" s="4">
        <v>5134.5</v>
      </c>
      <c r="BI965" s="4"/>
      <c r="BJ965" s="4"/>
      <c r="BK965" s="4"/>
      <c r="BL965" s="4"/>
      <c r="BM965" s="4">
        <v>1332</v>
      </c>
      <c r="BN965" s="4">
        <v>3318</v>
      </c>
      <c r="BO965" s="6">
        <v>1368</v>
      </c>
      <c r="BP965" s="6">
        <v>3354</v>
      </c>
    </row>
    <row r="966" spans="58:68" ht="12">
      <c r="BF966" s="1" t="s">
        <v>779</v>
      </c>
      <c r="BG966" s="4">
        <v>2686</v>
      </c>
      <c r="BH966" s="4">
        <v>2686</v>
      </c>
      <c r="BI966" s="4">
        <v>2630</v>
      </c>
      <c r="BJ966" s="4">
        <v>2630</v>
      </c>
      <c r="BK966" s="4">
        <v>2050</v>
      </c>
      <c r="BL966" s="4">
        <v>2050</v>
      </c>
      <c r="BM966" s="4"/>
      <c r="BN966" s="4"/>
      <c r="BO966" s="6">
        <v>2620</v>
      </c>
      <c r="BP966" s="6">
        <v>2620</v>
      </c>
    </row>
    <row r="967" spans="58:68" ht="12">
      <c r="BF967" s="1" t="s">
        <v>780</v>
      </c>
      <c r="BG967" s="4">
        <v>2172</v>
      </c>
      <c r="BH967" s="4">
        <v>5536</v>
      </c>
      <c r="BI967" s="4">
        <v>1982</v>
      </c>
      <c r="BJ967" s="4">
        <v>5346</v>
      </c>
      <c r="BK967" s="6">
        <v>1897</v>
      </c>
      <c r="BL967" s="6">
        <v>5261</v>
      </c>
      <c r="BM967" s="4"/>
      <c r="BN967" s="4"/>
      <c r="BO967" s="4">
        <v>2032</v>
      </c>
      <c r="BP967" s="6">
        <v>5396</v>
      </c>
    </row>
    <row r="969" spans="58:68" ht="12">
      <c r="BF969" s="1" t="s">
        <v>781</v>
      </c>
      <c r="BG969" s="6">
        <v>993</v>
      </c>
      <c r="BH969" s="6">
        <v>3585</v>
      </c>
      <c r="BI969" s="6">
        <v>793</v>
      </c>
      <c r="BJ969" s="6">
        <v>3385</v>
      </c>
      <c r="BK969" s="6">
        <v>918</v>
      </c>
      <c r="BL969" s="6">
        <v>3510</v>
      </c>
      <c r="BM969" s="6">
        <v>978</v>
      </c>
      <c r="BN969" s="6">
        <v>3570</v>
      </c>
      <c r="BO969" s="6">
        <v>918</v>
      </c>
      <c r="BP969" s="6">
        <v>3510</v>
      </c>
    </row>
    <row r="970" spans="58:68" ht="12">
      <c r="BF970" s="1" t="s">
        <v>782</v>
      </c>
      <c r="BG970" s="4">
        <v>3566</v>
      </c>
      <c r="BH970" s="4">
        <v>7409</v>
      </c>
      <c r="BI970" s="4">
        <v>3550.5</v>
      </c>
      <c r="BJ970" s="4">
        <v>8664.5</v>
      </c>
      <c r="BK970" s="4"/>
      <c r="BL970" s="4"/>
      <c r="BM970" s="4">
        <v>2544</v>
      </c>
      <c r="BN970" s="4">
        <v>6936</v>
      </c>
      <c r="BO970" s="6">
        <v>2780</v>
      </c>
      <c r="BP970" s="6">
        <v>6140</v>
      </c>
    </row>
    <row r="971" spans="58:68" ht="12">
      <c r="BF971" s="1" t="s">
        <v>783</v>
      </c>
      <c r="BG971" s="4">
        <v>1946</v>
      </c>
      <c r="BH971" s="4">
        <v>5256</v>
      </c>
      <c r="BI971" s="4"/>
      <c r="BJ971" s="4"/>
      <c r="BK971" s="4"/>
      <c r="BL971" s="4"/>
      <c r="BM971" s="4">
        <v>1714</v>
      </c>
      <c r="BN971" s="4">
        <v>4414</v>
      </c>
      <c r="BO971" s="4">
        <v>1910</v>
      </c>
      <c r="BP971" s="4">
        <v>4420</v>
      </c>
    </row>
    <row r="972" spans="27:38" ht="12">
      <c r="AA972" s="4"/>
      <c r="AB972" s="4"/>
      <c r="AC972" s="4"/>
      <c r="AD972" s="4"/>
      <c r="AE972" s="4"/>
      <c r="AF972" s="4"/>
      <c r="AG972" s="4"/>
      <c r="AH972" s="4"/>
      <c r="AI972" s="4"/>
      <c r="AJ972" s="4"/>
      <c r="AK972" s="4"/>
      <c r="AL972" s="4"/>
    </row>
    <row r="973" ht="12">
      <c r="BF973" s="16" t="s">
        <v>793</v>
      </c>
    </row>
    <row r="974" ht="12">
      <c r="BF974" s="16" t="s">
        <v>794</v>
      </c>
    </row>
    <row r="975" spans="27:84" ht="12">
      <c r="AA975" s="4"/>
      <c r="AB975" s="4"/>
      <c r="AC975" s="4"/>
      <c r="AD975" s="4"/>
      <c r="AE975" s="4"/>
      <c r="AF975" s="4"/>
      <c r="AG975" s="4"/>
      <c r="AH975" s="4"/>
      <c r="AI975" s="4"/>
      <c r="AJ975" s="4"/>
      <c r="AK975" s="4"/>
      <c r="AL975" s="4"/>
      <c r="BF975" s="16" t="s">
        <v>795</v>
      </c>
      <c r="BR975" s="6">
        <v>18</v>
      </c>
      <c r="BS975" s="6">
        <v>7</v>
      </c>
      <c r="BT975" s="6">
        <v>7</v>
      </c>
      <c r="BU975" s="6">
        <v>8</v>
      </c>
      <c r="BV975" s="6">
        <v>8</v>
      </c>
      <c r="BW975" s="6">
        <v>8</v>
      </c>
      <c r="BX975" s="6">
        <v>8</v>
      </c>
      <c r="BY975" s="6">
        <v>8</v>
      </c>
      <c r="BZ975" s="6">
        <v>7</v>
      </c>
      <c r="CA975" s="6">
        <v>8</v>
      </c>
      <c r="CB975" s="6">
        <v>7</v>
      </c>
      <c r="CC975" s="6">
        <v>8</v>
      </c>
      <c r="CD975" s="6">
        <v>7</v>
      </c>
      <c r="CE975" s="6">
        <v>8</v>
      </c>
      <c r="CF975" s="6">
        <v>8</v>
      </c>
    </row>
    <row r="976" spans="27:70" ht="12">
      <c r="AA976" s="4"/>
      <c r="AB976" s="4"/>
      <c r="AC976" s="4"/>
      <c r="AD976" s="4"/>
      <c r="AE976" s="4"/>
      <c r="AF976" s="4"/>
      <c r="AG976" s="4"/>
      <c r="AH976" s="4"/>
      <c r="AI976" s="4"/>
      <c r="AJ976" s="4"/>
      <c r="AK976" s="4"/>
      <c r="AL976" s="4"/>
      <c r="BF976" s="16" t="s">
        <v>796</v>
      </c>
      <c r="BR976" s="6">
        <f>SUM(BR975:CF975)</f>
        <v>125</v>
      </c>
    </row>
    <row r="977" spans="27:38" ht="12">
      <c r="AA977" s="4"/>
      <c r="AB977" s="4"/>
      <c r="AC977" s="4"/>
      <c r="AD977" s="4"/>
      <c r="AE977" s="4"/>
      <c r="AF977" s="4"/>
      <c r="AG977" s="4"/>
      <c r="AH977" s="4"/>
      <c r="AI977" s="4"/>
      <c r="AJ977" s="4"/>
      <c r="AK977" s="4"/>
      <c r="AL977" s="4"/>
    </row>
    <row r="978" spans="27:70" ht="12">
      <c r="AA978" s="4"/>
      <c r="AB978" s="4"/>
      <c r="AC978" s="4"/>
      <c r="AD978" s="4"/>
      <c r="AE978" s="4"/>
      <c r="AF978" s="4"/>
      <c r="AG978" s="4"/>
      <c r="AH978" s="4"/>
      <c r="AI978" s="4"/>
      <c r="AJ978" s="4"/>
      <c r="AK978" s="4"/>
      <c r="AL978" s="4"/>
      <c r="BR978" s="7" t="s">
        <v>797</v>
      </c>
    </row>
    <row r="979" spans="27:38" ht="12">
      <c r="AA979" s="4"/>
      <c r="AB979" s="4"/>
      <c r="AC979" s="4"/>
      <c r="AD979" s="4"/>
      <c r="AE979" s="4"/>
      <c r="AF979" s="4"/>
      <c r="AG979" s="4"/>
      <c r="AH979" s="4"/>
      <c r="AI979" s="4"/>
      <c r="AJ979" s="4"/>
      <c r="AK979" s="4"/>
      <c r="AL979" s="4"/>
    </row>
    <row r="980" ht="12">
      <c r="BR980" s="7" t="s">
        <v>757</v>
      </c>
    </row>
    <row r="981" ht="12">
      <c r="BR981" s="7" t="s">
        <v>798</v>
      </c>
    </row>
    <row r="982" ht="12">
      <c r="BR982" s="7" t="s">
        <v>759</v>
      </c>
    </row>
    <row r="985" spans="71:83" ht="12">
      <c r="BS985" s="7" t="s">
        <v>799</v>
      </c>
      <c r="BU985" s="7" t="s">
        <v>800</v>
      </c>
      <c r="BW985" s="7" t="s">
        <v>801</v>
      </c>
      <c r="BY985" s="7" t="s">
        <v>802</v>
      </c>
      <c r="CA985" s="7" t="s">
        <v>803</v>
      </c>
      <c r="CC985" s="7" t="s">
        <v>804</v>
      </c>
      <c r="CE985" s="7" t="s">
        <v>805</v>
      </c>
    </row>
    <row r="986" spans="71:84" ht="12">
      <c r="BS986" s="7" t="s">
        <v>765</v>
      </c>
      <c r="BT986" s="7" t="s">
        <v>766</v>
      </c>
      <c r="BU986" s="7" t="s">
        <v>765</v>
      </c>
      <c r="BV986" s="7" t="s">
        <v>766</v>
      </c>
      <c r="BW986" s="7" t="s">
        <v>765</v>
      </c>
      <c r="BX986" s="7" t="s">
        <v>766</v>
      </c>
      <c r="BY986" s="7" t="s">
        <v>765</v>
      </c>
      <c r="BZ986" s="7" t="s">
        <v>766</v>
      </c>
      <c r="CA986" s="7" t="s">
        <v>765</v>
      </c>
      <c r="CB986" s="7" t="s">
        <v>766</v>
      </c>
      <c r="CC986" s="7" t="s">
        <v>765</v>
      </c>
      <c r="CD986" s="7" t="s">
        <v>766</v>
      </c>
      <c r="CE986" s="7" t="s">
        <v>765</v>
      </c>
      <c r="CF986" s="7" t="s">
        <v>766</v>
      </c>
    </row>
    <row r="987" spans="71:84" ht="12">
      <c r="BS987" s="7" t="s">
        <v>767</v>
      </c>
      <c r="BT987" s="7" t="s">
        <v>767</v>
      </c>
      <c r="BU987" s="7" t="s">
        <v>767</v>
      </c>
      <c r="BV987" s="7" t="s">
        <v>767</v>
      </c>
      <c r="BW987" s="7" t="s">
        <v>767</v>
      </c>
      <c r="BX987" s="7" t="s">
        <v>767</v>
      </c>
      <c r="BY987" s="7" t="s">
        <v>767</v>
      </c>
      <c r="BZ987" s="7" t="s">
        <v>767</v>
      </c>
      <c r="CA987" s="7" t="s">
        <v>767</v>
      </c>
      <c r="CB987" s="7" t="s">
        <v>767</v>
      </c>
      <c r="CC987" s="7" t="s">
        <v>767</v>
      </c>
      <c r="CD987" s="7" t="s">
        <v>767</v>
      </c>
      <c r="CE987" s="7" t="s">
        <v>767</v>
      </c>
      <c r="CF987" s="7" t="s">
        <v>767</v>
      </c>
    </row>
    <row r="988" spans="70:84" ht="12">
      <c r="BR988" s="1" t="s">
        <v>768</v>
      </c>
      <c r="BS988" s="20">
        <v>3228</v>
      </c>
      <c r="BT988" s="20">
        <v>6540</v>
      </c>
      <c r="BU988" s="20">
        <v>5814</v>
      </c>
      <c r="BV988" s="20">
        <v>17272</v>
      </c>
      <c r="BW988" s="20">
        <v>4778</v>
      </c>
      <c r="BX988" s="20">
        <v>14991.5</v>
      </c>
      <c r="BY988" s="20">
        <v>3307</v>
      </c>
      <c r="BZ988" s="20">
        <v>7672</v>
      </c>
      <c r="CA988" s="20">
        <v>3534</v>
      </c>
      <c r="CB988" s="20">
        <v>12740</v>
      </c>
      <c r="CC988" s="20">
        <v>2260</v>
      </c>
      <c r="CD988" s="20">
        <v>6468</v>
      </c>
      <c r="CE988" s="20">
        <v>6060</v>
      </c>
      <c r="CF988" s="20">
        <v>13646</v>
      </c>
    </row>
    <row r="990" spans="70:84" ht="12">
      <c r="BR990" s="1" t="s">
        <v>769</v>
      </c>
      <c r="BS990" s="4">
        <v>2644</v>
      </c>
      <c r="BT990" s="4">
        <v>5508</v>
      </c>
      <c r="BU990" s="6">
        <v>5218</v>
      </c>
      <c r="BV990" s="6">
        <v>13737.5</v>
      </c>
      <c r="BW990" s="4">
        <v>6464</v>
      </c>
      <c r="BX990" s="4">
        <v>9674</v>
      </c>
      <c r="BY990" s="4">
        <v>3307</v>
      </c>
      <c r="BZ990" s="4">
        <v>8587</v>
      </c>
      <c r="CA990" s="4">
        <v>2016</v>
      </c>
      <c r="CB990" s="4">
        <v>6048</v>
      </c>
      <c r="CC990" s="4">
        <v>1953</v>
      </c>
      <c r="CD990" s="4">
        <v>5145</v>
      </c>
      <c r="CE990" s="4"/>
      <c r="CF990" s="4"/>
    </row>
    <row r="991" spans="70:84" ht="12">
      <c r="BR991" s="1" t="s">
        <v>770</v>
      </c>
      <c r="BS991" s="4">
        <v>2450</v>
      </c>
      <c r="BT991" s="4">
        <v>5155</v>
      </c>
      <c r="BU991" s="4">
        <v>6006</v>
      </c>
      <c r="BV991" s="4">
        <v>12012</v>
      </c>
      <c r="BW991" s="4"/>
      <c r="BX991" s="4"/>
      <c r="BY991" s="4"/>
      <c r="BZ991" s="4"/>
      <c r="CA991" s="4"/>
      <c r="CB991" s="4"/>
      <c r="CC991" s="4">
        <v>2730</v>
      </c>
      <c r="CD991" s="4">
        <v>5460</v>
      </c>
      <c r="CE991" s="4"/>
      <c r="CF991" s="4"/>
    </row>
    <row r="992" spans="70:84" ht="12">
      <c r="BR992" s="1" t="s">
        <v>771</v>
      </c>
      <c r="BS992" s="4">
        <v>2323.5</v>
      </c>
      <c r="BT992" s="4">
        <v>7263</v>
      </c>
      <c r="BU992" s="4">
        <v>7154.5</v>
      </c>
      <c r="BV992" s="4">
        <v>18458.5</v>
      </c>
      <c r="BW992" s="4">
        <v>7135</v>
      </c>
      <c r="BX992" s="4">
        <v>18439</v>
      </c>
      <c r="BY992" s="4"/>
      <c r="BZ992" s="4"/>
      <c r="CA992" s="4">
        <v>6092</v>
      </c>
      <c r="CB992" s="4">
        <v>15587</v>
      </c>
      <c r="CC992" s="6">
        <v>2132.5</v>
      </c>
      <c r="CD992" s="6">
        <v>6990</v>
      </c>
      <c r="CE992" s="4"/>
      <c r="CF992" s="4"/>
    </row>
    <row r="994" spans="70:84" ht="12">
      <c r="BR994" s="1" t="s">
        <v>772</v>
      </c>
      <c r="BS994" s="4">
        <v>2922.5</v>
      </c>
      <c r="BT994" s="4">
        <v>8239.5</v>
      </c>
      <c r="BU994" s="4">
        <v>4341</v>
      </c>
      <c r="BV994" s="4">
        <v>12543</v>
      </c>
      <c r="BW994" s="4">
        <v>4341</v>
      </c>
      <c r="BX994" s="4">
        <v>12543</v>
      </c>
      <c r="BY994" s="4"/>
      <c r="BZ994" s="4"/>
      <c r="CA994" s="4">
        <v>2694</v>
      </c>
      <c r="CB994" s="4"/>
      <c r="CC994" s="4">
        <v>2337</v>
      </c>
      <c r="CD994" s="4">
        <v>6303</v>
      </c>
      <c r="CE994" s="4"/>
      <c r="CF994" s="4"/>
    </row>
    <row r="995" spans="70:84" ht="12">
      <c r="BR995" s="1" t="s">
        <v>773</v>
      </c>
      <c r="BS995" s="4">
        <v>2832</v>
      </c>
      <c r="BT995" s="4">
        <v>7872</v>
      </c>
      <c r="BU995" s="4">
        <v>5342</v>
      </c>
      <c r="BV995" s="4">
        <v>17272</v>
      </c>
      <c r="BW995" s="4">
        <v>4582</v>
      </c>
      <c r="BX995" s="4">
        <v>15862</v>
      </c>
      <c r="BY995" s="4"/>
      <c r="BZ995" s="4"/>
      <c r="CA995" s="4"/>
      <c r="CB995" s="4"/>
      <c r="CC995" s="4"/>
      <c r="CD995" s="4"/>
      <c r="CE995" s="4"/>
      <c r="CF995" s="4"/>
    </row>
    <row r="996" spans="70:84" ht="12">
      <c r="BR996" s="1" t="s">
        <v>774</v>
      </c>
      <c r="BS996" s="4">
        <v>2807</v>
      </c>
      <c r="BT996" s="4">
        <v>5807</v>
      </c>
      <c r="BU996" s="4">
        <v>4776</v>
      </c>
      <c r="BV996" s="4">
        <v>12576</v>
      </c>
      <c r="BW996" s="4">
        <v>3736</v>
      </c>
      <c r="BX996" s="4">
        <v>8336</v>
      </c>
      <c r="BY996" s="4"/>
      <c r="BZ996" s="4"/>
      <c r="CA996" s="4">
        <v>3386</v>
      </c>
      <c r="CB996" s="4">
        <v>12076</v>
      </c>
      <c r="CC996" s="4"/>
      <c r="CD996" s="4"/>
      <c r="CE996" s="4"/>
      <c r="CF996" s="4"/>
    </row>
    <row r="998" spans="70:84" ht="12">
      <c r="BR998" s="1" t="s">
        <v>775</v>
      </c>
      <c r="BS998" s="4">
        <v>5117</v>
      </c>
      <c r="BT998" s="4">
        <v>9202</v>
      </c>
      <c r="BU998" s="4">
        <v>8602</v>
      </c>
      <c r="BV998" s="4">
        <v>17408</v>
      </c>
      <c r="BW998" s="4">
        <v>7400</v>
      </c>
      <c r="BX998" s="4">
        <v>16874</v>
      </c>
      <c r="BY998" s="4"/>
      <c r="BZ998" s="4"/>
      <c r="CA998" s="4"/>
      <c r="CB998" s="4"/>
      <c r="CC998" s="6">
        <v>2080</v>
      </c>
      <c r="CD998" s="6">
        <v>6500</v>
      </c>
      <c r="CE998" s="4"/>
      <c r="CF998" s="4"/>
    </row>
    <row r="999" spans="70:84" ht="12">
      <c r="BR999" s="1" t="s">
        <v>776</v>
      </c>
      <c r="BS999" s="4">
        <v>2571</v>
      </c>
      <c r="BT999" s="4">
        <v>4033</v>
      </c>
      <c r="BU999" s="4">
        <v>6705</v>
      </c>
      <c r="BV999" s="4">
        <v>12705</v>
      </c>
      <c r="BW999" s="4">
        <v>4505</v>
      </c>
      <c r="BX999" s="4">
        <v>10505</v>
      </c>
      <c r="BY999" s="4"/>
      <c r="BZ999" s="4"/>
      <c r="CA999" s="4">
        <v>2920</v>
      </c>
      <c r="CB999" s="4">
        <v>8160</v>
      </c>
      <c r="CC999" s="6">
        <v>2421</v>
      </c>
      <c r="CD999" s="6">
        <v>3883</v>
      </c>
      <c r="CE999" s="4"/>
      <c r="CF999" s="4"/>
    </row>
    <row r="1000" spans="70:84" ht="12">
      <c r="BR1000" s="1" t="s">
        <v>777</v>
      </c>
      <c r="BS1000" s="4">
        <v>1206</v>
      </c>
      <c r="BT1000" s="4">
        <v>8056</v>
      </c>
      <c r="BU1000" s="4">
        <v>2147.5</v>
      </c>
      <c r="BV1000" s="4">
        <v>15753.5</v>
      </c>
      <c r="BW1000" s="4">
        <v>2355</v>
      </c>
      <c r="BX1000" s="4">
        <v>14173</v>
      </c>
      <c r="BY1000" s="4"/>
      <c r="BZ1000" s="4"/>
      <c r="CA1000" s="4">
        <v>2126</v>
      </c>
      <c r="CB1000" s="4">
        <v>13404</v>
      </c>
      <c r="CC1000" s="6">
        <v>2096</v>
      </c>
      <c r="CD1000" s="6">
        <v>8638</v>
      </c>
      <c r="CE1000" s="4"/>
      <c r="CF1000" s="4"/>
    </row>
    <row r="1002" spans="70:84" ht="12">
      <c r="BR1002" s="1" t="s">
        <v>778</v>
      </c>
      <c r="BS1002" s="4">
        <v>2160</v>
      </c>
      <c r="BT1002" s="4">
        <v>6360</v>
      </c>
      <c r="BU1002" s="4">
        <v>5684</v>
      </c>
      <c r="BV1002" s="4">
        <v>13484</v>
      </c>
      <c r="BW1002" s="4">
        <v>4974</v>
      </c>
      <c r="BX1002" s="4">
        <v>12174</v>
      </c>
      <c r="BY1002" s="4">
        <v>3334</v>
      </c>
      <c r="BZ1002" s="4">
        <v>7672</v>
      </c>
      <c r="CA1002" s="4">
        <v>4085</v>
      </c>
      <c r="CB1002" s="4">
        <v>10905</v>
      </c>
      <c r="CC1002" s="6">
        <v>3314</v>
      </c>
      <c r="CD1002" s="6">
        <v>8114</v>
      </c>
      <c r="CE1002" s="4">
        <v>5660</v>
      </c>
      <c r="CF1002" s="4">
        <v>13460</v>
      </c>
    </row>
    <row r="1003" spans="70:84" ht="12">
      <c r="BR1003" s="1" t="s">
        <v>779</v>
      </c>
      <c r="BS1003" s="4">
        <v>3900</v>
      </c>
      <c r="BT1003" s="4">
        <v>8290</v>
      </c>
      <c r="BU1003" s="4">
        <v>4620</v>
      </c>
      <c r="BV1003" s="4">
        <v>11037.5</v>
      </c>
      <c r="BW1003" s="4">
        <v>3080</v>
      </c>
      <c r="BX1003" s="4">
        <v>7700</v>
      </c>
      <c r="BY1003" s="4"/>
      <c r="BZ1003" s="4"/>
      <c r="CA1003" s="4"/>
      <c r="CB1003" s="4"/>
      <c r="CC1003" s="4"/>
      <c r="CD1003" s="4"/>
      <c r="CE1003" s="4"/>
      <c r="CF1003" s="4"/>
    </row>
    <row r="1004" spans="70:84" ht="12">
      <c r="BR1004" s="1" t="s">
        <v>780</v>
      </c>
      <c r="BS1004" s="4">
        <v>2478</v>
      </c>
      <c r="BT1004" s="4">
        <v>6068</v>
      </c>
      <c r="BU1004" s="4">
        <v>7504</v>
      </c>
      <c r="BV1004" s="4">
        <v>12146</v>
      </c>
      <c r="BW1004" s="4">
        <v>5094</v>
      </c>
      <c r="BX1004" s="4">
        <v>9736</v>
      </c>
      <c r="BY1004" s="4"/>
      <c r="BZ1004" s="4"/>
      <c r="CA1004" s="4">
        <v>3534</v>
      </c>
      <c r="CB1004" s="4">
        <v>7124</v>
      </c>
      <c r="CC1004" s="6">
        <v>3072</v>
      </c>
      <c r="CD1004" s="6">
        <v>6436</v>
      </c>
      <c r="CE1004" s="4"/>
      <c r="CF1004" s="4"/>
    </row>
    <row r="1006" spans="70:84" ht="12">
      <c r="BR1006" s="1" t="s">
        <v>781</v>
      </c>
      <c r="BS1006" s="6">
        <v>3484.5</v>
      </c>
      <c r="BT1006" s="6">
        <v>6184.5</v>
      </c>
      <c r="BU1006" s="6">
        <v>5800</v>
      </c>
      <c r="BV1006" s="6">
        <v>22189</v>
      </c>
      <c r="BW1006" s="6">
        <v>4838.5</v>
      </c>
      <c r="BX1006" s="6">
        <v>18330</v>
      </c>
      <c r="BY1006" s="4">
        <v>1760</v>
      </c>
      <c r="BZ1006" s="4">
        <v>7310</v>
      </c>
      <c r="CA1006" s="4">
        <v>5710</v>
      </c>
      <c r="CB1006" s="4">
        <v>20110</v>
      </c>
      <c r="CC1006" s="4"/>
      <c r="CD1006" s="4"/>
      <c r="CE1006" s="4"/>
      <c r="CF1006" s="4"/>
    </row>
    <row r="1007" spans="70:84" ht="12">
      <c r="BR1007" s="1" t="s">
        <v>782</v>
      </c>
      <c r="BS1007" s="4">
        <v>4858</v>
      </c>
      <c r="BT1007" s="4">
        <v>11538</v>
      </c>
      <c r="BU1007" s="4">
        <v>7948.5</v>
      </c>
      <c r="BV1007" s="4">
        <v>17503.5</v>
      </c>
      <c r="BW1007" s="4">
        <v>7497</v>
      </c>
      <c r="BX1007" s="4">
        <v>15887</v>
      </c>
      <c r="BY1007" s="4"/>
      <c r="BZ1007" s="4"/>
      <c r="CA1007" s="4">
        <v>6266</v>
      </c>
      <c r="CB1007" s="4">
        <v>21266</v>
      </c>
      <c r="CC1007" s="4"/>
      <c r="CD1007" s="4"/>
      <c r="CE1007" s="4"/>
      <c r="CF1007" s="4"/>
    </row>
    <row r="1008" spans="70:84" ht="12">
      <c r="BR1008" s="1" t="s">
        <v>783</v>
      </c>
      <c r="BS1008" s="4">
        <v>3096</v>
      </c>
      <c r="BT1008" s="4">
        <v>7256</v>
      </c>
      <c r="BU1008" s="4">
        <v>6271</v>
      </c>
      <c r="BV1008" s="4">
        <v>11498</v>
      </c>
      <c r="BW1008" s="4">
        <v>3814</v>
      </c>
      <c r="BX1008" s="4">
        <v>8762</v>
      </c>
      <c r="BY1008" s="4"/>
      <c r="BZ1008" s="4"/>
      <c r="CA1008" s="4"/>
      <c r="CB1008" s="4"/>
      <c r="CC1008" s="4"/>
      <c r="CD1008" s="4"/>
      <c r="CE1008" s="4">
        <v>6460</v>
      </c>
      <c r="CF1008" s="4">
        <v>13832</v>
      </c>
    </row>
    <row r="1010" ht="12">
      <c r="BR1010" s="16" t="s">
        <v>806</v>
      </c>
    </row>
    <row r="1011" ht="12">
      <c r="BR1011" s="16" t="s">
        <v>807</v>
      </c>
    </row>
    <row r="1012" ht="12">
      <c r="CG1012" s="1" t="s">
        <v>808</v>
      </c>
    </row>
    <row r="1016" ht="12">
      <c r="CH1016" s="7" t="s">
        <v>809</v>
      </c>
    </row>
    <row r="1019" ht="12">
      <c r="CJ1019" s="1" t="s">
        <v>759</v>
      </c>
    </row>
    <row r="1096" ht="12">
      <c r="CJ1096" s="1" t="s">
        <v>810</v>
      </c>
    </row>
    <row r="1098" ht="12">
      <c r="CK1098" s="7" t="s">
        <v>811</v>
      </c>
    </row>
    <row r="1099" ht="12">
      <c r="CK1099" s="7" t="s">
        <v>812</v>
      </c>
    </row>
    <row r="1100" ht="12">
      <c r="CK1100" s="7" t="s">
        <v>813</v>
      </c>
    </row>
    <row r="1179" ht="12">
      <c r="CM1179" s="1" t="s">
        <v>814</v>
      </c>
    </row>
    <row r="1180" ht="12">
      <c r="CM1180" s="7" t="s">
        <v>757</v>
      </c>
    </row>
    <row r="1181" ht="12">
      <c r="CM1181" s="7" t="s">
        <v>815</v>
      </c>
    </row>
    <row r="1182" ht="12">
      <c r="CM1182" s="7" t="s">
        <v>816</v>
      </c>
    </row>
    <row r="1183" ht="12">
      <c r="CM1183" s="7" t="s">
        <v>817</v>
      </c>
    </row>
    <row r="1219" ht="12">
      <c r="CM1219" s="1" t="s">
        <v>818</v>
      </c>
    </row>
  </sheetData>
  <printOptions/>
  <pageMargins left="0.75" right="0.75" top="1" bottom="1" header="0.5" footer="0.5"/>
  <pageSetup horizontalDpi="600" verticalDpi="600" orientation="portrait" r:id="rId1"/>
  <headerFooter alignWithMargins="0">
    <oddHeader>&amp;LSREB-State Data Exchange&amp;C&amp;RApril 1989</oddHeader>
    <oddFooter>&amp;C-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2000-07-24T15:06:00Z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