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I:\FactBooks\3_Completion\"/>
    </mc:Choice>
  </mc:AlternateContent>
  <xr:revisionPtr revIDLastSave="0" documentId="13_ncr:1_{F64C5436-2077-4C42-BDCC-0B42AEA9AB24}" xr6:coauthVersionLast="43" xr6:coauthVersionMax="43" xr10:uidLastSave="{00000000-0000-0000-0000-000000000000}"/>
  <bookViews>
    <workbookView xWindow="-120" yWindow="-120" windowWidth="29040" windowHeight="15840" tabRatio="680" xr2:uid="{00000000-000D-0000-FFFF-FFFF00000000}"/>
  </bookViews>
  <sheets>
    <sheet name="TABLE 47" sheetId="2" r:id="rId1"/>
    <sheet name="Total Certificates, 1&lt;4" sheetId="7" r:id="rId2"/>
    <sheet name="Public" sheetId="8" r:id="rId3"/>
    <sheet name="Gender" sheetId="1" r:id="rId4"/>
    <sheet name="All races" sheetId="9" r:id="rId5"/>
    <sheet name="Black" sheetId="11" r:id="rId6"/>
    <sheet name="Hispanic &amp; Foreign" sheetId="10" r:id="rId7"/>
    <sheet name="Women % of Total" sheetId="12" r:id="rId8"/>
  </sheets>
  <definedNames>
    <definedName name="__123Graph_A" hidden="1">Gender!#REF!</definedName>
    <definedName name="__123Graph_LBL_A" hidden="1">Gender!#REF!</definedName>
    <definedName name="__123Graph_X" hidden="1">Gender!#REF!</definedName>
    <definedName name="_1__123Graph_AASSO" hidden="1">Gender!#REF!</definedName>
    <definedName name="_2__123Graph_AASSO" hidden="1">Gender!#REF!</definedName>
    <definedName name="_3__123Graph_LBL_AASSO" hidden="1">Gender!#REF!</definedName>
    <definedName name="_4__123Graph_LBL_AASSO" hidden="1">Gender!#REF!</definedName>
    <definedName name="_5__123Graph_XASSO" hidden="1">Gender!#REF!</definedName>
    <definedName name="_6__123Graph_XASSO" hidden="1">Gender!#REF!</definedName>
    <definedName name="_xlnm._FilterDatabase" localSheetId="0" hidden="1">'TABLE 47'!$A$8:$P$67</definedName>
    <definedName name="DATA">Gender!#REF!</definedName>
    <definedName name="_xlnm.Print_Area" localSheetId="0">'TABLE 47'!$A$1:$I$73</definedName>
    <definedName name="T_1">'TABLE 47'!$A$1:$E$7</definedName>
    <definedName name="T_2">'Gender:Hispanic &amp; Foreign'!$A$1:$CI$155</definedName>
    <definedName name="T_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10" l="1"/>
  <c r="E2" i="10"/>
  <c r="F2" i="10"/>
  <c r="G2" i="10"/>
  <c r="H2" i="10"/>
  <c r="I2" i="10"/>
  <c r="J2" i="10"/>
  <c r="C2" i="10"/>
  <c r="D2" i="11" l="1"/>
  <c r="E2" i="11"/>
  <c r="F2" i="11"/>
  <c r="G2" i="11"/>
  <c r="H2" i="11"/>
  <c r="I2" i="11"/>
  <c r="J2" i="11"/>
  <c r="C2" i="11"/>
  <c r="D67" i="2" l="1"/>
  <c r="I67" i="2"/>
  <c r="I66" i="2"/>
  <c r="I65" i="2"/>
  <c r="I64" i="2"/>
  <c r="I63" i="2"/>
  <c r="I62" i="2"/>
  <c r="I61" i="2"/>
  <c r="I60" i="2"/>
  <c r="I59" i="2"/>
  <c r="I58" i="2"/>
  <c r="I56" i="2"/>
  <c r="I55" i="2"/>
  <c r="I54" i="2"/>
  <c r="I53" i="2"/>
  <c r="I52" i="2"/>
  <c r="I51" i="2"/>
  <c r="I50" i="2"/>
  <c r="I49" i="2"/>
  <c r="I48" i="2"/>
  <c r="I47" i="2"/>
  <c r="I46" i="2"/>
  <c r="I45" i="2"/>
  <c r="I44"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9" i="2"/>
  <c r="I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F67" i="2"/>
  <c r="F66" i="2"/>
  <c r="F65" i="2"/>
  <c r="F64" i="2"/>
  <c r="F63" i="2"/>
  <c r="F62" i="2"/>
  <c r="F61" i="2"/>
  <c r="F60" i="2"/>
  <c r="F59" i="2"/>
  <c r="F58" i="2"/>
  <c r="F56" i="2"/>
  <c r="F54" i="2"/>
  <c r="F53" i="2"/>
  <c r="F52" i="2"/>
  <c r="F51" i="2"/>
  <c r="F50" i="2"/>
  <c r="F49" i="2"/>
  <c r="F48" i="2"/>
  <c r="F47" i="2"/>
  <c r="F46" i="2"/>
  <c r="F45" i="2"/>
  <c r="F44" i="2"/>
  <c r="F42" i="2"/>
  <c r="F41" i="2"/>
  <c r="F40" i="2"/>
  <c r="F39" i="2"/>
  <c r="F38" i="2"/>
  <c r="F37" i="2"/>
  <c r="F36" i="2"/>
  <c r="F35" i="2"/>
  <c r="F34" i="2"/>
  <c r="F33" i="2"/>
  <c r="F32" i="2"/>
  <c r="F31" i="2"/>
  <c r="F30" i="2"/>
  <c r="F29" i="2"/>
  <c r="F27" i="2"/>
  <c r="F26" i="2"/>
  <c r="F25" i="2"/>
  <c r="F24" i="2"/>
  <c r="F23" i="2"/>
  <c r="F21" i="2"/>
  <c r="F20" i="2"/>
  <c r="F19" i="2"/>
  <c r="F18" i="2"/>
  <c r="F17" i="2"/>
  <c r="F16" i="2"/>
  <c r="F15" i="2"/>
  <c r="F14" i="2"/>
  <c r="F13" i="2"/>
  <c r="F12" i="2"/>
  <c r="F11" i="2"/>
  <c r="F9" i="2"/>
  <c r="F8" i="2"/>
  <c r="E67" i="2"/>
  <c r="E66" i="2"/>
  <c r="E65" i="2"/>
  <c r="E64" i="2"/>
  <c r="E63" i="2"/>
  <c r="E62" i="2"/>
  <c r="E61" i="2"/>
  <c r="E60" i="2"/>
  <c r="E59" i="2"/>
  <c r="E58" i="2"/>
  <c r="E56" i="2"/>
  <c r="E55" i="2"/>
  <c r="E54" i="2"/>
  <c r="E53" i="2"/>
  <c r="E52" i="2"/>
  <c r="E51" i="2"/>
  <c r="E50" i="2"/>
  <c r="E49" i="2"/>
  <c r="E48" i="2"/>
  <c r="E47" i="2"/>
  <c r="E46" i="2"/>
  <c r="E45" i="2"/>
  <c r="E44" i="2"/>
  <c r="E42" i="2"/>
  <c r="E41" i="2"/>
  <c r="E40" i="2"/>
  <c r="E39" i="2"/>
  <c r="E38" i="2"/>
  <c r="E37" i="2"/>
  <c r="E36" i="2"/>
  <c r="E35" i="2"/>
  <c r="E34" i="2"/>
  <c r="E33" i="2"/>
  <c r="E32" i="2"/>
  <c r="E31" i="2"/>
  <c r="E30" i="2"/>
  <c r="E29" i="2"/>
  <c r="E27" i="2"/>
  <c r="E26" i="2"/>
  <c r="E25" i="2"/>
  <c r="E24" i="2"/>
  <c r="E23" i="2"/>
  <c r="E22" i="2"/>
  <c r="E21" i="2"/>
  <c r="E20" i="2"/>
  <c r="E19" i="2"/>
  <c r="E18" i="2"/>
  <c r="E17" i="2"/>
  <c r="E16" i="2"/>
  <c r="E15" i="2"/>
  <c r="E14" i="2"/>
  <c r="E13" i="2"/>
  <c r="E12" i="2"/>
  <c r="E11" i="2"/>
  <c r="E9" i="2"/>
  <c r="E8"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I3" i="12"/>
  <c r="J3" i="12"/>
  <c r="I4" i="12"/>
  <c r="J4" i="12"/>
  <c r="I6" i="12"/>
  <c r="J6" i="12"/>
  <c r="I7" i="12"/>
  <c r="J7" i="12"/>
  <c r="I8" i="12"/>
  <c r="J8" i="12"/>
  <c r="I9" i="12"/>
  <c r="J9" i="12"/>
  <c r="I10" i="12"/>
  <c r="J10" i="12"/>
  <c r="I11" i="12"/>
  <c r="J11" i="12"/>
  <c r="I12" i="12"/>
  <c r="J12" i="12"/>
  <c r="I13" i="12"/>
  <c r="J13" i="12"/>
  <c r="I14" i="12"/>
  <c r="J14" i="12"/>
  <c r="I15" i="12"/>
  <c r="J15" i="12"/>
  <c r="I16" i="12"/>
  <c r="J16" i="12"/>
  <c r="I17" i="12"/>
  <c r="J17" i="12"/>
  <c r="I18" i="12"/>
  <c r="J18" i="12"/>
  <c r="I19" i="12"/>
  <c r="J19" i="12"/>
  <c r="I20" i="12"/>
  <c r="J20" i="12"/>
  <c r="I21" i="12"/>
  <c r="J21" i="12"/>
  <c r="I22" i="12"/>
  <c r="J22" i="12"/>
  <c r="I24" i="12"/>
  <c r="J24" i="12"/>
  <c r="I25" i="12"/>
  <c r="J25" i="12"/>
  <c r="I26" i="12"/>
  <c r="J26" i="12"/>
  <c r="I27" i="12"/>
  <c r="J27" i="12"/>
  <c r="I28" i="12"/>
  <c r="J28" i="12"/>
  <c r="I29" i="12"/>
  <c r="J29" i="12"/>
  <c r="I30" i="12"/>
  <c r="J30" i="12"/>
  <c r="I31" i="12"/>
  <c r="J31" i="12"/>
  <c r="I32" i="12"/>
  <c r="J32" i="12"/>
  <c r="I33" i="12"/>
  <c r="J33" i="12"/>
  <c r="I34" i="12"/>
  <c r="J34" i="12"/>
  <c r="I35" i="12"/>
  <c r="J35" i="12"/>
  <c r="I36" i="12"/>
  <c r="J36" i="12"/>
  <c r="I37" i="12"/>
  <c r="J37" i="12"/>
  <c r="I39" i="12"/>
  <c r="J39" i="12"/>
  <c r="I40" i="12"/>
  <c r="J40" i="12"/>
  <c r="I41" i="12"/>
  <c r="J41" i="12"/>
  <c r="I42" i="12"/>
  <c r="J42" i="12"/>
  <c r="I43" i="12"/>
  <c r="J43" i="12"/>
  <c r="I44" i="12"/>
  <c r="J44" i="12"/>
  <c r="I45" i="12"/>
  <c r="J45" i="12"/>
  <c r="I46" i="12"/>
  <c r="J46" i="12"/>
  <c r="I47" i="12"/>
  <c r="J47" i="12"/>
  <c r="I48" i="12"/>
  <c r="J48" i="12"/>
  <c r="I49" i="12"/>
  <c r="J49" i="12"/>
  <c r="I50" i="12"/>
  <c r="J50" i="12"/>
  <c r="I51" i="12"/>
  <c r="J51" i="12"/>
  <c r="I53" i="12"/>
  <c r="J53" i="12"/>
  <c r="I54" i="12"/>
  <c r="J54" i="12"/>
  <c r="I55" i="12"/>
  <c r="J55" i="12"/>
  <c r="I56" i="12"/>
  <c r="J56" i="12"/>
  <c r="I57" i="12"/>
  <c r="J57" i="12"/>
  <c r="I58" i="12"/>
  <c r="J58" i="12"/>
  <c r="I59" i="12"/>
  <c r="J59" i="12"/>
  <c r="I60" i="12"/>
  <c r="J60" i="12"/>
  <c r="I61" i="12"/>
  <c r="J61" i="12"/>
  <c r="I62" i="12"/>
  <c r="J62" i="12"/>
  <c r="AB6" i="10"/>
  <c r="AA8" i="10"/>
  <c r="AB8" i="10"/>
  <c r="AA9" i="10"/>
  <c r="AB9" i="10"/>
  <c r="AA10" i="10"/>
  <c r="AB10" i="10"/>
  <c r="AA11" i="10"/>
  <c r="AA6" i="10" s="1"/>
  <c r="AB11" i="10"/>
  <c r="AA12" i="10"/>
  <c r="AB12" i="10"/>
  <c r="AA13" i="10"/>
  <c r="AB13" i="10"/>
  <c r="AA14" i="10"/>
  <c r="AB14" i="10"/>
  <c r="AA15" i="10"/>
  <c r="AB15" i="10"/>
  <c r="AA16" i="10"/>
  <c r="AB16" i="10"/>
  <c r="AA17" i="10"/>
  <c r="AB17" i="10"/>
  <c r="AA18" i="10"/>
  <c r="AB18" i="10"/>
  <c r="AA19" i="10"/>
  <c r="AB19" i="10"/>
  <c r="AA20" i="10"/>
  <c r="AB20" i="10"/>
  <c r="AA21" i="10"/>
  <c r="AB21" i="10"/>
  <c r="AA22" i="10"/>
  <c r="AB22" i="10"/>
  <c r="AA23" i="10"/>
  <c r="AB23" i="10"/>
  <c r="AA26" i="10"/>
  <c r="AA24" i="10" s="1"/>
  <c r="AB26" i="10"/>
  <c r="AB24" i="10" s="1"/>
  <c r="AA27" i="10"/>
  <c r="AB27" i="10"/>
  <c r="AA28" i="10"/>
  <c r="AB28" i="10"/>
  <c r="AA29" i="10"/>
  <c r="AB29" i="10"/>
  <c r="AA30" i="10"/>
  <c r="AB30" i="10"/>
  <c r="AA31" i="10"/>
  <c r="AB31" i="10"/>
  <c r="AA32" i="10"/>
  <c r="AB32" i="10"/>
  <c r="AA33" i="10"/>
  <c r="AB33" i="10"/>
  <c r="AA34" i="10"/>
  <c r="AB34" i="10"/>
  <c r="AA35" i="10"/>
  <c r="AB35" i="10"/>
  <c r="AA36" i="10"/>
  <c r="AB36" i="10"/>
  <c r="AA37" i="10"/>
  <c r="AB37" i="10"/>
  <c r="AA38" i="10"/>
  <c r="AB38" i="10"/>
  <c r="AA41" i="10"/>
  <c r="AB41" i="10"/>
  <c r="AB39" i="10" s="1"/>
  <c r="AA42" i="10"/>
  <c r="AB42" i="10"/>
  <c r="AA43" i="10"/>
  <c r="AA39" i="10" s="1"/>
  <c r="AB43" i="10"/>
  <c r="AA44" i="10"/>
  <c r="AB44" i="10"/>
  <c r="AA45" i="10"/>
  <c r="AB45" i="10"/>
  <c r="AA46" i="10"/>
  <c r="AB46" i="10"/>
  <c r="AA47" i="10"/>
  <c r="AB47" i="10"/>
  <c r="AA48" i="10"/>
  <c r="AB48" i="10"/>
  <c r="AA49" i="10"/>
  <c r="AB49" i="10"/>
  <c r="AA50" i="10"/>
  <c r="AB50" i="10"/>
  <c r="AA51" i="10"/>
  <c r="AB51" i="10"/>
  <c r="AA52" i="10"/>
  <c r="AB52" i="10"/>
  <c r="AA55" i="10"/>
  <c r="AA53" i="10" s="1"/>
  <c r="AB55" i="10"/>
  <c r="AA56" i="10"/>
  <c r="AB56" i="10"/>
  <c r="AA57" i="10"/>
  <c r="AB57" i="10"/>
  <c r="AA58" i="10"/>
  <c r="AB58" i="10"/>
  <c r="AB53" i="10" s="1"/>
  <c r="AA59" i="10"/>
  <c r="AB59" i="10"/>
  <c r="AA60" i="10"/>
  <c r="AB60" i="10"/>
  <c r="AA61" i="10"/>
  <c r="AB61" i="10"/>
  <c r="AA62" i="10"/>
  <c r="AB62" i="10"/>
  <c r="AA63" i="10"/>
  <c r="AB63" i="10"/>
  <c r="AA64" i="10"/>
  <c r="AB64" i="10"/>
  <c r="AA5" i="10" l="1"/>
  <c r="AA40" i="10" s="1"/>
  <c r="AB40" i="10"/>
  <c r="AB25" i="10"/>
  <c r="AA25" i="10"/>
  <c r="AB5" i="10"/>
  <c r="AB7" i="10" s="1"/>
  <c r="R53" i="10"/>
  <c r="S53" i="10"/>
  <c r="R39" i="10"/>
  <c r="S39" i="10"/>
  <c r="R24" i="10"/>
  <c r="S24" i="10"/>
  <c r="R6" i="10"/>
  <c r="S6" i="10"/>
  <c r="I53" i="10"/>
  <c r="J53" i="10"/>
  <c r="I39" i="10"/>
  <c r="J39" i="10"/>
  <c r="I24" i="10"/>
  <c r="J24" i="10"/>
  <c r="I6" i="10"/>
  <c r="I5" i="10" s="1"/>
  <c r="I7" i="10" s="1"/>
  <c r="J6" i="10"/>
  <c r="R24" i="11"/>
  <c r="S24" i="11"/>
  <c r="R39" i="11"/>
  <c r="S39" i="11"/>
  <c r="R53" i="11"/>
  <c r="S53" i="11"/>
  <c r="I53" i="11"/>
  <c r="J53" i="11"/>
  <c r="I39" i="11"/>
  <c r="J39" i="11"/>
  <c r="I24" i="11"/>
  <c r="J24" i="11"/>
  <c r="AB31" i="11"/>
  <c r="AB32" i="11"/>
  <c r="AB33" i="11"/>
  <c r="AB34" i="11"/>
  <c r="AA32" i="11"/>
  <c r="AA33" i="11"/>
  <c r="AA6" i="11"/>
  <c r="AA8" i="11"/>
  <c r="AB8" i="11"/>
  <c r="AA9" i="11"/>
  <c r="AB9" i="11"/>
  <c r="AA10" i="11"/>
  <c r="AB10" i="11"/>
  <c r="AA11" i="11"/>
  <c r="AB11" i="11"/>
  <c r="AA12" i="11"/>
  <c r="AB12" i="11"/>
  <c r="AA13" i="11"/>
  <c r="AB13" i="11"/>
  <c r="AA14" i="11"/>
  <c r="AB14" i="11"/>
  <c r="AA15" i="11"/>
  <c r="AB15" i="11"/>
  <c r="AA16" i="11"/>
  <c r="AB16" i="11"/>
  <c r="AA17" i="11"/>
  <c r="AB17" i="11"/>
  <c r="AA18" i="11"/>
  <c r="AB18" i="11"/>
  <c r="AA19" i="11"/>
  <c r="AB19" i="11"/>
  <c r="AA20" i="11"/>
  <c r="AB20" i="11"/>
  <c r="AA21" i="11"/>
  <c r="AB21" i="11"/>
  <c r="AA22" i="11"/>
  <c r="AB22" i="11"/>
  <c r="AA23" i="11"/>
  <c r="AB23" i="11"/>
  <c r="AA26" i="11"/>
  <c r="AB26" i="11"/>
  <c r="AA27" i="11"/>
  <c r="AB27" i="11"/>
  <c r="AA28" i="11"/>
  <c r="AB28" i="11"/>
  <c r="AA29" i="11"/>
  <c r="AB29" i="11"/>
  <c r="AA30" i="11"/>
  <c r="AB30" i="11"/>
  <c r="AA31" i="11"/>
  <c r="AA34" i="11"/>
  <c r="AA35" i="11"/>
  <c r="AB35" i="11"/>
  <c r="AA36" i="11"/>
  <c r="AB36" i="11"/>
  <c r="AA37" i="11"/>
  <c r="AB37" i="11"/>
  <c r="AA38" i="11"/>
  <c r="AB38" i="11"/>
  <c r="AA41" i="11"/>
  <c r="AB41" i="11"/>
  <c r="AA42" i="11"/>
  <c r="AB42" i="11"/>
  <c r="AA43" i="11"/>
  <c r="AB43" i="11"/>
  <c r="AA44" i="11"/>
  <c r="AB44" i="11"/>
  <c r="AA45" i="11"/>
  <c r="AB45" i="11"/>
  <c r="AA46" i="11"/>
  <c r="AB46" i="11"/>
  <c r="AA47" i="11"/>
  <c r="AB47" i="11"/>
  <c r="AA48" i="11"/>
  <c r="AB48" i="11"/>
  <c r="AA49" i="11"/>
  <c r="AB49" i="11"/>
  <c r="AA50" i="11"/>
  <c r="AB50" i="11"/>
  <c r="AA51" i="11"/>
  <c r="AB51" i="11"/>
  <c r="AA52" i="11"/>
  <c r="AB52" i="11"/>
  <c r="AA55" i="11"/>
  <c r="AB55" i="11"/>
  <c r="AA56" i="11"/>
  <c r="AB56" i="11"/>
  <c r="AA57" i="11"/>
  <c r="AB57" i="11"/>
  <c r="AA58" i="11"/>
  <c r="AB58" i="11"/>
  <c r="AA59" i="11"/>
  <c r="AB59" i="11"/>
  <c r="AA60" i="11"/>
  <c r="AB60" i="11"/>
  <c r="AA61" i="11"/>
  <c r="AB61" i="11"/>
  <c r="AA62" i="11"/>
  <c r="AB62" i="11"/>
  <c r="AA63" i="11"/>
  <c r="AB63" i="11"/>
  <c r="AA64" i="11"/>
  <c r="AB64" i="11"/>
  <c r="R6" i="11"/>
  <c r="S6" i="11"/>
  <c r="I6" i="11"/>
  <c r="J6" i="11"/>
  <c r="I52" i="9"/>
  <c r="J52" i="9"/>
  <c r="I38" i="9"/>
  <c r="J38" i="9"/>
  <c r="I23" i="9"/>
  <c r="J23" i="9"/>
  <c r="I4" i="9"/>
  <c r="I6" i="9" s="1"/>
  <c r="I5" i="9"/>
  <c r="J5" i="9"/>
  <c r="R53" i="1"/>
  <c r="S53" i="1"/>
  <c r="R39" i="1"/>
  <c r="S39" i="1"/>
  <c r="R24" i="1"/>
  <c r="S24" i="1"/>
  <c r="R5" i="1"/>
  <c r="R7" i="1" s="1"/>
  <c r="S5" i="1"/>
  <c r="S7" i="1" s="1"/>
  <c r="R6" i="1"/>
  <c r="S6" i="1"/>
  <c r="I24" i="1"/>
  <c r="J24" i="1"/>
  <c r="J25" i="1" s="1"/>
  <c r="I6" i="1"/>
  <c r="I5" i="1" s="1"/>
  <c r="I25" i="1" s="1"/>
  <c r="J6" i="1"/>
  <c r="J5" i="1" s="1"/>
  <c r="I39" i="1"/>
  <c r="J39" i="1"/>
  <c r="I53" i="1"/>
  <c r="J53" i="1"/>
  <c r="J52" i="8"/>
  <c r="J38" i="8"/>
  <c r="J23" i="8"/>
  <c r="J5" i="8"/>
  <c r="J52" i="7"/>
  <c r="J38" i="7"/>
  <c r="J23" i="7"/>
  <c r="J5" i="7"/>
  <c r="AB54" i="10" l="1"/>
  <c r="AA54" i="10"/>
  <c r="AA7" i="10"/>
  <c r="S5" i="10"/>
  <c r="S7" i="10" s="1"/>
  <c r="R5" i="10"/>
  <c r="R25" i="10" s="1"/>
  <c r="R40" i="10"/>
  <c r="R7" i="10"/>
  <c r="J5" i="10"/>
  <c r="J40" i="10" s="1"/>
  <c r="I54" i="10"/>
  <c r="I25" i="10"/>
  <c r="I40" i="10"/>
  <c r="AB53" i="11"/>
  <c r="AB39" i="11"/>
  <c r="AA39" i="11"/>
  <c r="J5" i="11"/>
  <c r="J7" i="11" s="1"/>
  <c r="AA53" i="11"/>
  <c r="AB24" i="11"/>
  <c r="AA24" i="11"/>
  <c r="I5" i="11"/>
  <c r="I7" i="11" s="1"/>
  <c r="J54" i="11"/>
  <c r="AB6" i="11"/>
  <c r="R5" i="11"/>
  <c r="R40" i="11" s="1"/>
  <c r="S5" i="11"/>
  <c r="S7" i="11" s="1"/>
  <c r="J4" i="9"/>
  <c r="J24" i="9" s="1"/>
  <c r="I53" i="9"/>
  <c r="I39" i="9"/>
  <c r="I24" i="9"/>
  <c r="S40" i="1"/>
  <c r="S54" i="1"/>
  <c r="R54" i="1"/>
  <c r="S25" i="1"/>
  <c r="R40" i="1"/>
  <c r="R25" i="1"/>
  <c r="J54" i="1"/>
  <c r="J7" i="1"/>
  <c r="I40" i="1"/>
  <c r="I54" i="1"/>
  <c r="J40" i="1"/>
  <c r="I7" i="1"/>
  <c r="J4" i="8"/>
  <c r="J4" i="7"/>
  <c r="J24" i="7" s="1"/>
  <c r="I52" i="7"/>
  <c r="I38" i="7"/>
  <c r="I23" i="7"/>
  <c r="I5" i="7"/>
  <c r="I52" i="8"/>
  <c r="I38" i="8"/>
  <c r="I23" i="8"/>
  <c r="I5" i="8"/>
  <c r="S40" i="10" l="1"/>
  <c r="S25" i="10"/>
  <c r="S54" i="10"/>
  <c r="R54" i="10"/>
  <c r="J7" i="10"/>
  <c r="J25" i="10"/>
  <c r="J54" i="10"/>
  <c r="R54" i="11"/>
  <c r="J25" i="11"/>
  <c r="J40" i="11"/>
  <c r="AA5" i="11"/>
  <c r="I40" i="11"/>
  <c r="I25" i="11"/>
  <c r="I54" i="11"/>
  <c r="AB5" i="11"/>
  <c r="R7" i="11"/>
  <c r="R25" i="11"/>
  <c r="S25" i="11"/>
  <c r="S54" i="11"/>
  <c r="S40" i="11"/>
  <c r="J39" i="9"/>
  <c r="J6" i="9"/>
  <c r="J53" i="9"/>
  <c r="J6" i="8"/>
  <c r="J53" i="8"/>
  <c r="J24" i="8"/>
  <c r="J39" i="8"/>
  <c r="J6" i="7"/>
  <c r="J53" i="7"/>
  <c r="J39" i="7"/>
  <c r="I4" i="7"/>
  <c r="I24" i="7" s="1"/>
  <c r="I4" i="8"/>
  <c r="I39" i="7" l="1"/>
  <c r="I53" i="7"/>
  <c r="I6" i="7"/>
  <c r="I6" i="8"/>
  <c r="I53" i="8"/>
  <c r="I39" i="8"/>
  <c r="I24" i="8"/>
  <c r="G6" i="12" l="1"/>
  <c r="H6" i="12"/>
  <c r="G7" i="12"/>
  <c r="H7" i="12"/>
  <c r="G8" i="12"/>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9" i="12"/>
  <c r="H39" i="12"/>
  <c r="G40" i="12"/>
  <c r="H40" i="12"/>
  <c r="G41" i="12"/>
  <c r="H41" i="12"/>
  <c r="G42" i="12"/>
  <c r="H42" i="12"/>
  <c r="G43" i="12"/>
  <c r="H43" i="12"/>
  <c r="G44" i="12"/>
  <c r="H44" i="12"/>
  <c r="G45" i="12"/>
  <c r="H45" i="12"/>
  <c r="G46" i="12"/>
  <c r="H46" i="12"/>
  <c r="G47" i="12"/>
  <c r="H47" i="12"/>
  <c r="G48" i="12"/>
  <c r="H48" i="12"/>
  <c r="G49" i="12"/>
  <c r="H49" i="12"/>
  <c r="G50" i="12"/>
  <c r="H50" i="12"/>
  <c r="G53" i="12"/>
  <c r="H53" i="12"/>
  <c r="G54" i="12"/>
  <c r="H54" i="12"/>
  <c r="G55" i="12"/>
  <c r="H55" i="12"/>
  <c r="G56" i="12"/>
  <c r="H56" i="12"/>
  <c r="G57" i="12"/>
  <c r="H57" i="12"/>
  <c r="G58" i="12"/>
  <c r="H58" i="12"/>
  <c r="G59" i="12"/>
  <c r="H59" i="12"/>
  <c r="G60" i="12"/>
  <c r="H60" i="12"/>
  <c r="G61" i="12"/>
  <c r="H61" i="12"/>
  <c r="G62" i="12"/>
  <c r="H62" i="12"/>
  <c r="Y8" i="10"/>
  <c r="Z8" i="10"/>
  <c r="Y9" i="10"/>
  <c r="Z9" i="10"/>
  <c r="Y10" i="10"/>
  <c r="Z10" i="10"/>
  <c r="Y11" i="10"/>
  <c r="Z11" i="10"/>
  <c r="Y12" i="10"/>
  <c r="Z12" i="10"/>
  <c r="Y13" i="10"/>
  <c r="Z13" i="10"/>
  <c r="Y14" i="10"/>
  <c r="Z14" i="10"/>
  <c r="Y15" i="10"/>
  <c r="Z15" i="10"/>
  <c r="Y16" i="10"/>
  <c r="Z16" i="10"/>
  <c r="Y17" i="10"/>
  <c r="Z17" i="10"/>
  <c r="Y18" i="10"/>
  <c r="Z18" i="10"/>
  <c r="Y19" i="10"/>
  <c r="Z19" i="10"/>
  <c r="Y20" i="10"/>
  <c r="Z20" i="10"/>
  <c r="Y21" i="10"/>
  <c r="Z21" i="10"/>
  <c r="Y22" i="10"/>
  <c r="Z22" i="10"/>
  <c r="Y23" i="10"/>
  <c r="Z23" i="10"/>
  <c r="Y26" i="10"/>
  <c r="Z26" i="10"/>
  <c r="Y27" i="10"/>
  <c r="Z27" i="10"/>
  <c r="Y28" i="10"/>
  <c r="Z28" i="10"/>
  <c r="Y29" i="10"/>
  <c r="Z29" i="10"/>
  <c r="Y30" i="10"/>
  <c r="Z30" i="10"/>
  <c r="Y31" i="10"/>
  <c r="Z31" i="10"/>
  <c r="Y32" i="10"/>
  <c r="Z32" i="10"/>
  <c r="Y33" i="10"/>
  <c r="Z33" i="10"/>
  <c r="Y34" i="10"/>
  <c r="Z34" i="10"/>
  <c r="Y35" i="10"/>
  <c r="Z35" i="10"/>
  <c r="Y36" i="10"/>
  <c r="Z36" i="10"/>
  <c r="Y37" i="10"/>
  <c r="Z37" i="10"/>
  <c r="Y38" i="10"/>
  <c r="Z38" i="10"/>
  <c r="Y41" i="10"/>
  <c r="Z41" i="10"/>
  <c r="Y42" i="10"/>
  <c r="Z42" i="10"/>
  <c r="Y43" i="10"/>
  <c r="Z43" i="10"/>
  <c r="Y44" i="10"/>
  <c r="Z44" i="10"/>
  <c r="Y45" i="10"/>
  <c r="Z45" i="10"/>
  <c r="Y46" i="10"/>
  <c r="Z46" i="10"/>
  <c r="Y47" i="10"/>
  <c r="Z47" i="10"/>
  <c r="Y48" i="10"/>
  <c r="Z48" i="10"/>
  <c r="Y49" i="10"/>
  <c r="Z49" i="10"/>
  <c r="Y50" i="10"/>
  <c r="Z50" i="10"/>
  <c r="Y51" i="10"/>
  <c r="Z51" i="10"/>
  <c r="Y52" i="10"/>
  <c r="Z52" i="10"/>
  <c r="Y55" i="10"/>
  <c r="Z55" i="10"/>
  <c r="Y56" i="10"/>
  <c r="Z56" i="10"/>
  <c r="Y57" i="10"/>
  <c r="Z57" i="10"/>
  <c r="Y58" i="10"/>
  <c r="Z58" i="10"/>
  <c r="Y59" i="10"/>
  <c r="Z59" i="10"/>
  <c r="Y60" i="10"/>
  <c r="Z60" i="10"/>
  <c r="Y61" i="10"/>
  <c r="Z61" i="10"/>
  <c r="Y62" i="10"/>
  <c r="Z62" i="10"/>
  <c r="Y63" i="10"/>
  <c r="Z63" i="10"/>
  <c r="Y64" i="10"/>
  <c r="Z64" i="10"/>
  <c r="P6" i="10"/>
  <c r="Q6" i="10"/>
  <c r="P24" i="10"/>
  <c r="Q24" i="10"/>
  <c r="P39" i="10"/>
  <c r="Q39" i="10"/>
  <c r="P53" i="10"/>
  <c r="Q53" i="10"/>
  <c r="G6" i="10"/>
  <c r="H6" i="10"/>
  <c r="G24" i="10"/>
  <c r="H24" i="10"/>
  <c r="G39" i="10"/>
  <c r="H39" i="10"/>
  <c r="G53" i="10"/>
  <c r="H53" i="10"/>
  <c r="Y8" i="11"/>
  <c r="Z8" i="11"/>
  <c r="Y9" i="11"/>
  <c r="Z9" i="11"/>
  <c r="Y10" i="11"/>
  <c r="Z10" i="11"/>
  <c r="Y11" i="11"/>
  <c r="Z11" i="11"/>
  <c r="Y12" i="11"/>
  <c r="Z12" i="11"/>
  <c r="Y13" i="11"/>
  <c r="Z13" i="11"/>
  <c r="Y14" i="11"/>
  <c r="Z14" i="11"/>
  <c r="Y15" i="11"/>
  <c r="Z15" i="11"/>
  <c r="Y16" i="11"/>
  <c r="Z16" i="11"/>
  <c r="Y17" i="11"/>
  <c r="Z17" i="11"/>
  <c r="Y18" i="11"/>
  <c r="Z18" i="11"/>
  <c r="Y19" i="11"/>
  <c r="Z19" i="11"/>
  <c r="Y20" i="11"/>
  <c r="Z20" i="11"/>
  <c r="Y21" i="11"/>
  <c r="Z21" i="11"/>
  <c r="Y22" i="11"/>
  <c r="Z22" i="11"/>
  <c r="Y23" i="11"/>
  <c r="Z23" i="11"/>
  <c r="Y26" i="11"/>
  <c r="Y24" i="11" s="1"/>
  <c r="Z26" i="11"/>
  <c r="Y27" i="11"/>
  <c r="Z27" i="11"/>
  <c r="Y28" i="11"/>
  <c r="Z28" i="11"/>
  <c r="Y29" i="11"/>
  <c r="Z29" i="11"/>
  <c r="Y30" i="11"/>
  <c r="Z30" i="11"/>
  <c r="Y31" i="11"/>
  <c r="Z31" i="11"/>
  <c r="Y33" i="11"/>
  <c r="Z33" i="11"/>
  <c r="Y34" i="11"/>
  <c r="Z34" i="11"/>
  <c r="Y35" i="11"/>
  <c r="Z35" i="11"/>
  <c r="Y36" i="11"/>
  <c r="Z36" i="11"/>
  <c r="Y37" i="11"/>
  <c r="Z37" i="11"/>
  <c r="Y38" i="11"/>
  <c r="Z38" i="11"/>
  <c r="Y41" i="11"/>
  <c r="Y39" i="11" s="1"/>
  <c r="Z41" i="11"/>
  <c r="Y42" i="11"/>
  <c r="Z42" i="11"/>
  <c r="Y43" i="11"/>
  <c r="Z43" i="11"/>
  <c r="Y44" i="11"/>
  <c r="Z44" i="11"/>
  <c r="Y45" i="11"/>
  <c r="Z45" i="11"/>
  <c r="Y46" i="11"/>
  <c r="Z46" i="11"/>
  <c r="Y47" i="11"/>
  <c r="Z47" i="11"/>
  <c r="Y48" i="11"/>
  <c r="Z48" i="11"/>
  <c r="Y49" i="11"/>
  <c r="Z49" i="11"/>
  <c r="Y50" i="11"/>
  <c r="Z50" i="11"/>
  <c r="Y51" i="11"/>
  <c r="Z51" i="11"/>
  <c r="Y52" i="11"/>
  <c r="Z52" i="11"/>
  <c r="Y55" i="11"/>
  <c r="Y53" i="11" s="1"/>
  <c r="Z55" i="11"/>
  <c r="Y56" i="11"/>
  <c r="Z56" i="11"/>
  <c r="Y57" i="11"/>
  <c r="Z57" i="11"/>
  <c r="Y58" i="11"/>
  <c r="Z58" i="11"/>
  <c r="Y59" i="11"/>
  <c r="Z59" i="11"/>
  <c r="Y60" i="11"/>
  <c r="Z60" i="11"/>
  <c r="Y61" i="11"/>
  <c r="Z61" i="11"/>
  <c r="Y62" i="11"/>
  <c r="Z62" i="11"/>
  <c r="Y63" i="11"/>
  <c r="Z63" i="11"/>
  <c r="Y64" i="11"/>
  <c r="Z64" i="11"/>
  <c r="P24" i="11"/>
  <c r="Q24" i="11"/>
  <c r="P39" i="11"/>
  <c r="Q39" i="11"/>
  <c r="P53" i="11"/>
  <c r="Q53" i="11"/>
  <c r="P6" i="11"/>
  <c r="Q6" i="11"/>
  <c r="G39" i="11"/>
  <c r="H39" i="11"/>
  <c r="G53" i="11"/>
  <c r="H53" i="11"/>
  <c r="G24" i="11"/>
  <c r="H24" i="11"/>
  <c r="G6" i="11"/>
  <c r="Y6" i="11" s="1"/>
  <c r="H6" i="11"/>
  <c r="G5" i="9"/>
  <c r="H5" i="9"/>
  <c r="G23" i="9"/>
  <c r="H23" i="9"/>
  <c r="G38" i="9"/>
  <c r="H38" i="9"/>
  <c r="G52" i="9"/>
  <c r="H52" i="9"/>
  <c r="G52" i="8"/>
  <c r="H52" i="8"/>
  <c r="G38" i="8"/>
  <c r="H38" i="8"/>
  <c r="G23" i="8"/>
  <c r="H23" i="8"/>
  <c r="G5" i="8"/>
  <c r="H5" i="8"/>
  <c r="G5" i="7"/>
  <c r="H5" i="7"/>
  <c r="G23" i="7"/>
  <c r="H23" i="7"/>
  <c r="G38" i="7"/>
  <c r="H38" i="7"/>
  <c r="G52" i="7"/>
  <c r="H52" i="7"/>
  <c r="P53" i="1"/>
  <c r="G51" i="12" s="1"/>
  <c r="Q53" i="1"/>
  <c r="P39" i="1"/>
  <c r="Q39" i="1"/>
  <c r="H37" i="12" s="1"/>
  <c r="P24" i="1"/>
  <c r="Q24" i="1"/>
  <c r="P6" i="1"/>
  <c r="Q6" i="1"/>
  <c r="G6" i="1"/>
  <c r="H6" i="1"/>
  <c r="G24" i="1"/>
  <c r="H24" i="1"/>
  <c r="G39" i="1"/>
  <c r="H39" i="1"/>
  <c r="G53" i="1"/>
  <c r="H53" i="1"/>
  <c r="Z6" i="11" l="1"/>
  <c r="G37" i="12"/>
  <c r="G22" i="12"/>
  <c r="P5" i="10"/>
  <c r="P54" i="10" s="1"/>
  <c r="H51" i="12"/>
  <c r="G5" i="11"/>
  <c r="G40" i="11" s="1"/>
  <c r="G4" i="12"/>
  <c r="G5" i="1"/>
  <c r="G4" i="9"/>
  <c r="Y24" i="10"/>
  <c r="H4" i="7"/>
  <c r="H5" i="1"/>
  <c r="H40" i="1" s="1"/>
  <c r="H6" i="7"/>
  <c r="H54" i="1"/>
  <c r="Z24" i="11"/>
  <c r="Q5" i="10"/>
  <c r="Q40" i="10" s="1"/>
  <c r="Y39" i="10"/>
  <c r="H53" i="7"/>
  <c r="G4" i="7"/>
  <c r="G53" i="7" s="1"/>
  <c r="H4" i="9"/>
  <c r="H24" i="9" s="1"/>
  <c r="Z39" i="11"/>
  <c r="Z24" i="10"/>
  <c r="H22" i="12"/>
  <c r="H4" i="12"/>
  <c r="H39" i="7"/>
  <c r="Y53" i="10"/>
  <c r="G5" i="10"/>
  <c r="G54" i="10" s="1"/>
  <c r="Z53" i="10"/>
  <c r="P5" i="11"/>
  <c r="Z53" i="11"/>
  <c r="Y6" i="10"/>
  <c r="Z39" i="10"/>
  <c r="H5" i="10"/>
  <c r="H25" i="10" s="1"/>
  <c r="Z6" i="10"/>
  <c r="P25" i="10"/>
  <c r="Q5" i="11"/>
  <c r="G54" i="11"/>
  <c r="H5" i="11"/>
  <c r="H25" i="11" s="1"/>
  <c r="G24" i="9"/>
  <c r="G39" i="9"/>
  <c r="G53" i="9"/>
  <c r="G6" i="9"/>
  <c r="G4" i="8"/>
  <c r="H4" i="8"/>
  <c r="H24" i="7"/>
  <c r="Q5" i="1"/>
  <c r="P5" i="1"/>
  <c r="G25" i="1"/>
  <c r="G40" i="1"/>
  <c r="G54" i="1"/>
  <c r="G7" i="1"/>
  <c r="Q25" i="10" l="1"/>
  <c r="P40" i="10"/>
  <c r="P7" i="10"/>
  <c r="Y5" i="10"/>
  <c r="Y7" i="10" s="1"/>
  <c r="G7" i="11"/>
  <c r="G25" i="11"/>
  <c r="G25" i="10"/>
  <c r="Y40" i="10"/>
  <c r="G39" i="7"/>
  <c r="G7" i="10"/>
  <c r="H7" i="1"/>
  <c r="G24" i="7"/>
  <c r="G40" i="10"/>
  <c r="H25" i="1"/>
  <c r="P7" i="11"/>
  <c r="Y5" i="11"/>
  <c r="H6" i="8"/>
  <c r="Y25" i="10"/>
  <c r="G3" i="12"/>
  <c r="Q7" i="11"/>
  <c r="Z5" i="11"/>
  <c r="P25" i="11"/>
  <c r="H39" i="9"/>
  <c r="H39" i="8"/>
  <c r="P54" i="11"/>
  <c r="Z5" i="10"/>
  <c r="Z40" i="10" s="1"/>
  <c r="H53" i="9"/>
  <c r="Y54" i="10"/>
  <c r="H53" i="8"/>
  <c r="P40" i="11"/>
  <c r="G6" i="7"/>
  <c r="H40" i="11"/>
  <c r="Q25" i="11"/>
  <c r="Q54" i="10"/>
  <c r="Q7" i="1"/>
  <c r="H3" i="12"/>
  <c r="H6" i="9"/>
  <c r="Q7" i="10"/>
  <c r="H54" i="10"/>
  <c r="H40" i="10"/>
  <c r="H7" i="10"/>
  <c r="Q40" i="11"/>
  <c r="Q54" i="11"/>
  <c r="H7" i="11"/>
  <c r="H54" i="11"/>
  <c r="G39" i="8"/>
  <c r="G53" i="8"/>
  <c r="H24" i="8"/>
  <c r="G24" i="8"/>
  <c r="G6" i="8"/>
  <c r="P40" i="1"/>
  <c r="P54" i="1"/>
  <c r="Q54" i="1"/>
  <c r="Q40" i="1"/>
  <c r="P7" i="1"/>
  <c r="P25" i="1"/>
  <c r="Q25" i="1"/>
  <c r="Z54" i="10" l="1"/>
  <c r="Z25" i="10"/>
  <c r="Z7" i="10"/>
  <c r="F6" i="12"/>
  <c r="F7" i="12"/>
  <c r="F8" i="12"/>
  <c r="F9" i="12"/>
  <c r="F10" i="12"/>
  <c r="F11" i="12"/>
  <c r="F12" i="12"/>
  <c r="F13" i="12"/>
  <c r="F14" i="12"/>
  <c r="F15" i="12"/>
  <c r="F16" i="12"/>
  <c r="F17" i="12"/>
  <c r="F18" i="12"/>
  <c r="F19" i="12"/>
  <c r="F20" i="12"/>
  <c r="F21" i="12"/>
  <c r="F24" i="12"/>
  <c r="F25" i="12"/>
  <c r="F26" i="12"/>
  <c r="F27" i="12"/>
  <c r="F28" i="12"/>
  <c r="F29" i="12"/>
  <c r="F30" i="12"/>
  <c r="F31" i="12"/>
  <c r="F32" i="12"/>
  <c r="F33" i="12"/>
  <c r="F34" i="12"/>
  <c r="F35" i="12"/>
  <c r="F36" i="12"/>
  <c r="F39" i="12"/>
  <c r="F40" i="12"/>
  <c r="F41" i="12"/>
  <c r="F42" i="12"/>
  <c r="F43" i="12"/>
  <c r="F44" i="12"/>
  <c r="F45" i="12"/>
  <c r="F46" i="12"/>
  <c r="F47" i="12"/>
  <c r="F48" i="12"/>
  <c r="F49" i="12"/>
  <c r="F50" i="12"/>
  <c r="F53" i="12"/>
  <c r="F54" i="12"/>
  <c r="F55" i="12"/>
  <c r="F56" i="12"/>
  <c r="F57" i="12"/>
  <c r="F58" i="12"/>
  <c r="F59" i="12"/>
  <c r="F60" i="12"/>
  <c r="F61" i="12"/>
  <c r="F62" i="12"/>
  <c r="F52" i="7" l="1"/>
  <c r="F38" i="7"/>
  <c r="F23" i="7"/>
  <c r="F5" i="7"/>
  <c r="F4" i="7" l="1"/>
  <c r="F39" i="7" l="1"/>
  <c r="F53" i="7"/>
  <c r="F6" i="7"/>
  <c r="F24" i="7"/>
  <c r="F52" i="8" l="1"/>
  <c r="F38" i="8"/>
  <c r="F23" i="8"/>
  <c r="F5" i="8"/>
  <c r="O53" i="1"/>
  <c r="O39" i="1"/>
  <c r="O24" i="1"/>
  <c r="O6" i="1"/>
  <c r="F53" i="1"/>
  <c r="F39" i="1"/>
  <c r="F24" i="1"/>
  <c r="F6" i="1"/>
  <c r="F52" i="9"/>
  <c r="F38" i="9"/>
  <c r="F23" i="9"/>
  <c r="F5" i="9"/>
  <c r="X8" i="11"/>
  <c r="X9" i="11"/>
  <c r="X10" i="11"/>
  <c r="X11" i="11"/>
  <c r="X12" i="11"/>
  <c r="X13" i="11"/>
  <c r="X14" i="11"/>
  <c r="X15" i="11"/>
  <c r="X16" i="11"/>
  <c r="X17" i="11"/>
  <c r="X18" i="11"/>
  <c r="X19" i="11"/>
  <c r="X20" i="11"/>
  <c r="X21" i="11"/>
  <c r="X22" i="11"/>
  <c r="X23" i="11"/>
  <c r="X26" i="11"/>
  <c r="X27" i="11"/>
  <c r="X28" i="11"/>
  <c r="X29" i="11"/>
  <c r="X30" i="11"/>
  <c r="X31" i="11"/>
  <c r="X33" i="11"/>
  <c r="X34" i="11"/>
  <c r="X35" i="11"/>
  <c r="X36" i="11"/>
  <c r="X37" i="11"/>
  <c r="X38" i="11"/>
  <c r="X41" i="11"/>
  <c r="X42" i="11"/>
  <c r="X43" i="11"/>
  <c r="X44" i="11"/>
  <c r="X45" i="11"/>
  <c r="X46" i="11"/>
  <c r="X47" i="11"/>
  <c r="X48" i="11"/>
  <c r="X49" i="11"/>
  <c r="X50" i="11"/>
  <c r="X51" i="11"/>
  <c r="X52" i="11"/>
  <c r="X55" i="11"/>
  <c r="X56" i="11"/>
  <c r="X57" i="11"/>
  <c r="X58" i="11"/>
  <c r="X59" i="11"/>
  <c r="X60" i="11"/>
  <c r="X61" i="11"/>
  <c r="X62" i="11"/>
  <c r="X63" i="11"/>
  <c r="X64" i="11"/>
  <c r="O53" i="11"/>
  <c r="O39" i="11"/>
  <c r="O24" i="11"/>
  <c r="O6" i="11"/>
  <c r="X8" i="10"/>
  <c r="X9" i="10"/>
  <c r="X10" i="10"/>
  <c r="X11" i="10"/>
  <c r="X12" i="10"/>
  <c r="X13" i="10"/>
  <c r="X14" i="10"/>
  <c r="X15" i="10"/>
  <c r="X16" i="10"/>
  <c r="X17" i="10"/>
  <c r="X18" i="10"/>
  <c r="X19" i="10"/>
  <c r="X20" i="10"/>
  <c r="X21" i="10"/>
  <c r="X22" i="10"/>
  <c r="X23" i="10"/>
  <c r="X26" i="10"/>
  <c r="X27" i="10"/>
  <c r="X28" i="10"/>
  <c r="X29" i="10"/>
  <c r="X30" i="10"/>
  <c r="X31" i="10"/>
  <c r="X32" i="10"/>
  <c r="X33" i="10"/>
  <c r="X34" i="10"/>
  <c r="X35" i="10"/>
  <c r="X36" i="10"/>
  <c r="X37" i="10"/>
  <c r="X38" i="10"/>
  <c r="X41" i="10"/>
  <c r="X42" i="10"/>
  <c r="X43" i="10"/>
  <c r="X44" i="10"/>
  <c r="X45" i="10"/>
  <c r="X46" i="10"/>
  <c r="X47" i="10"/>
  <c r="X48" i="10"/>
  <c r="X49" i="10"/>
  <c r="X50" i="10"/>
  <c r="X51" i="10"/>
  <c r="X52" i="10"/>
  <c r="X55" i="10"/>
  <c r="X56" i="10"/>
  <c r="X57" i="10"/>
  <c r="X58" i="10"/>
  <c r="X59" i="10"/>
  <c r="X60" i="10"/>
  <c r="X61" i="10"/>
  <c r="X62" i="10"/>
  <c r="X63" i="10"/>
  <c r="X64" i="10"/>
  <c r="F53" i="11"/>
  <c r="F39" i="11"/>
  <c r="F24" i="11"/>
  <c r="F6" i="11"/>
  <c r="O39" i="10"/>
  <c r="O24" i="10"/>
  <c r="O6" i="10"/>
  <c r="O53" i="10"/>
  <c r="F53" i="10"/>
  <c r="F39" i="10"/>
  <c r="F24" i="10"/>
  <c r="F6" i="10"/>
  <c r="X39" i="10" l="1"/>
  <c r="F4" i="12"/>
  <c r="F22" i="12"/>
  <c r="F37" i="12"/>
  <c r="F51" i="12"/>
  <c r="X6" i="10"/>
  <c r="X53" i="11"/>
  <c r="O5" i="10"/>
  <c r="O7" i="10" s="1"/>
  <c r="X53" i="10"/>
  <c r="X24" i="11"/>
  <c r="X6" i="11"/>
  <c r="X24" i="10"/>
  <c r="X39" i="11"/>
  <c r="F4" i="8"/>
  <c r="O5" i="1"/>
  <c r="F5" i="1"/>
  <c r="F40" i="1" s="1"/>
  <c r="F4" i="9"/>
  <c r="O5" i="11"/>
  <c r="F5" i="11"/>
  <c r="F5" i="10"/>
  <c r="F7" i="10" s="1"/>
  <c r="O54" i="10" l="1"/>
  <c r="X5" i="10"/>
  <c r="X54" i="10" s="1"/>
  <c r="F25" i="10"/>
  <c r="F40" i="10"/>
  <c r="X7" i="10"/>
  <c r="O25" i="10"/>
  <c r="O7" i="1"/>
  <c r="F3" i="12"/>
  <c r="O40" i="10"/>
  <c r="O40" i="11"/>
  <c r="X5" i="11"/>
  <c r="F54" i="10"/>
  <c r="O54" i="11"/>
  <c r="F6" i="8"/>
  <c r="F53" i="8"/>
  <c r="F24" i="8"/>
  <c r="F39" i="8"/>
  <c r="O40" i="1"/>
  <c r="O25" i="1"/>
  <c r="O54" i="1"/>
  <c r="F54" i="1"/>
  <c r="F7" i="1"/>
  <c r="F25" i="1"/>
  <c r="F39" i="9"/>
  <c r="F53" i="9"/>
  <c r="F6" i="9"/>
  <c r="F24" i="9"/>
  <c r="O7" i="11"/>
  <c r="O25" i="11"/>
  <c r="X40" i="10"/>
  <c r="X25" i="10"/>
  <c r="F40" i="11"/>
  <c r="F54" i="11"/>
  <c r="F7" i="11"/>
  <c r="F25" i="11"/>
  <c r="N53" i="11" l="1"/>
  <c r="N39" i="11"/>
  <c r="N24" i="11"/>
  <c r="E52" i="8" l="1"/>
  <c r="E38" i="8"/>
  <c r="E23" i="8"/>
  <c r="E5" i="8"/>
  <c r="E4" i="8" l="1"/>
  <c r="E6" i="12"/>
  <c r="E7" i="12"/>
  <c r="E8" i="12"/>
  <c r="E9" i="12"/>
  <c r="E10" i="12"/>
  <c r="E11" i="12"/>
  <c r="E12" i="12"/>
  <c r="E13" i="12"/>
  <c r="E14" i="12"/>
  <c r="E15" i="12"/>
  <c r="E16" i="12"/>
  <c r="E17" i="12"/>
  <c r="E18" i="12"/>
  <c r="E19" i="12"/>
  <c r="E20" i="12"/>
  <c r="E21" i="12"/>
  <c r="E24" i="12"/>
  <c r="E25" i="12"/>
  <c r="E26" i="12"/>
  <c r="E27" i="12"/>
  <c r="E28" i="12"/>
  <c r="E29" i="12"/>
  <c r="E30" i="12"/>
  <c r="E31" i="12"/>
  <c r="E32" i="12"/>
  <c r="E33" i="12"/>
  <c r="E34" i="12"/>
  <c r="E35" i="12"/>
  <c r="E36" i="12"/>
  <c r="E39" i="12"/>
  <c r="E40" i="12"/>
  <c r="E41" i="12"/>
  <c r="E42" i="12"/>
  <c r="E43" i="12"/>
  <c r="E44" i="12"/>
  <c r="E45" i="12"/>
  <c r="E46" i="12"/>
  <c r="E47" i="12"/>
  <c r="E48" i="12"/>
  <c r="E49" i="12"/>
  <c r="E50" i="12"/>
  <c r="E53" i="12"/>
  <c r="E54" i="12"/>
  <c r="E55" i="12"/>
  <c r="E56" i="12"/>
  <c r="E57" i="12"/>
  <c r="E58" i="12"/>
  <c r="E59" i="12"/>
  <c r="E60" i="12"/>
  <c r="E61" i="12"/>
  <c r="E62" i="12"/>
  <c r="V8" i="10"/>
  <c r="W8" i="10"/>
  <c r="V9" i="10"/>
  <c r="W9" i="10"/>
  <c r="V10" i="10"/>
  <c r="W10" i="10"/>
  <c r="V11" i="10"/>
  <c r="W11" i="10"/>
  <c r="V12" i="10"/>
  <c r="W12" i="10"/>
  <c r="V13" i="10"/>
  <c r="W13" i="10"/>
  <c r="V14" i="10"/>
  <c r="W14" i="10"/>
  <c r="V15" i="10"/>
  <c r="W15" i="10"/>
  <c r="V16" i="10"/>
  <c r="W16" i="10"/>
  <c r="V17" i="10"/>
  <c r="W17" i="10"/>
  <c r="V18" i="10"/>
  <c r="W18" i="10"/>
  <c r="V19" i="10"/>
  <c r="W19" i="10"/>
  <c r="V20" i="10"/>
  <c r="W20" i="10"/>
  <c r="V21" i="10"/>
  <c r="W21" i="10"/>
  <c r="V22" i="10"/>
  <c r="W22" i="10"/>
  <c r="V23" i="10"/>
  <c r="W23" i="10"/>
  <c r="V26" i="10"/>
  <c r="W26" i="10"/>
  <c r="V27" i="10"/>
  <c r="W27" i="10"/>
  <c r="V28" i="10"/>
  <c r="W28" i="10"/>
  <c r="V29" i="10"/>
  <c r="W29" i="10"/>
  <c r="V30" i="10"/>
  <c r="W30" i="10"/>
  <c r="V31" i="10"/>
  <c r="W31" i="10"/>
  <c r="V32" i="10"/>
  <c r="W32" i="10"/>
  <c r="V33" i="10"/>
  <c r="W33" i="10"/>
  <c r="V34" i="10"/>
  <c r="W34" i="10"/>
  <c r="V35" i="10"/>
  <c r="W35" i="10"/>
  <c r="V36" i="10"/>
  <c r="W36" i="10"/>
  <c r="V37" i="10"/>
  <c r="W37" i="10"/>
  <c r="V38" i="10"/>
  <c r="W38" i="10"/>
  <c r="V41" i="10"/>
  <c r="W41" i="10"/>
  <c r="V42" i="10"/>
  <c r="W42" i="10"/>
  <c r="V43" i="10"/>
  <c r="W43" i="10"/>
  <c r="V44" i="10"/>
  <c r="W44" i="10"/>
  <c r="V45" i="10"/>
  <c r="W45" i="10"/>
  <c r="V46" i="10"/>
  <c r="W46" i="10"/>
  <c r="V47" i="10"/>
  <c r="W47" i="10"/>
  <c r="V48" i="10"/>
  <c r="W48" i="10"/>
  <c r="V49" i="10"/>
  <c r="W49" i="10"/>
  <c r="V50" i="10"/>
  <c r="W50" i="10"/>
  <c r="V51" i="10"/>
  <c r="W51" i="10"/>
  <c r="V52" i="10"/>
  <c r="W52" i="10"/>
  <c r="V55" i="10"/>
  <c r="W55" i="10"/>
  <c r="V56" i="10"/>
  <c r="W56" i="10"/>
  <c r="V57" i="10"/>
  <c r="W57" i="10"/>
  <c r="V58" i="10"/>
  <c r="W58" i="10"/>
  <c r="V59" i="10"/>
  <c r="W59" i="10"/>
  <c r="V60" i="10"/>
  <c r="W60" i="10"/>
  <c r="V61" i="10"/>
  <c r="W61" i="10"/>
  <c r="V62" i="10"/>
  <c r="W62" i="10"/>
  <c r="V63" i="10"/>
  <c r="W63" i="10"/>
  <c r="V64" i="10"/>
  <c r="W64" i="10"/>
  <c r="W8" i="11"/>
  <c r="W9" i="11"/>
  <c r="W10" i="11"/>
  <c r="W11" i="11"/>
  <c r="W12" i="11"/>
  <c r="W13" i="11"/>
  <c r="W14" i="11"/>
  <c r="W15" i="11"/>
  <c r="W16" i="11"/>
  <c r="W17" i="11"/>
  <c r="W18" i="11"/>
  <c r="W19" i="11"/>
  <c r="W20" i="11"/>
  <c r="W21" i="11"/>
  <c r="W22" i="11"/>
  <c r="W23" i="11"/>
  <c r="W26" i="11"/>
  <c r="W27" i="11"/>
  <c r="W28" i="11"/>
  <c r="W29" i="11"/>
  <c r="W30" i="11"/>
  <c r="W31" i="11"/>
  <c r="W33" i="11"/>
  <c r="W34" i="11"/>
  <c r="W35" i="11"/>
  <c r="W36" i="11"/>
  <c r="W37" i="11"/>
  <c r="W38" i="11"/>
  <c r="W41" i="11"/>
  <c r="W42" i="11"/>
  <c r="W43" i="11"/>
  <c r="W44" i="11"/>
  <c r="W45" i="11"/>
  <c r="W46" i="11"/>
  <c r="W47" i="11"/>
  <c r="W48" i="11"/>
  <c r="W49" i="11"/>
  <c r="W50" i="11"/>
  <c r="W51" i="11"/>
  <c r="W52" i="11"/>
  <c r="W55" i="11"/>
  <c r="W56" i="11"/>
  <c r="W57" i="11"/>
  <c r="W58" i="11"/>
  <c r="W59" i="11"/>
  <c r="W60" i="11"/>
  <c r="W61" i="11"/>
  <c r="W62" i="11"/>
  <c r="W63" i="11"/>
  <c r="W64" i="11"/>
  <c r="V8" i="11"/>
  <c r="V9" i="11"/>
  <c r="V10" i="11"/>
  <c r="V11" i="11"/>
  <c r="V12" i="11"/>
  <c r="V13" i="11"/>
  <c r="V14" i="11"/>
  <c r="V15" i="11"/>
  <c r="V16" i="11"/>
  <c r="V17" i="11"/>
  <c r="V18" i="11"/>
  <c r="V19" i="11"/>
  <c r="V20" i="11"/>
  <c r="V21" i="11"/>
  <c r="V22" i="11"/>
  <c r="V23" i="11"/>
  <c r="V26" i="11"/>
  <c r="V27" i="11"/>
  <c r="V28" i="11"/>
  <c r="V29" i="11"/>
  <c r="V30" i="11"/>
  <c r="V31" i="11"/>
  <c r="V33" i="11"/>
  <c r="V34" i="11"/>
  <c r="V35" i="11"/>
  <c r="V36" i="11"/>
  <c r="V37" i="11"/>
  <c r="V38" i="11"/>
  <c r="V41" i="11"/>
  <c r="V42" i="11"/>
  <c r="V43" i="11"/>
  <c r="V44" i="11"/>
  <c r="V45" i="11"/>
  <c r="V46" i="11"/>
  <c r="V47" i="11"/>
  <c r="V48" i="11"/>
  <c r="V49" i="11"/>
  <c r="V50" i="11"/>
  <c r="V51" i="11"/>
  <c r="V52" i="11"/>
  <c r="V55" i="11"/>
  <c r="V56" i="11"/>
  <c r="V57" i="11"/>
  <c r="V58" i="11"/>
  <c r="V59" i="11"/>
  <c r="V60" i="11"/>
  <c r="V61" i="11"/>
  <c r="V62" i="11"/>
  <c r="V63" i="11"/>
  <c r="V64" i="11"/>
  <c r="N53" i="10"/>
  <c r="N39" i="10"/>
  <c r="N24" i="10"/>
  <c r="N6" i="10"/>
  <c r="E53" i="10"/>
  <c r="E39" i="10"/>
  <c r="E24" i="10"/>
  <c r="E6" i="10"/>
  <c r="N6" i="11"/>
  <c r="E53" i="11"/>
  <c r="E39" i="11"/>
  <c r="E24" i="11"/>
  <c r="E6" i="11"/>
  <c r="E52" i="9"/>
  <c r="E38" i="9"/>
  <c r="E23" i="9"/>
  <c r="E5" i="9"/>
  <c r="V53" i="10" l="1"/>
  <c r="W6" i="11"/>
  <c r="W24" i="11"/>
  <c r="V53" i="11"/>
  <c r="W39" i="10"/>
  <c r="W6" i="10"/>
  <c r="V39" i="10"/>
  <c r="V24" i="10"/>
  <c r="W24" i="10"/>
  <c r="V6" i="10"/>
  <c r="W53" i="10"/>
  <c r="V24" i="11"/>
  <c r="W39" i="11"/>
  <c r="V39" i="11"/>
  <c r="W53" i="11"/>
  <c r="E39" i="8"/>
  <c r="E53" i="8"/>
  <c r="E6" i="8"/>
  <c r="E24" i="8"/>
  <c r="N5" i="10"/>
  <c r="N54" i="10" s="1"/>
  <c r="E5" i="10"/>
  <c r="N5" i="11"/>
  <c r="E5" i="11"/>
  <c r="E4" i="9"/>
  <c r="V5" i="10" l="1"/>
  <c r="V54" i="10" s="1"/>
  <c r="W5" i="10"/>
  <c r="W40" i="10" s="1"/>
  <c r="E40" i="11"/>
  <c r="E54" i="10"/>
  <c r="N40" i="11"/>
  <c r="N54" i="11"/>
  <c r="N7" i="11"/>
  <c r="N25" i="11"/>
  <c r="W5" i="11"/>
  <c r="V40" i="10"/>
  <c r="W54" i="10"/>
  <c r="N25" i="10"/>
  <c r="N7" i="10"/>
  <c r="N40" i="10"/>
  <c r="E7" i="10"/>
  <c r="E40" i="10"/>
  <c r="E25" i="10"/>
  <c r="E25" i="11"/>
  <c r="E7" i="11"/>
  <c r="E54" i="11"/>
  <c r="E24" i="9"/>
  <c r="E53" i="9"/>
  <c r="E6" i="9"/>
  <c r="E39" i="9"/>
  <c r="W7" i="10" l="1"/>
  <c r="V25" i="10"/>
  <c r="V7" i="10"/>
  <c r="W25" i="10"/>
  <c r="N53" i="1"/>
  <c r="N39" i="1"/>
  <c r="N24" i="1"/>
  <c r="N6" i="1"/>
  <c r="E53" i="1"/>
  <c r="E39" i="1"/>
  <c r="E24" i="1"/>
  <c r="E6" i="1"/>
  <c r="N5" i="1" l="1"/>
  <c r="E5" i="1"/>
  <c r="E54" i="1" s="1"/>
  <c r="E52" i="7"/>
  <c r="E51" i="12" s="1"/>
  <c r="E38" i="7"/>
  <c r="E37" i="12" s="1"/>
  <c r="E23" i="7"/>
  <c r="E22" i="12" s="1"/>
  <c r="E5" i="7"/>
  <c r="E4" i="12" s="1"/>
  <c r="E25" i="1" l="1"/>
  <c r="N54" i="1"/>
  <c r="N25" i="1"/>
  <c r="N7" i="1"/>
  <c r="N40" i="1"/>
  <c r="E7" i="1"/>
  <c r="E40" i="1"/>
  <c r="E4" i="7"/>
  <c r="E24" i="7" s="1"/>
  <c r="E3" i="12" l="1"/>
  <c r="E53" i="7"/>
  <c r="E6" i="7"/>
  <c r="E39" i="7"/>
  <c r="D6" i="12" l="1"/>
  <c r="D7" i="12"/>
  <c r="D8" i="12"/>
  <c r="D9" i="12"/>
  <c r="D10" i="12"/>
  <c r="D11" i="12"/>
  <c r="D12" i="12"/>
  <c r="D13" i="12"/>
  <c r="D14" i="12"/>
  <c r="D15" i="12"/>
  <c r="D16" i="12"/>
  <c r="D17" i="12"/>
  <c r="D18" i="12"/>
  <c r="D19" i="12"/>
  <c r="D20" i="12"/>
  <c r="D21" i="12"/>
  <c r="D24" i="12"/>
  <c r="D25" i="12"/>
  <c r="D26" i="12"/>
  <c r="D27" i="12"/>
  <c r="D28" i="12"/>
  <c r="D29" i="12"/>
  <c r="D30" i="12"/>
  <c r="D31" i="12"/>
  <c r="D32" i="12"/>
  <c r="D33" i="12"/>
  <c r="D34" i="12"/>
  <c r="D35" i="12"/>
  <c r="D36" i="12"/>
  <c r="D39" i="12"/>
  <c r="D40" i="12"/>
  <c r="D41" i="12"/>
  <c r="D42" i="12"/>
  <c r="D43" i="12"/>
  <c r="D44" i="12"/>
  <c r="D45" i="12"/>
  <c r="D46" i="12"/>
  <c r="D47" i="12"/>
  <c r="D48" i="12"/>
  <c r="D49" i="12"/>
  <c r="D50" i="12"/>
  <c r="D53" i="12"/>
  <c r="D54" i="12"/>
  <c r="D55" i="12"/>
  <c r="D56" i="12"/>
  <c r="D57" i="12"/>
  <c r="D58" i="12"/>
  <c r="D59" i="12"/>
  <c r="D60" i="12"/>
  <c r="D61" i="12"/>
  <c r="D62" i="12"/>
  <c r="D52" i="8"/>
  <c r="D38" i="8"/>
  <c r="D23" i="8"/>
  <c r="D5" i="8"/>
  <c r="M53" i="10"/>
  <c r="M39" i="10"/>
  <c r="M24" i="10"/>
  <c r="M6" i="10"/>
  <c r="D53" i="10"/>
  <c r="D39" i="10"/>
  <c r="D24" i="10"/>
  <c r="D6" i="10"/>
  <c r="M53" i="11"/>
  <c r="M39" i="11"/>
  <c r="M24" i="11"/>
  <c r="M6" i="11"/>
  <c r="D53" i="11"/>
  <c r="D39" i="11"/>
  <c r="D24" i="11"/>
  <c r="D6" i="11"/>
  <c r="V6" i="11" s="1"/>
  <c r="D52" i="9"/>
  <c r="D38" i="9"/>
  <c r="D23" i="9"/>
  <c r="D5" i="9"/>
  <c r="M53" i="1"/>
  <c r="M39" i="1"/>
  <c r="M24" i="1"/>
  <c r="M6" i="1"/>
  <c r="D53" i="1"/>
  <c r="D39" i="1"/>
  <c r="D24" i="1"/>
  <c r="D6" i="1"/>
  <c r="D52" i="7"/>
  <c r="D51" i="12" s="1"/>
  <c r="D38" i="7"/>
  <c r="D23" i="7"/>
  <c r="D5" i="7"/>
  <c r="D4" i="12" s="1"/>
  <c r="C6" i="12"/>
  <c r="C7" i="12"/>
  <c r="C8" i="12"/>
  <c r="C9" i="12"/>
  <c r="C10" i="12"/>
  <c r="C11" i="12"/>
  <c r="C12" i="12"/>
  <c r="C13" i="12"/>
  <c r="C14" i="12"/>
  <c r="C15" i="12"/>
  <c r="C16" i="12"/>
  <c r="C17" i="12"/>
  <c r="C18" i="12"/>
  <c r="C19" i="12"/>
  <c r="C20" i="12"/>
  <c r="C21" i="12"/>
  <c r="C24" i="12"/>
  <c r="C25" i="12"/>
  <c r="C26" i="12"/>
  <c r="C27" i="12"/>
  <c r="C28" i="12"/>
  <c r="C29" i="12"/>
  <c r="C30" i="12"/>
  <c r="C31" i="12"/>
  <c r="C32" i="12"/>
  <c r="C33" i="12"/>
  <c r="C34" i="12"/>
  <c r="C35" i="12"/>
  <c r="C36" i="12"/>
  <c r="C39" i="12"/>
  <c r="C40" i="12"/>
  <c r="C41" i="12"/>
  <c r="C42" i="12"/>
  <c r="C43" i="12"/>
  <c r="C44" i="12"/>
  <c r="C45" i="12"/>
  <c r="C46" i="12"/>
  <c r="C47" i="12"/>
  <c r="C48" i="12"/>
  <c r="C49" i="12"/>
  <c r="C50" i="12"/>
  <c r="C53" i="12"/>
  <c r="C54" i="12"/>
  <c r="C55" i="12"/>
  <c r="C56" i="12"/>
  <c r="C57" i="12"/>
  <c r="C58" i="12"/>
  <c r="C59" i="12"/>
  <c r="C60" i="12"/>
  <c r="C61" i="12"/>
  <c r="C62" i="12"/>
  <c r="B6" i="12"/>
  <c r="B7" i="12"/>
  <c r="B8" i="12"/>
  <c r="B9" i="12"/>
  <c r="B10" i="12"/>
  <c r="B11" i="12"/>
  <c r="B12" i="12"/>
  <c r="B13" i="12"/>
  <c r="B14" i="12"/>
  <c r="B15" i="12"/>
  <c r="B16" i="12"/>
  <c r="B17" i="12"/>
  <c r="B18" i="12"/>
  <c r="B19" i="12"/>
  <c r="B20" i="12"/>
  <c r="B21" i="12"/>
  <c r="B24" i="12"/>
  <c r="B25" i="12"/>
  <c r="B26" i="12"/>
  <c r="B27" i="12"/>
  <c r="B28" i="12"/>
  <c r="B29" i="12"/>
  <c r="B30" i="12"/>
  <c r="B31" i="12"/>
  <c r="B32" i="12"/>
  <c r="B33" i="12"/>
  <c r="B34" i="12"/>
  <c r="B35" i="12"/>
  <c r="B36" i="12"/>
  <c r="B39" i="12"/>
  <c r="B40" i="12"/>
  <c r="B41" i="12"/>
  <c r="B42" i="12"/>
  <c r="B43" i="12"/>
  <c r="B44" i="12"/>
  <c r="B45" i="12"/>
  <c r="B46" i="12"/>
  <c r="B47" i="12"/>
  <c r="B48" i="12"/>
  <c r="B49" i="12"/>
  <c r="B50" i="12"/>
  <c r="B53" i="12"/>
  <c r="B54" i="12"/>
  <c r="B55" i="12"/>
  <c r="B56" i="12"/>
  <c r="B57" i="12"/>
  <c r="B58" i="12"/>
  <c r="B59" i="12"/>
  <c r="B60" i="12"/>
  <c r="B61" i="12"/>
  <c r="B62" i="12"/>
  <c r="U8" i="11"/>
  <c r="U9" i="11"/>
  <c r="U10" i="11"/>
  <c r="U11" i="11"/>
  <c r="U12" i="11"/>
  <c r="U13" i="11"/>
  <c r="U14" i="11"/>
  <c r="U15" i="11"/>
  <c r="U16" i="11"/>
  <c r="U17" i="11"/>
  <c r="U18" i="11"/>
  <c r="U19" i="11"/>
  <c r="U20" i="11"/>
  <c r="U21" i="11"/>
  <c r="U22" i="11"/>
  <c r="U23" i="11"/>
  <c r="U26" i="11"/>
  <c r="U27" i="11"/>
  <c r="U28" i="11"/>
  <c r="U29" i="11"/>
  <c r="U30" i="11"/>
  <c r="U31" i="11"/>
  <c r="U33" i="11"/>
  <c r="U34" i="11"/>
  <c r="U35" i="11"/>
  <c r="U36" i="11"/>
  <c r="U37" i="11"/>
  <c r="U38" i="11"/>
  <c r="U41" i="11"/>
  <c r="U42" i="11"/>
  <c r="U43" i="11"/>
  <c r="U44" i="11"/>
  <c r="U45" i="11"/>
  <c r="U46" i="11"/>
  <c r="U47" i="11"/>
  <c r="U48" i="11"/>
  <c r="U49" i="11"/>
  <c r="U50" i="11"/>
  <c r="U51" i="11"/>
  <c r="U52" i="11"/>
  <c r="U55" i="11"/>
  <c r="U56" i="11"/>
  <c r="U57" i="11"/>
  <c r="U58" i="11"/>
  <c r="U59" i="11"/>
  <c r="U60" i="11"/>
  <c r="U61" i="11"/>
  <c r="U62" i="11"/>
  <c r="U63" i="11"/>
  <c r="U64" i="11"/>
  <c r="U26" i="10"/>
  <c r="U27" i="10"/>
  <c r="U28" i="10"/>
  <c r="U29" i="10"/>
  <c r="U30" i="10"/>
  <c r="U31" i="10"/>
  <c r="U32" i="10"/>
  <c r="U33" i="10"/>
  <c r="U34" i="10"/>
  <c r="U35" i="10"/>
  <c r="U36" i="10"/>
  <c r="U37" i="10"/>
  <c r="U38" i="10"/>
  <c r="U41" i="10"/>
  <c r="U42" i="10"/>
  <c r="U43" i="10"/>
  <c r="U44" i="10"/>
  <c r="U45" i="10"/>
  <c r="U46" i="10"/>
  <c r="U47" i="10"/>
  <c r="U48" i="10"/>
  <c r="U49" i="10"/>
  <c r="U50" i="10"/>
  <c r="U51" i="10"/>
  <c r="U52" i="10"/>
  <c r="U55" i="10"/>
  <c r="U56" i="10"/>
  <c r="U57" i="10"/>
  <c r="U58" i="10"/>
  <c r="U59" i="10"/>
  <c r="U60" i="10"/>
  <c r="U61" i="10"/>
  <c r="U62" i="10"/>
  <c r="U63" i="10"/>
  <c r="U64" i="10"/>
  <c r="U8" i="10"/>
  <c r="U9" i="10"/>
  <c r="U10" i="10"/>
  <c r="U11" i="10"/>
  <c r="U12" i="10"/>
  <c r="U13" i="10"/>
  <c r="U14" i="10"/>
  <c r="U15" i="10"/>
  <c r="U16" i="10"/>
  <c r="U17" i="10"/>
  <c r="U18" i="10"/>
  <c r="U19" i="10"/>
  <c r="U20" i="10"/>
  <c r="U21" i="10"/>
  <c r="U22" i="10"/>
  <c r="U23" i="10"/>
  <c r="C52" i="9"/>
  <c r="C38" i="9"/>
  <c r="C23" i="9"/>
  <c r="C5" i="9"/>
  <c r="C53" i="10"/>
  <c r="K53" i="10"/>
  <c r="L53" i="10"/>
  <c r="C39" i="10"/>
  <c r="K39" i="10"/>
  <c r="L39" i="10"/>
  <c r="C24" i="10"/>
  <c r="K24" i="10"/>
  <c r="L24" i="10"/>
  <c r="L6" i="10"/>
  <c r="C6" i="10"/>
  <c r="B53" i="10"/>
  <c r="B39" i="10"/>
  <c r="B24" i="10"/>
  <c r="B6" i="10"/>
  <c r="K6" i="10"/>
  <c r="L53" i="11"/>
  <c r="L39" i="11"/>
  <c r="L24" i="11"/>
  <c r="L6" i="11"/>
  <c r="C53" i="11"/>
  <c r="C39" i="11"/>
  <c r="C24" i="11"/>
  <c r="C6" i="11"/>
  <c r="B53" i="11"/>
  <c r="K53" i="11"/>
  <c r="B39" i="11"/>
  <c r="K39" i="11"/>
  <c r="B24" i="11"/>
  <c r="K24" i="11"/>
  <c r="B6" i="11"/>
  <c r="K6" i="11"/>
  <c r="B52" i="9"/>
  <c r="B38" i="9"/>
  <c r="B23" i="9"/>
  <c r="B5" i="9"/>
  <c r="L53" i="1"/>
  <c r="L39" i="1"/>
  <c r="L24" i="1"/>
  <c r="C22" i="12" s="1"/>
  <c r="L6" i="1"/>
  <c r="B53" i="1"/>
  <c r="K53" i="1"/>
  <c r="B51" i="12" s="1"/>
  <c r="B39" i="1"/>
  <c r="K39" i="1"/>
  <c r="B24" i="1"/>
  <c r="K24" i="1"/>
  <c r="B6" i="1"/>
  <c r="K6" i="1"/>
  <c r="C52" i="8"/>
  <c r="C38" i="8"/>
  <c r="C23" i="8"/>
  <c r="C5" i="8"/>
  <c r="B52" i="8"/>
  <c r="B38" i="8"/>
  <c r="B23" i="8"/>
  <c r="B5" i="8"/>
  <c r="B4" i="8" s="1"/>
  <c r="B53" i="8" s="1"/>
  <c r="C52" i="7"/>
  <c r="C38" i="7"/>
  <c r="C23" i="7"/>
  <c r="C5" i="7"/>
  <c r="B52" i="7"/>
  <c r="B38" i="7"/>
  <c r="B23" i="7"/>
  <c r="B5" i="7"/>
  <c r="B4" i="12" l="1"/>
  <c r="B37" i="12"/>
  <c r="B22" i="12"/>
  <c r="C37" i="12"/>
  <c r="D37" i="12"/>
  <c r="D22" i="12"/>
  <c r="D4" i="8"/>
  <c r="D53" i="8" s="1"/>
  <c r="M5" i="10"/>
  <c r="M54" i="10" s="1"/>
  <c r="D5" i="10"/>
  <c r="U39" i="10"/>
  <c r="U6" i="10"/>
  <c r="M5" i="11"/>
  <c r="M7" i="11"/>
  <c r="D5" i="11"/>
  <c r="V5" i="11" s="1"/>
  <c r="D4" i="9"/>
  <c r="D53" i="9" s="1"/>
  <c r="D6" i="9"/>
  <c r="C51" i="12"/>
  <c r="M5" i="1"/>
  <c r="M54" i="1" s="1"/>
  <c r="D5" i="1"/>
  <c r="D7" i="1" s="1"/>
  <c r="D4" i="7"/>
  <c r="D6" i="7"/>
  <c r="U24" i="11"/>
  <c r="B4" i="9"/>
  <c r="B53" i="9" s="1"/>
  <c r="U6" i="11"/>
  <c r="C4" i="12"/>
  <c r="U53" i="11"/>
  <c r="C4" i="7"/>
  <c r="C5" i="10"/>
  <c r="C54" i="10" s="1"/>
  <c r="L5" i="10"/>
  <c r="L25" i="10" s="1"/>
  <c r="U53" i="10"/>
  <c r="U39" i="11"/>
  <c r="U24" i="10"/>
  <c r="K5" i="1"/>
  <c r="K25" i="1" s="1"/>
  <c r="K5" i="11"/>
  <c r="K40" i="11" s="1"/>
  <c r="C4" i="9"/>
  <c r="C39" i="9" s="1"/>
  <c r="T6" i="11"/>
  <c r="B5" i="1"/>
  <c r="B7" i="1" s="1"/>
  <c r="B5" i="11"/>
  <c r="B7" i="11" s="1"/>
  <c r="B5" i="10"/>
  <c r="B7" i="10" s="1"/>
  <c r="L5" i="11"/>
  <c r="C5" i="11"/>
  <c r="C7" i="11" s="1"/>
  <c r="C4" i="8"/>
  <c r="C6" i="8" s="1"/>
  <c r="L5" i="1"/>
  <c r="L25" i="1" s="1"/>
  <c r="K5" i="10"/>
  <c r="K7" i="10" s="1"/>
  <c r="C24" i="1"/>
  <c r="C6" i="1"/>
  <c r="C53" i="1"/>
  <c r="C39" i="1"/>
  <c r="B39" i="8"/>
  <c r="B24" i="8"/>
  <c r="B6" i="8"/>
  <c r="B4" i="7"/>
  <c r="B6" i="7" s="1"/>
  <c r="B54" i="1" l="1"/>
  <c r="B6" i="9"/>
  <c r="B24" i="9"/>
  <c r="U5" i="10"/>
  <c r="U54" i="10" s="1"/>
  <c r="K40" i="1"/>
  <c r="B39" i="9"/>
  <c r="K7" i="11"/>
  <c r="B25" i="10"/>
  <c r="B54" i="10"/>
  <c r="D54" i="10"/>
  <c r="C40" i="10"/>
  <c r="D3" i="12"/>
  <c r="D6" i="8"/>
  <c r="D39" i="8"/>
  <c r="D24" i="8"/>
  <c r="M7" i="10"/>
  <c r="M25" i="10"/>
  <c r="M40" i="10"/>
  <c r="D7" i="10"/>
  <c r="D25" i="10"/>
  <c r="D40" i="10"/>
  <c r="M25" i="11"/>
  <c r="M54" i="11"/>
  <c r="M40" i="11"/>
  <c r="D25" i="11"/>
  <c r="D54" i="11"/>
  <c r="D7" i="11"/>
  <c r="D40" i="11"/>
  <c r="B25" i="11"/>
  <c r="B40" i="11"/>
  <c r="B54" i="11"/>
  <c r="D24" i="9"/>
  <c r="D39" i="9"/>
  <c r="M7" i="1"/>
  <c r="L7" i="1"/>
  <c r="M25" i="1"/>
  <c r="M40" i="1"/>
  <c r="D25" i="1"/>
  <c r="D54" i="1"/>
  <c r="D40" i="1"/>
  <c r="D24" i="7"/>
  <c r="D53" i="7"/>
  <c r="D39" i="7"/>
  <c r="L40" i="10"/>
  <c r="C24" i="7"/>
  <c r="C6" i="9"/>
  <c r="K25" i="11"/>
  <c r="T5" i="11"/>
  <c r="C6" i="7"/>
  <c r="B25" i="1"/>
  <c r="B40" i="10"/>
  <c r="C53" i="9"/>
  <c r="L25" i="11"/>
  <c r="U5" i="11"/>
  <c r="K7" i="1"/>
  <c r="B3" i="12"/>
  <c r="C40" i="11"/>
  <c r="L54" i="10"/>
  <c r="C25" i="10"/>
  <c r="C25" i="11"/>
  <c r="C39" i="7"/>
  <c r="C24" i="9"/>
  <c r="C53" i="7"/>
  <c r="B40" i="1"/>
  <c r="C7" i="10"/>
  <c r="L54" i="1"/>
  <c r="C3" i="12"/>
  <c r="K54" i="1"/>
  <c r="L40" i="1"/>
  <c r="K54" i="11"/>
  <c r="L7" i="10"/>
  <c r="C24" i="8"/>
  <c r="C54" i="11"/>
  <c r="L54" i="11"/>
  <c r="L40" i="11"/>
  <c r="L7" i="11"/>
  <c r="U40" i="10"/>
  <c r="U25" i="10"/>
  <c r="C39" i="8"/>
  <c r="C53" i="8"/>
  <c r="K54" i="10"/>
  <c r="K40" i="10"/>
  <c r="K25" i="10"/>
  <c r="C5" i="1"/>
  <c r="C7" i="1" s="1"/>
  <c r="B53" i="7"/>
  <c r="B39" i="7"/>
  <c r="B24" i="7"/>
  <c r="U7" i="10" l="1"/>
  <c r="C54" i="1"/>
  <c r="C40" i="1"/>
  <c r="C25" i="1"/>
  <c r="T64" i="11" l="1"/>
  <c r="T63" i="11"/>
  <c r="T62" i="11"/>
  <c r="T61" i="11"/>
  <c r="T60" i="11"/>
  <c r="T59" i="11"/>
  <c r="T58" i="11"/>
  <c r="T57" i="11"/>
  <c r="T56" i="11"/>
  <c r="T55" i="11"/>
  <c r="T52" i="11"/>
  <c r="T51" i="11"/>
  <c r="T50" i="11"/>
  <c r="T49" i="11"/>
  <c r="T48" i="11"/>
  <c r="T47" i="11"/>
  <c r="T46" i="11"/>
  <c r="T45" i="11"/>
  <c r="T44" i="11"/>
  <c r="T43" i="11"/>
  <c r="T42" i="11"/>
  <c r="T41" i="11"/>
  <c r="T38" i="11"/>
  <c r="T37" i="11"/>
  <c r="T36" i="11"/>
  <c r="T35" i="11"/>
  <c r="T34" i="11"/>
  <c r="T33" i="11"/>
  <c r="T31" i="11"/>
  <c r="T30" i="11"/>
  <c r="T29" i="11"/>
  <c r="T28" i="11"/>
  <c r="T27" i="11"/>
  <c r="T26" i="11"/>
  <c r="T23" i="11"/>
  <c r="T22" i="11"/>
  <c r="T21" i="11"/>
  <c r="T20" i="11"/>
  <c r="T19" i="11"/>
  <c r="T18" i="11"/>
  <c r="T17" i="11"/>
  <c r="T16" i="11"/>
  <c r="T15" i="11"/>
  <c r="T14" i="11"/>
  <c r="T13" i="11"/>
  <c r="T12" i="11"/>
  <c r="T11" i="11"/>
  <c r="T10" i="11"/>
  <c r="T9" i="11"/>
  <c r="T8" i="11"/>
  <c r="T64" i="10"/>
  <c r="T63" i="10"/>
  <c r="T62" i="10"/>
  <c r="T61" i="10"/>
  <c r="T60" i="10"/>
  <c r="T59" i="10"/>
  <c r="T58" i="10"/>
  <c r="T57" i="10"/>
  <c r="T56" i="10"/>
  <c r="T55" i="10"/>
  <c r="T52" i="10"/>
  <c r="T51" i="10"/>
  <c r="T50" i="10"/>
  <c r="T49" i="10"/>
  <c r="T48" i="10"/>
  <c r="T47" i="10"/>
  <c r="T46" i="10"/>
  <c r="T45" i="10"/>
  <c r="T44" i="10"/>
  <c r="T43" i="10"/>
  <c r="T42" i="10"/>
  <c r="T41" i="10"/>
  <c r="T38" i="10"/>
  <c r="T37" i="10"/>
  <c r="T36" i="10"/>
  <c r="T35" i="10"/>
  <c r="T34" i="10"/>
  <c r="T33" i="10"/>
  <c r="T32" i="10"/>
  <c r="T31" i="10"/>
  <c r="T30" i="10"/>
  <c r="T29" i="10"/>
  <c r="T28" i="10"/>
  <c r="T27" i="10"/>
  <c r="T26" i="10"/>
  <c r="T23" i="10"/>
  <c r="T22" i="10"/>
  <c r="T21" i="10"/>
  <c r="T20" i="10"/>
  <c r="T19" i="10"/>
  <c r="T18" i="10"/>
  <c r="T17" i="10"/>
  <c r="T16" i="10"/>
  <c r="T15" i="10"/>
  <c r="T14" i="10"/>
  <c r="T13" i="10"/>
  <c r="T12" i="10"/>
  <c r="T11" i="10"/>
  <c r="T10" i="10"/>
  <c r="T9" i="10"/>
  <c r="T8" i="10"/>
  <c r="T39" i="11" l="1"/>
  <c r="T39" i="10"/>
  <c r="T53" i="10"/>
  <c r="T24" i="11"/>
  <c r="T53" i="11"/>
  <c r="T6" i="10"/>
  <c r="T24" i="10"/>
  <c r="T5" i="10" l="1"/>
  <c r="T25" i="10" s="1"/>
  <c r="T40" i="10" l="1"/>
  <c r="T54" i="10"/>
  <c r="T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tc={97511E94-7419-441A-8898-1F7EAB126BFF}</author>
    <author>tc={5AFA70E0-C095-459B-9C6C-1939246A9FB0}</author>
  </authors>
  <commentList>
    <comment ref="F22" authorId="0" shapeId="0" xr:uid="{00000000-0006-0000-0000-000001000000}">
      <text>
        <r>
          <rPr>
            <b/>
            <sz val="9"/>
            <color indexed="81"/>
            <rFont val="Tahoma"/>
            <family val="2"/>
          </rPr>
          <t>Christiana Datubo-Brown:</t>
        </r>
        <r>
          <rPr>
            <sz val="9"/>
            <color indexed="81"/>
            <rFont val="Tahoma"/>
            <family val="2"/>
          </rPr>
          <t xml:space="preserve">
MANUAL EDIT
</t>
        </r>
      </text>
    </comment>
    <comment ref="F55" authorId="1" shapeId="0" xr:uid="{97511E94-7419-441A-8898-1F7EAB126BFF}">
      <text>
        <t>[Threaded comment]
Your version of Excel allows you to read this threaded comment; however, any edits to it will get removed if the file is opened in a newer version of Excel. Learn more: https://go.microsoft.com/fwlink/?linkid=870924
Comment:
    manual edit</t>
      </text>
    </comment>
    <comment ref="D67" authorId="2" shapeId="0" xr:uid="{5AFA70E0-C095-459B-9C6C-1939246A9FB0}">
      <text>
        <t>[Threaded comment]
Your version of Excel allows you to read this threaded comment; however, any edits to it will get removed if the file is opened in a newer version of Excel. Learn more: https://go.microsoft.com/fwlink/?linkid=870924
Comment:
    manual edit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Lisa Cowan</author>
  </authors>
  <commentList>
    <comment ref="D3" authorId="0" shapeId="0" xr:uid="{00000000-0006-0000-0100-000001000000}">
      <text>
        <r>
          <rPr>
            <b/>
            <sz val="8"/>
            <color indexed="81"/>
            <rFont val="Tahoma"/>
            <family val="2"/>
          </rPr>
          <t>Excludes online-only institutions identified in 2010-11.</t>
        </r>
      </text>
    </comment>
    <comment ref="B4" authorId="1" shapeId="0" xr:uid="{00000000-0006-0000-0100-000002000000}">
      <text>
        <r>
          <rPr>
            <b/>
            <sz val="10"/>
            <color indexed="81"/>
            <rFont val="Tahoma"/>
            <family val="2"/>
          </rPr>
          <t>jmarks:</t>
        </r>
        <r>
          <rPr>
            <sz val="10"/>
            <color indexed="81"/>
            <rFont val="Tahoma"/>
            <family val="2"/>
          </rPr>
          <t xml:space="preserve">
216,379 (58%) by degree granting insts; 159,736 (42%) by non degree-granting insts.
</t>
        </r>
      </text>
    </comment>
    <comment ref="D4" authorId="2" shapeId="0" xr:uid="{00000000-0006-0000-0100-000003000000}">
      <text>
        <r>
          <rPr>
            <b/>
            <sz val="9"/>
            <color indexed="81"/>
            <rFont val="Tahoma"/>
            <family val="2"/>
          </rPr>
          <t>Lisa Cowan:</t>
        </r>
        <r>
          <rPr>
            <sz val="9"/>
            <color indexed="81"/>
            <rFont val="Tahoma"/>
            <family val="2"/>
          </rPr>
          <t xml:space="preserve">
311,123 (57%) by degree granting insts; 232,476 (43%) by non degree-granting insts.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200-000001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4" authorId="0" shapeId="0" xr:uid="{00000000-0006-0000-0300-000001000000}">
      <text>
        <r>
          <rPr>
            <b/>
            <sz val="8"/>
            <color indexed="81"/>
            <rFont val="Tahoma"/>
            <family val="2"/>
          </rPr>
          <t>Excludes online-only institutions identified in 2010-11.</t>
        </r>
      </text>
    </comment>
    <comment ref="M4" authorId="0" shapeId="0" xr:uid="{00000000-0006-0000-0300-000002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400-000001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4" authorId="0" shapeId="0" xr:uid="{00000000-0006-0000-0500-000001000000}">
      <text>
        <r>
          <rPr>
            <b/>
            <sz val="8"/>
            <color indexed="81"/>
            <rFont val="Tahoma"/>
            <family val="2"/>
          </rPr>
          <t>Excludes online-only institutions identified in 2010-11.</t>
        </r>
      </text>
    </comment>
    <comment ref="M4" authorId="0" shapeId="0" xr:uid="{00000000-0006-0000-0500-000002000000}">
      <text>
        <r>
          <rPr>
            <b/>
            <sz val="8"/>
            <color indexed="81"/>
            <rFont val="Tahoma"/>
            <family val="2"/>
          </rPr>
          <t>Excludes online-only institutions identified in 2010-11.</t>
        </r>
      </text>
    </comment>
    <comment ref="T32" authorId="0" shapeId="0" xr:uid="{00000000-0006-0000-0500-000003000000}">
      <text>
        <r>
          <rPr>
            <b/>
            <sz val="8"/>
            <color indexed="81"/>
            <rFont val="Tahoma"/>
            <family val="2"/>
          </rPr>
          <t>mperry:</t>
        </r>
        <r>
          <rPr>
            <sz val="8"/>
            <color indexed="81"/>
            <rFont val="Tahoma"/>
            <family val="2"/>
          </rPr>
          <t xml:space="preserve">
Note manual entry.
5/23/11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4" authorId="0" shapeId="0" xr:uid="{00000000-0006-0000-0600-000001000000}">
      <text>
        <r>
          <rPr>
            <b/>
            <sz val="8"/>
            <color indexed="81"/>
            <rFont val="Tahoma"/>
            <family val="2"/>
          </rPr>
          <t>Excludes online-only institutions identified in 2010-11.</t>
        </r>
      </text>
    </comment>
    <comment ref="M4" authorId="0" shapeId="0" xr:uid="{00000000-0006-0000-0600-000002000000}">
      <text>
        <r>
          <rPr>
            <b/>
            <sz val="8"/>
            <color indexed="81"/>
            <rFont val="Tahoma"/>
            <family val="2"/>
          </rPr>
          <t>Excludes online-only institutions identified in 2010-11.</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2" authorId="0" shapeId="0" xr:uid="{00000000-0006-0000-0700-000001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<sst xmlns="http://schemas.openxmlformats.org/spreadsheetml/2006/main" count="865" uniqueCount="123">
  <si>
    <t>Alabama</t>
  </si>
  <si>
    <t>Arkansas</t>
  </si>
  <si>
    <t>Florida</t>
  </si>
  <si>
    <t>Georgia</t>
  </si>
  <si>
    <t>Kentucky</t>
  </si>
  <si>
    <t>Louisiana</t>
  </si>
  <si>
    <t>Maryland</t>
  </si>
  <si>
    <t>Mississippi</t>
  </si>
  <si>
    <t>North Carolina</t>
  </si>
  <si>
    <t>Oklahoma</t>
  </si>
  <si>
    <t>South Carolina</t>
  </si>
  <si>
    <t>Tennessee</t>
  </si>
  <si>
    <t>Texas</t>
  </si>
  <si>
    <t>Virginia</t>
  </si>
  <si>
    <t>West Virginia</t>
  </si>
  <si>
    <t>Total</t>
  </si>
  <si>
    <t>Delaware</t>
  </si>
  <si>
    <t>Washington</t>
  </si>
  <si>
    <t>SREB States</t>
  </si>
  <si>
    <t>SOURCE:</t>
  </si>
  <si>
    <t>Education</t>
  </si>
  <si>
    <t>Percent of Total</t>
  </si>
  <si>
    <t xml:space="preserve"> </t>
  </si>
  <si>
    <t>Public Colleges</t>
  </si>
  <si>
    <t>Alaska</t>
  </si>
  <si>
    <t>Arizona</t>
  </si>
  <si>
    <t>California</t>
  </si>
  <si>
    <t>Colorado</t>
  </si>
  <si>
    <t>Connecticut</t>
  </si>
  <si>
    <t>Hawaii</t>
  </si>
  <si>
    <t>Iowa</t>
  </si>
  <si>
    <t>Idaho</t>
  </si>
  <si>
    <t>Illinois</t>
  </si>
  <si>
    <t>Indiana</t>
  </si>
  <si>
    <t>Kansas</t>
  </si>
  <si>
    <t>Massachusetts</t>
  </si>
  <si>
    <t>Maine</t>
  </si>
  <si>
    <t>Michigan</t>
  </si>
  <si>
    <t>Minnesota</t>
  </si>
  <si>
    <t>Missouri</t>
  </si>
  <si>
    <t>Montana</t>
  </si>
  <si>
    <t>District of Columbia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</si>
  <si>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</si>
  <si>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</si>
  <si>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</si>
  <si>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</si>
  <si>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</si>
  <si>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</si>
  <si>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</si>
  <si>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</si>
  <si>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</si>
  <si>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</si>
  <si>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</si>
  <si>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</si>
  <si>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</si>
  <si>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</si>
  <si>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</si>
  <si>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</si>
  <si>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Foreign Students</t>
  </si>
  <si>
    <t xml:space="preserve">SREB analysis </t>
  </si>
  <si>
    <t>of National</t>
  </si>
  <si>
    <t>Center  for</t>
  </si>
  <si>
    <t xml:space="preserve">Statistics </t>
  </si>
  <si>
    <t>(www.nces.ed.gov/ipeds).</t>
  </si>
  <si>
    <t>Percent at</t>
  </si>
  <si>
    <t>Women Students</t>
  </si>
  <si>
    <t>West</t>
  </si>
  <si>
    <t>Midwest</t>
  </si>
  <si>
    <t>Northeast</t>
  </si>
  <si>
    <t>50 States and D.C.</t>
  </si>
  <si>
    <t xml:space="preserve">   as a percent of U.S.</t>
  </si>
  <si>
    <t>2008-09</t>
  </si>
  <si>
    <t>IPEDS</t>
  </si>
  <si>
    <t>Completions</t>
  </si>
  <si>
    <t>C2009</t>
  </si>
  <si>
    <t>Survey Data</t>
  </si>
  <si>
    <r>
      <t>Black Students</t>
    </r>
    <r>
      <rPr>
        <vertAlign val="superscript"/>
        <sz val="10"/>
        <rFont val="Arial"/>
        <family val="2"/>
      </rPr>
      <t>2</t>
    </r>
  </si>
  <si>
    <r>
      <t>Hispanic Students</t>
    </r>
    <r>
      <rPr>
        <vertAlign val="superscript"/>
        <sz val="10"/>
        <rFont val="Arial"/>
        <family val="2"/>
      </rPr>
      <t>2</t>
    </r>
  </si>
  <si>
    <t>Non-Degree Granting</t>
  </si>
  <si>
    <t>NOTE:</t>
  </si>
  <si>
    <t>institutions were not</t>
  </si>
  <si>
    <t>filtered out to get</t>
  </si>
  <si>
    <t>Certificates b/c many</t>
  </si>
  <si>
    <t>NDG institutions award</t>
  </si>
  <si>
    <t>only certificates.</t>
  </si>
  <si>
    <t xml:space="preserve">Total 1&lt;4 Year </t>
  </si>
  <si>
    <t>Total Men</t>
  </si>
  <si>
    <t>Total Women</t>
  </si>
  <si>
    <t>Certificates Awarded to Black Students: 1 But Less Than 2-year &amp; 2 But Less Than 4-year</t>
  </si>
  <si>
    <t>Total Black</t>
  </si>
  <si>
    <t>Total Hispanic</t>
  </si>
  <si>
    <t>Total NRA</t>
  </si>
  <si>
    <t>Certificates Awarded to Hispanic &amp; NRA Students: 1 But Less Than 2-year &amp; 2 But Less Than 4-year</t>
  </si>
  <si>
    <t>Women as a % of Total Certificates</t>
  </si>
  <si>
    <t xml:space="preserve">&amp; NRA 1&lt;4 Year </t>
  </si>
  <si>
    <t xml:space="preserve">HBI/PBI 1&lt;4 Year </t>
  </si>
  <si>
    <t>% Black in</t>
  </si>
  <si>
    <r>
      <t>Sub-Bachelor's Certificates Awarded by Public and Private Colleges and Universities</t>
    </r>
    <r>
      <rPr>
        <vertAlign val="superscript"/>
        <sz val="10"/>
        <rFont val="Arial"/>
        <family val="2"/>
      </rPr>
      <t>1</t>
    </r>
  </si>
  <si>
    <t>* Less than one-tenth of 1 percent.</t>
  </si>
  <si>
    <t>Certificates</t>
  </si>
  <si>
    <t>2009-10</t>
  </si>
  <si>
    <t>Certificates at Public Institutions</t>
  </si>
  <si>
    <t>Certificates by Gender</t>
  </si>
  <si>
    <t>Total Black H/PBI</t>
  </si>
  <si>
    <t>Certificates: All Races (does not include Non-Resident Aliens or Unknown)</t>
  </si>
  <si>
    <t>Percent of Total Sub-Bachelor's Certificates Awarded</t>
  </si>
  <si>
    <t>2010-11</t>
  </si>
  <si>
    <t>2011-12</t>
  </si>
  <si>
    <t>2010-12</t>
  </si>
  <si>
    <t>*</t>
  </si>
  <si>
    <t>2012-13</t>
  </si>
  <si>
    <t>Source: SREB analysis of National Center for Education Statistics completions surveys — www.nces.ed.gov/ipeds.</t>
  </si>
  <si>
    <t>2013-14</t>
  </si>
  <si>
    <t>2014-15</t>
  </si>
  <si>
    <r>
      <rPr>
        <vertAlign val="superscript"/>
        <sz val="10"/>
        <color indexed="8"/>
        <rFont val="Arial"/>
        <family val="2"/>
      </rPr>
      <t>2</t>
    </r>
    <r>
      <rPr>
        <sz val="10"/>
        <color indexed="8"/>
        <rFont val="Arial"/>
        <family val="2"/>
      </rPr>
      <t xml:space="preserve"> Calculated based on a total that excludes students whose race is unknown and students from foreign countries.  </t>
    </r>
  </si>
  <si>
    <r>
      <t xml:space="preserve"> PBIs or HBCUs</t>
    </r>
    <r>
      <rPr>
        <vertAlign val="superscript"/>
        <sz val="10"/>
        <color indexed="8"/>
        <rFont val="Arial"/>
        <family val="2"/>
      </rPr>
      <t>3</t>
    </r>
  </si>
  <si>
    <r>
      <t xml:space="preserve">3 </t>
    </r>
    <r>
      <rPr>
        <sz val="10"/>
        <color indexed="8"/>
        <rFont val="Arial"/>
        <family val="2"/>
      </rPr>
      <t>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</si>
  <si>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t>2015-16</t>
  </si>
  <si>
    <t>2016-17</t>
  </si>
  <si>
    <t xml:space="preserve">  Feb 2019</t>
  </si>
  <si>
    <t>"NA" indicates not applicable. There was no institution of this type in the state during the specified years.</t>
  </si>
  <si>
    <r>
      <rPr>
        <vertAlign val="superscript"/>
        <sz val="10"/>
        <rFont val="Arial"/>
        <family val="2"/>
      </rPr>
      <t>1</t>
    </r>
    <r>
      <rPr>
        <sz val="10"/>
        <rFont val="Arial"/>
        <family val="2"/>
      </rPr>
      <t xml:space="preserve"> Table includes one- but less than two-year certificates and two- but less than four-year certificates (in the first major) awarded by all degree- and non-degree-granting institutions eligible for federal Title IV student financial aid in the 50 states and D.C., excluding service schools. Less than one-year certificates are not included. Non-degree-granting institutions are not included in other tables. About 92 percent of the certificates reported here were one- but less than two-year certificates, and 73 percent were awarded by degree-granting institutions. </t>
    </r>
  </si>
  <si>
    <t>Table 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</si>
</sst>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21">
    <font>
      <sz val="10"/>
      <name val="Helv"/>
    </font>
    <font>
      <sz val="10"/>
      <name val="AGaramond"/>
      <family val="3"/>
    </font>
    <font>
      <sz val="10"/>
      <name val="Arial"/>
      <family val="2"/>
    </font>
    <font>
      <vertAlign val="superscript"/>
      <sz val="10"/>
      <name val="Arial"/>
      <family val="2"/>
    </font>
    <font>
      <b/>
      <sz val="10"/>
      <name val="Arial"/>
      <family val="2"/>
    </font>
    <font>
      <b/>
      <sz val="8"/>
      <color indexed="81"/>
      <name val="Tahoma"/>
      <family val="2"/>
    </font>
    <font>
      <sz val="10"/>
      <color indexed="8"/>
      <name val="Arial"/>
      <family val="2"/>
    </font>
    <font>
      <vertAlign val="superscript"/>
      <sz val="10"/>
      <color indexed="8"/>
      <name val="Arial"/>
      <family val="2"/>
    </font>
    <font>
      <sz val="8"/>
      <name val="Helv"/>
    </font>
    <font>
      <sz val="10"/>
      <name val="Helv"/>
    </font>
    <font>
      <sz val="10"/>
      <color rgb="FF0000FF"/>
      <name val="Arial"/>
      <family val="2"/>
    </font>
    <font>
      <sz val="8"/>
      <color indexed="81"/>
      <name val="Tahoma"/>
      <family val="2"/>
    </font>
    <font>
      <sz val="10"/>
      <color rgb="FFFF0000"/>
      <name val="Arial"/>
      <family val="2"/>
    </font>
    <font>
      <sz val="10"/>
      <color rgb="FF00B050"/>
      <name val="Arial"/>
      <family val="2"/>
    </font>
    <font>
      <b/>
      <sz val="10"/>
      <color rgb="FF0000FF"/>
      <name val="Arial"/>
      <family val="2"/>
    </font>
    <font>
      <sz val="10"/>
      <color indexed="81"/>
      <name val="Tahoma"/>
      <family val="2"/>
    </font>
    <font>
      <b/>
      <sz val="10"/>
      <color indexed="81"/>
      <name val="Tahoma"/>
      <family val="2"/>
    </font>
    <font>
      <b/>
      <sz val="11"/>
      <name val="Arial"/>
      <family val="2"/>
    </font>
    <font>
      <sz val="9"/>
      <color indexed="81"/>
      <name val="Tahoma"/>
      <family val="2"/>
    </font>
    <font>
      <b/>
      <sz val="9"/>
      <color indexed="81"/>
      <name val="Tahoma"/>
      <family val="2"/>
    </font>
    <font>
      <sz val="10"/>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99CC"/>
        <bgColor indexed="64"/>
      </patternFill>
    </fill>
    <fill>
      <patternFill patternType="solid">
        <fgColor rgb="FFFFFF00"/>
        <bgColor indexed="64"/>
      </patternFill>
    </fill>
  </fills>
  <borders count="30">
    <border>
      <left/>
      <right/>
      <top/>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8"/>
      </bottom>
      <diagonal/>
    </border>
    <border>
      <left/>
      <right/>
      <top style="thin">
        <color indexed="8"/>
      </top>
      <bottom style="thin">
        <color indexed="64"/>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8"/>
      </top>
      <bottom/>
      <diagonal/>
    </border>
    <border>
      <left style="thin">
        <color indexed="64"/>
      </left>
      <right/>
      <top/>
      <bottom style="thin">
        <color indexed="64"/>
      </bottom>
      <diagonal/>
    </border>
  </borders>
  <cellStyleXfs count="5">
    <xf numFmtId="37" fontId="0" fillId="0" borderId="0"/>
    <xf numFmtId="0" fontId="9" fillId="0" borderId="0">
      <alignment horizontal="left" wrapText="1"/>
    </xf>
    <xf numFmtId="0" fontId="2" fillId="0" borderId="0"/>
    <xf numFmtId="43" fontId="1" fillId="0" borderId="0" applyFont="0" applyFill="0" applyBorder="0" applyAlignment="0" applyProtection="0"/>
    <xf numFmtId="9" fontId="9" fillId="0" borderId="0" applyFont="0" applyFill="0" applyBorder="0" applyAlignment="0" applyProtection="0"/>
  </cellStyleXfs>
  <cellXfs count="155">
    <xf numFmtId="37" fontId="0" fillId="0" borderId="0" xfId="0"/>
    <xf numFmtId="37" fontId="2" fillId="0" borderId="0" xfId="0" applyFont="1"/>
    <xf numFmtId="37" fontId="2" fillId="0" borderId="0" xfId="0" applyFont="1" applyAlignment="1">
      <alignment horizontal="left"/>
    </xf>
    <xf numFmtId="37" fontId="2" fillId="0" borderId="0" xfId="0" applyFont="1" applyAlignment="1">
      <alignment horizontal="right"/>
    </xf>
    <xf numFmtId="37" fontId="2" fillId="0" borderId="4" xfId="0" applyFont="1" applyBorder="1"/>
    <xf numFmtId="37" fontId="2" fillId="0" borderId="0" xfId="0" applyFont="1" applyAlignment="1">
      <alignment horizontal="centerContinuous"/>
    </xf>
    <xf numFmtId="37" fontId="2" fillId="0" borderId="1" xfId="0" applyFont="1" applyBorder="1"/>
    <xf numFmtId="3" fontId="2" fillId="0" borderId="0" xfId="0" applyNumberFormat="1" applyFont="1"/>
    <xf numFmtId="37" fontId="4" fillId="0" borderId="0" xfId="0" applyFont="1"/>
    <xf numFmtId="37" fontId="2" fillId="0" borderId="0" xfId="0" applyFont="1" applyAlignment="1">
      <alignment horizontal="center"/>
    </xf>
    <xf numFmtId="37" fontId="2" fillId="0" borderId="9" xfId="0" applyFont="1" applyBorder="1" applyAlignment="1">
      <alignment horizontal="centerContinuous"/>
    </xf>
    <xf numFmtId="37" fontId="2" fillId="0" borderId="2" xfId="0" applyFont="1" applyBorder="1" applyAlignment="1">
      <alignment horizontal="center"/>
    </xf>
    <xf numFmtId="37" fontId="2" fillId="0" borderId="1" xfId="0" applyFont="1" applyBorder="1" applyAlignment="1">
      <alignment horizontal="centerContinuous"/>
    </xf>
    <xf numFmtId="37" fontId="2" fillId="0" borderId="2" xfId="0" applyFont="1" applyBorder="1" applyAlignment="1">
      <alignment horizontal="centerContinuous"/>
    </xf>
    <xf numFmtId="37" fontId="6" fillId="0" borderId="10" xfId="0" quotePrefix="1" applyFont="1" applyBorder="1" applyAlignment="1">
      <alignment horizontal="centerContinuous"/>
    </xf>
    <xf numFmtId="3" fontId="2" fillId="2" borderId="0" xfId="1" applyNumberFormat="1" applyFont="1" applyFill="1" applyAlignment="1"/>
    <xf numFmtId="3" fontId="2" fillId="0" borderId="0" xfId="1" applyNumberFormat="1" applyFont="1" applyAlignment="1"/>
    <xf numFmtId="3" fontId="2" fillId="0" borderId="4" xfId="1" applyNumberFormat="1" applyFont="1" applyBorder="1" applyAlignment="1"/>
    <xf numFmtId="3" fontId="2" fillId="2" borderId="4" xfId="1" applyNumberFormat="1" applyFont="1" applyFill="1" applyBorder="1" applyAlignment="1"/>
    <xf numFmtId="3" fontId="2" fillId="0" borderId="7" xfId="1" applyNumberFormat="1" applyFont="1" applyBorder="1" applyAlignment="1"/>
    <xf numFmtId="3" fontId="2" fillId="2" borderId="6" xfId="1" applyNumberFormat="1" applyFont="1" applyFill="1" applyBorder="1" applyAlignment="1"/>
    <xf numFmtId="0" fontId="2" fillId="0" borderId="0" xfId="2"/>
    <xf numFmtId="37" fontId="2" fillId="0" borderId="6" xfId="1" applyNumberFormat="1" applyFont="1" applyBorder="1" applyAlignment="1"/>
    <xf numFmtId="37" fontId="2" fillId="0" borderId="0" xfId="1" applyNumberFormat="1" applyFont="1" applyAlignment="1"/>
    <xf numFmtId="164" fontId="2" fillId="0" borderId="0" xfId="1" applyNumberFormat="1" applyFont="1" applyAlignment="1"/>
    <xf numFmtId="37" fontId="2" fillId="0" borderId="4" xfId="1" applyNumberFormat="1" applyFont="1" applyBorder="1" applyAlignment="1"/>
    <xf numFmtId="0" fontId="2" fillId="0" borderId="6" xfId="1" applyFont="1" applyBorder="1" applyAlignment="1"/>
    <xf numFmtId="37" fontId="4" fillId="0" borderId="6" xfId="0" applyFont="1" applyBorder="1"/>
    <xf numFmtId="3" fontId="10" fillId="0" borderId="6" xfId="1" applyNumberFormat="1" applyFont="1" applyBorder="1" applyAlignment="1"/>
    <xf numFmtId="164" fontId="10" fillId="0" borderId="0" xfId="1" applyNumberFormat="1" applyFont="1" applyAlignment="1"/>
    <xf numFmtId="3" fontId="10" fillId="0" borderId="7" xfId="3" applyNumberFormat="1" applyFont="1" applyBorder="1"/>
    <xf numFmtId="3" fontId="2" fillId="0" borderId="6" xfId="3" applyNumberFormat="1" applyFont="1" applyBorder="1"/>
    <xf numFmtId="37" fontId="4" fillId="0" borderId="1" xfId="0" applyFont="1" applyBorder="1"/>
    <xf numFmtId="3" fontId="2" fillId="0" borderId="0" xfId="3" applyNumberFormat="1" applyFont="1"/>
    <xf numFmtId="3" fontId="2" fillId="0" borderId="4" xfId="3" applyNumberFormat="1" applyFont="1" applyBorder="1"/>
    <xf numFmtId="37" fontId="10" fillId="0" borderId="0" xfId="1" applyNumberFormat="1" applyFont="1" applyAlignment="1"/>
    <xf numFmtId="37" fontId="10" fillId="0" borderId="0" xfId="0" applyFont="1"/>
    <xf numFmtId="37" fontId="10" fillId="0" borderId="6" xfId="1" applyNumberFormat="1" applyFont="1" applyBorder="1" applyAlignment="1"/>
    <xf numFmtId="3" fontId="2" fillId="0" borderId="6" xfId="1" applyNumberFormat="1" applyFont="1" applyBorder="1" applyAlignment="1">
      <alignment horizontal="right"/>
    </xf>
    <xf numFmtId="3" fontId="2" fillId="0" borderId="0" xfId="0" applyNumberFormat="1" applyFont="1" applyAlignment="1">
      <alignment horizontal="right"/>
    </xf>
    <xf numFmtId="3" fontId="10" fillId="0" borderId="0" xfId="1" applyNumberFormat="1" applyFont="1" applyAlignment="1"/>
    <xf numFmtId="37" fontId="12" fillId="0" borderId="0" xfId="0" applyFont="1"/>
    <xf numFmtId="37" fontId="13" fillId="0" borderId="0" xfId="0" applyFont="1"/>
    <xf numFmtId="3" fontId="2" fillId="0" borderId="6" xfId="1" applyNumberFormat="1" applyFont="1" applyBorder="1" applyAlignment="1"/>
    <xf numFmtId="164" fontId="2" fillId="0" borderId="0" xfId="0" applyNumberFormat="1" applyFont="1" applyAlignment="1">
      <alignment horizontal="right"/>
    </xf>
    <xf numFmtId="164" fontId="2" fillId="0" borderId="4" xfId="1" applyNumberFormat="1" applyFont="1" applyBorder="1" applyAlignment="1"/>
    <xf numFmtId="164" fontId="2" fillId="2" borderId="4" xfId="1" applyNumberFormat="1" applyFont="1" applyFill="1" applyBorder="1" applyAlignment="1"/>
    <xf numFmtId="164" fontId="2" fillId="0" borderId="7" xfId="1" applyNumberFormat="1" applyFont="1" applyBorder="1" applyAlignment="1"/>
    <xf numFmtId="164" fontId="2" fillId="2" borderId="6" xfId="1" applyNumberFormat="1" applyFont="1" applyFill="1" applyBorder="1" applyAlignment="1"/>
    <xf numFmtId="164" fontId="2" fillId="2" borderId="0" xfId="1" applyNumberFormat="1" applyFont="1" applyFill="1" applyAlignment="1"/>
    <xf numFmtId="164" fontId="2" fillId="0" borderId="14" xfId="0" applyNumberFormat="1" applyFont="1" applyBorder="1" applyAlignment="1">
      <alignment horizontal="right"/>
    </xf>
    <xf numFmtId="164" fontId="2" fillId="0" borderId="5" xfId="0" applyNumberFormat="1" applyFont="1" applyBorder="1" applyAlignment="1">
      <alignment horizontal="right"/>
    </xf>
    <xf numFmtId="164" fontId="2" fillId="0" borderId="5" xfId="1" applyNumberFormat="1" applyFont="1" applyBorder="1" applyAlignment="1"/>
    <xf numFmtId="164" fontId="2" fillId="2" borderId="5" xfId="1" applyNumberFormat="1" applyFont="1" applyFill="1" applyBorder="1" applyAlignment="1"/>
    <xf numFmtId="164" fontId="2" fillId="0" borderId="3" xfId="1" applyNumberFormat="1" applyFont="1" applyBorder="1" applyAlignment="1"/>
    <xf numFmtId="164" fontId="2" fillId="2" borderId="3" xfId="1" applyNumberFormat="1" applyFont="1" applyFill="1" applyBorder="1" applyAlignment="1"/>
    <xf numFmtId="164" fontId="2" fillId="0" borderId="8" xfId="1" applyNumberFormat="1" applyFont="1" applyBorder="1" applyAlignment="1"/>
    <xf numFmtId="164" fontId="2" fillId="2" borderId="15" xfId="1" applyNumberFormat="1" applyFont="1" applyFill="1" applyBorder="1" applyAlignment="1"/>
    <xf numFmtId="37" fontId="2" fillId="0" borderId="13" xfId="0" applyFont="1" applyBorder="1" applyAlignment="1">
      <alignment horizontal="centerContinuous"/>
    </xf>
    <xf numFmtId="164" fontId="2" fillId="0" borderId="3" xfId="0" applyNumberFormat="1" applyFont="1" applyBorder="1" applyAlignment="1">
      <alignment horizontal="right"/>
    </xf>
    <xf numFmtId="164" fontId="2" fillId="0" borderId="17" xfId="0" applyNumberFormat="1" applyFont="1" applyBorder="1" applyAlignment="1">
      <alignment horizontal="right"/>
    </xf>
    <xf numFmtId="164" fontId="2" fillId="0" borderId="5" xfId="1" applyNumberFormat="1" applyFont="1" applyBorder="1" applyAlignment="1">
      <alignment horizontal="right"/>
    </xf>
    <xf numFmtId="49" fontId="2" fillId="0" borderId="0" xfId="0" applyNumberFormat="1" applyFont="1" applyAlignment="1">
      <alignment horizontal="right"/>
    </xf>
    <xf numFmtId="37" fontId="0" fillId="0" borderId="1" xfId="0" applyBorder="1" applyAlignment="1">
      <alignment horizontal="centerContinuous"/>
    </xf>
    <xf numFmtId="37" fontId="2" fillId="0" borderId="5" xfId="0" applyFont="1" applyBorder="1" applyAlignment="1">
      <alignment horizontal="right"/>
    </xf>
    <xf numFmtId="37" fontId="4" fillId="0" borderId="6" xfId="0" applyFont="1" applyBorder="1" applyAlignment="1">
      <alignment horizontal="center"/>
    </xf>
    <xf numFmtId="3" fontId="2" fillId="0" borderId="14" xfId="0" applyNumberFormat="1" applyFont="1" applyBorder="1" applyAlignment="1">
      <alignment horizontal="right"/>
    </xf>
    <xf numFmtId="3" fontId="2" fillId="0" borderId="5" xfId="0" applyNumberFormat="1" applyFont="1" applyBorder="1" applyAlignment="1">
      <alignment horizontal="right"/>
    </xf>
    <xf numFmtId="165" fontId="2" fillId="0" borderId="5" xfId="0" quotePrefix="1" applyNumberFormat="1" applyFont="1" applyBorder="1" applyAlignment="1">
      <alignment horizontal="right"/>
    </xf>
    <xf numFmtId="3" fontId="2" fillId="2" borderId="5" xfId="1" applyNumberFormat="1" applyFont="1" applyFill="1" applyBorder="1" applyAlignment="1">
      <alignment horizontal="right"/>
    </xf>
    <xf numFmtId="3" fontId="2" fillId="0" borderId="5" xfId="1" applyNumberFormat="1" applyFont="1" applyBorder="1" applyAlignment="1">
      <alignment horizontal="right"/>
    </xf>
    <xf numFmtId="3" fontId="2" fillId="0" borderId="3" xfId="1" applyNumberFormat="1" applyFont="1" applyBorder="1" applyAlignment="1">
      <alignment horizontal="right"/>
    </xf>
    <xf numFmtId="165" fontId="2" fillId="0" borderId="5" xfId="1" applyNumberFormat="1" applyFont="1" applyBorder="1" applyAlignment="1">
      <alignment horizontal="right"/>
    </xf>
    <xf numFmtId="3" fontId="2" fillId="2" borderId="3" xfId="1" applyNumberFormat="1" applyFont="1" applyFill="1" applyBorder="1" applyAlignment="1">
      <alignment horizontal="right"/>
    </xf>
    <xf numFmtId="3" fontId="2" fillId="0" borderId="8" xfId="1" applyNumberFormat="1" applyFont="1" applyBorder="1" applyAlignment="1">
      <alignment horizontal="right"/>
    </xf>
    <xf numFmtId="3" fontId="2" fillId="2" borderId="15" xfId="1" applyNumberFormat="1" applyFont="1" applyFill="1" applyBorder="1" applyAlignment="1">
      <alignment horizontal="right"/>
    </xf>
    <xf numFmtId="37" fontId="2" fillId="0" borderId="19" xfId="0" applyFont="1" applyBorder="1" applyAlignment="1">
      <alignment horizontal="centerContinuous"/>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2" xfId="1" applyNumberFormat="1" applyFont="1" applyBorder="1" applyAlignment="1"/>
    <xf numFmtId="164" fontId="2" fillId="2" borderId="22" xfId="1" applyNumberFormat="1" applyFont="1" applyFill="1" applyBorder="1" applyAlignment="1"/>
    <xf numFmtId="164" fontId="2" fillId="0" borderId="21" xfId="1" applyNumberFormat="1" applyFont="1" applyBorder="1" applyAlignment="1"/>
    <xf numFmtId="164" fontId="2" fillId="2" borderId="21" xfId="1" applyNumberFormat="1" applyFont="1" applyFill="1" applyBorder="1" applyAlignment="1"/>
    <xf numFmtId="164" fontId="2" fillId="0" borderId="23" xfId="1" applyNumberFormat="1" applyFont="1" applyBorder="1" applyAlignment="1"/>
    <xf numFmtId="164" fontId="2" fillId="2" borderId="24" xfId="1" applyNumberFormat="1" applyFont="1" applyFill="1" applyBorder="1" applyAlignment="1"/>
    <xf numFmtId="37" fontId="7" fillId="0" borderId="0" xfId="0" applyFont="1" applyAlignment="1">
      <alignment wrapText="1"/>
    </xf>
    <xf numFmtId="37" fontId="3" fillId="0" borderId="0" xfId="0" applyFont="1" applyAlignment="1">
      <alignment wrapText="1"/>
    </xf>
    <xf numFmtId="37" fontId="4" fillId="0" borderId="6" xfId="0" applyFont="1" applyBorder="1" applyAlignment="1">
      <alignment horizontal="right"/>
    </xf>
    <xf numFmtId="3" fontId="2" fillId="0" borderId="6" xfId="0" applyNumberFormat="1" applyFont="1" applyBorder="1"/>
    <xf numFmtId="3" fontId="10" fillId="3" borderId="6" xfId="1" applyNumberFormat="1" applyFont="1" applyFill="1" applyBorder="1" applyAlignment="1"/>
    <xf numFmtId="3" fontId="10" fillId="3" borderId="7" xfId="3" applyNumberFormat="1" applyFont="1" applyFill="1" applyBorder="1"/>
    <xf numFmtId="164" fontId="10" fillId="3" borderId="0" xfId="1" applyNumberFormat="1" applyFont="1" applyFill="1" applyAlignment="1"/>
    <xf numFmtId="37" fontId="14" fillId="3" borderId="0" xfId="0" applyFont="1" applyFill="1" applyAlignment="1">
      <alignment horizontal="center"/>
    </xf>
    <xf numFmtId="37" fontId="14" fillId="3" borderId="6" xfId="0" applyFont="1" applyFill="1" applyBorder="1" applyAlignment="1">
      <alignment horizontal="right"/>
    </xf>
    <xf numFmtId="3" fontId="10" fillId="3" borderId="0" xfId="1" applyNumberFormat="1" applyFont="1" applyFill="1" applyAlignment="1"/>
    <xf numFmtId="3" fontId="10" fillId="3" borderId="4" xfId="1" applyNumberFormat="1" applyFont="1" applyFill="1" applyBorder="1" applyAlignment="1"/>
    <xf numFmtId="37" fontId="4" fillId="0" borderId="0" xfId="0" applyFont="1" applyAlignment="1">
      <alignment vertical="center"/>
    </xf>
    <xf numFmtId="37" fontId="2" fillId="0" borderId="0" xfId="0" applyFont="1" applyAlignment="1">
      <alignment vertical="center"/>
    </xf>
    <xf numFmtId="3" fontId="10" fillId="0" borderId="26" xfId="1" applyNumberFormat="1" applyFont="1" applyBorder="1" applyAlignment="1"/>
    <xf numFmtId="3" fontId="10" fillId="0" borderId="27" xfId="3" applyNumberFormat="1" applyFont="1" applyBorder="1"/>
    <xf numFmtId="164" fontId="10" fillId="0" borderId="25" xfId="1" applyNumberFormat="1" applyFont="1" applyBorder="1" applyAlignment="1"/>
    <xf numFmtId="3" fontId="2" fillId="0" borderId="25" xfId="0" applyNumberFormat="1" applyFont="1" applyBorder="1"/>
    <xf numFmtId="3" fontId="2" fillId="0" borderId="26" xfId="0" applyNumberFormat="1" applyFont="1" applyBorder="1"/>
    <xf numFmtId="3" fontId="6" fillId="0" borderId="6" xfId="0" applyNumberFormat="1" applyFont="1" applyBorder="1"/>
    <xf numFmtId="37" fontId="4" fillId="0" borderId="26" xfId="0" applyFont="1" applyBorder="1" applyAlignment="1">
      <alignment horizontal="right"/>
    </xf>
    <xf numFmtId="165" fontId="10" fillId="3" borderId="0" xfId="1" applyNumberFormat="1" applyFont="1" applyFill="1" applyAlignment="1"/>
    <xf numFmtId="165" fontId="10" fillId="3" borderId="4" xfId="1" applyNumberFormat="1" applyFont="1" applyFill="1" applyBorder="1" applyAlignment="1"/>
    <xf numFmtId="165" fontId="10" fillId="3" borderId="6" xfId="1" applyNumberFormat="1" applyFont="1" applyFill="1" applyBorder="1" applyAlignment="1"/>
    <xf numFmtId="165" fontId="10" fillId="3" borderId="7" xfId="3" applyNumberFormat="1" applyFont="1" applyFill="1" applyBorder="1"/>
    <xf numFmtId="37" fontId="4" fillId="0" borderId="0" xfId="0" applyFont="1" applyAlignment="1">
      <alignment horizontal="right" vertical="center"/>
    </xf>
    <xf numFmtId="37" fontId="10" fillId="4" borderId="6" xfId="1" applyNumberFormat="1" applyFont="1" applyFill="1" applyBorder="1" applyAlignment="1">
      <alignment horizontal="right"/>
    </xf>
    <xf numFmtId="37" fontId="10" fillId="4" borderId="0" xfId="1" applyNumberFormat="1" applyFont="1" applyFill="1" applyAlignment="1">
      <alignment horizontal="right"/>
    </xf>
    <xf numFmtId="164" fontId="10" fillId="4" borderId="0" xfId="1" applyNumberFormat="1" applyFont="1" applyFill="1" applyAlignment="1">
      <alignment horizontal="right"/>
    </xf>
    <xf numFmtId="3" fontId="10" fillId="4" borderId="0" xfId="1" applyNumberFormat="1" applyFont="1" applyFill="1" applyAlignment="1">
      <alignment horizontal="right"/>
    </xf>
    <xf numFmtId="3" fontId="10" fillId="4" borderId="4" xfId="1" applyNumberFormat="1" applyFont="1" applyFill="1" applyBorder="1" applyAlignment="1">
      <alignment horizontal="right"/>
    </xf>
    <xf numFmtId="3" fontId="10" fillId="4" borderId="6" xfId="1" applyNumberFormat="1" applyFont="1" applyFill="1" applyBorder="1" applyAlignment="1">
      <alignment horizontal="right"/>
    </xf>
    <xf numFmtId="37" fontId="2" fillId="0" borderId="28" xfId="0" applyFont="1" applyBorder="1" applyAlignment="1">
      <alignment horizontal="centerContinuous"/>
    </xf>
    <xf numFmtId="37" fontId="2" fillId="0" borderId="18" xfId="0" applyFont="1" applyBorder="1" applyAlignment="1">
      <alignment horizontal="centerContinuous"/>
    </xf>
    <xf numFmtId="37" fontId="2" fillId="0" borderId="22" xfId="0" applyFont="1" applyBorder="1"/>
    <xf numFmtId="37" fontId="2" fillId="0" borderId="5" xfId="0" applyFont="1" applyBorder="1"/>
    <xf numFmtId="37" fontId="6" fillId="0" borderId="2" xfId="0" quotePrefix="1" applyFont="1" applyBorder="1" applyAlignment="1">
      <alignment horizontal="centerContinuous"/>
    </xf>
    <xf numFmtId="37" fontId="2" fillId="0" borderId="0" xfId="0" applyFont="1" applyAlignment="1">
      <alignment vertical="top"/>
    </xf>
    <xf numFmtId="37" fontId="4" fillId="0" borderId="0" xfId="0" applyFont="1" applyAlignment="1">
      <alignment horizontal="center"/>
    </xf>
    <xf numFmtId="37" fontId="4" fillId="0" borderId="25" xfId="0" applyFont="1" applyBorder="1" applyAlignment="1">
      <alignment horizontal="center"/>
    </xf>
    <xf numFmtId="37" fontId="4" fillId="0" borderId="25" xfId="0" applyFont="1" applyBorder="1"/>
    <xf numFmtId="37" fontId="4" fillId="0" borderId="29" xfId="0" applyFont="1" applyBorder="1" applyAlignment="1">
      <alignment horizontal="center"/>
    </xf>
    <xf numFmtId="37" fontId="17" fillId="0" borderId="0" xfId="0" applyFont="1" applyAlignment="1">
      <alignment horizontal="centerContinuous"/>
    </xf>
    <xf numFmtId="37" fontId="4" fillId="5" borderId="6" xfId="0" applyFont="1" applyFill="1" applyBorder="1" applyAlignment="1">
      <alignment horizontal="right"/>
    </xf>
    <xf numFmtId="37" fontId="4" fillId="0" borderId="26" xfId="0" applyFont="1" applyBorder="1" applyAlignment="1">
      <alignment horizontal="center"/>
    </xf>
    <xf numFmtId="3" fontId="6" fillId="0" borderId="26" xfId="0" applyNumberFormat="1" applyFont="1" applyBorder="1"/>
    <xf numFmtId="37" fontId="4" fillId="0" borderId="4" xfId="0" applyFont="1" applyBorder="1" applyAlignment="1">
      <alignment horizontal="center"/>
    </xf>
    <xf numFmtId="3" fontId="20" fillId="0" borderId="0" xfId="0" applyNumberFormat="1" applyFont="1"/>
    <xf numFmtId="3" fontId="20" fillId="0" borderId="4" xfId="0" applyNumberFormat="1" applyFont="1" applyBorder="1"/>
    <xf numFmtId="3" fontId="20" fillId="0" borderId="6" xfId="0" applyNumberFormat="1" applyFont="1" applyBorder="1"/>
    <xf numFmtId="164" fontId="2" fillId="0" borderId="21" xfId="1" applyNumberFormat="1" applyFont="1" applyBorder="1" applyAlignment="1">
      <alignment horizontal="right"/>
    </xf>
    <xf numFmtId="164" fontId="2" fillId="2" borderId="5" xfId="1" applyNumberFormat="1" applyFont="1" applyFill="1" applyBorder="1" applyAlignment="1">
      <alignment horizontal="right"/>
    </xf>
    <xf numFmtId="164" fontId="2" fillId="2" borderId="22" xfId="1" applyNumberFormat="1" applyFont="1" applyFill="1" applyBorder="1" applyAlignment="1">
      <alignment horizontal="right"/>
    </xf>
    <xf numFmtId="164" fontId="2" fillId="2" borderId="15" xfId="1" applyNumberFormat="1" applyFont="1" applyFill="1" applyBorder="1" applyAlignment="1">
      <alignment horizontal="right"/>
    </xf>
    <xf numFmtId="37" fontId="2" fillId="0" borderId="16" xfId="0" applyFont="1" applyBorder="1" applyAlignment="1">
      <alignment horizontal="center"/>
    </xf>
    <xf numFmtId="37" fontId="2" fillId="0" borderId="20" xfId="0" applyFont="1" applyBorder="1" applyAlignment="1">
      <alignment horizontal="centerContinuous"/>
    </xf>
    <xf numFmtId="37" fontId="2" fillId="0" borderId="16" xfId="0" applyFont="1" applyBorder="1" applyAlignment="1">
      <alignment horizontal="centerContinuous"/>
    </xf>
    <xf numFmtId="37" fontId="2" fillId="0" borderId="20" xfId="0" applyFont="1" applyBorder="1" applyAlignment="1">
      <alignment horizontal="center"/>
    </xf>
    <xf numFmtId="37" fontId="6" fillId="0" borderId="12" xfId="0" applyFont="1" applyBorder="1" applyAlignment="1">
      <alignment horizontal="center"/>
    </xf>
    <xf numFmtId="37" fontId="2" fillId="0" borderId="11" xfId="0" applyFont="1" applyBorder="1" applyAlignment="1">
      <alignment horizontal="centerContinuous"/>
    </xf>
    <xf numFmtId="37" fontId="4" fillId="6" borderId="6" xfId="0" applyFont="1" applyFill="1" applyBorder="1" applyAlignment="1">
      <alignment horizontal="right"/>
    </xf>
    <xf numFmtId="37" fontId="4" fillId="6" borderId="6" xfId="0" applyFont="1" applyFill="1" applyBorder="1" applyAlignment="1">
      <alignment horizontal="center"/>
    </xf>
    <xf numFmtId="9" fontId="2" fillId="0" borderId="0" xfId="4" applyFont="1"/>
    <xf numFmtId="9" fontId="4" fillId="0" borderId="0" xfId="4" applyFont="1"/>
    <xf numFmtId="37" fontId="2" fillId="0" borderId="0" xfId="0" applyFont="1" applyAlignment="1">
      <alignment vertical="top" wrapText="1"/>
    </xf>
    <xf numFmtId="37" fontId="0" fillId="0" borderId="0" xfId="0" applyAlignment="1">
      <alignment vertical="top" wrapText="1"/>
    </xf>
    <xf numFmtId="37" fontId="2" fillId="0" borderId="0" xfId="0" applyFont="1" applyAlignment="1">
      <alignment horizontal="left" vertical="top" wrapText="1"/>
    </xf>
    <xf numFmtId="37" fontId="6" fillId="0" borderId="0" xfId="0" applyFont="1" applyAlignment="1">
      <alignment horizontal="left" vertical="top" wrapText="1"/>
    </xf>
    <xf numFmtId="37" fontId="7" fillId="0" borderId="0" xfId="0" applyFont="1" applyAlignment="1">
      <alignment horizontal="left" vertical="top" wrapText="1"/>
    </xf>
    <xf numFmtId="37" fontId="2" fillId="0" borderId="0" xfId="0" applyFont="1" applyAlignment="1">
      <alignment wrapText="1"/>
    </xf>
    <xf numFmtId="37" fontId="0" fillId="0" borderId="0" xfId="0" applyAlignment="1">
      <alignment wrapText="1"/>
    </xf>
  </cellXfs>
  <cellStyles count="5">
    <cellStyle name="Comma 2" xfId="3" xr:uid="{00000000-0005-0000-0000-000000000000}"/>
    <cellStyle name="Normal" xfId="0" builtinId="0"/>
    <cellStyle name="Normal 2" xfId="1" xr:uid="{00000000-0005-0000-0000-000002000000}"/>
    <cellStyle name="Normal 2 2" xfId="2" xr:uid="{00000000-0005-0000-0000-000003000000}"/>
    <cellStyle name="Percent" xfId="4" builtinId="5"/>
  </cellStyles>
  <dxfs count="0"/>
  <tableStyles count="0" defaultTableStyle="TableStyleMedium9" defaultPivotStyle="PivotStyleLight16"/>
  <colors>
    <mruColors>
      <color rgb="FF003399"/>
      <color rgb="FF0000FF"/>
      <color rgb="FF990033"/>
      <color rgb="FF006600"/>
      <color rgb="FFFF99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265370237811183"/>
          <c:y val="0.1904133858267717"/>
          <c:w val="0.75078064105623166"/>
          <c:h val="0.72625328083989504"/>
        </c:manualLayout>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47'!$D$7</c:f>
              <c:strCache>
                <c:ptCount val="1"/>
                <c:pt idx="0">
                  <c:v>Public Colleges</c:v>
                </c:pt>
              </c:strCache>
            </c:strRef>
          </c:cat>
          <c:val>
            <c:numRef>
              <c:f>'TABLE 47'!$D$8</c:f>
              <c:numCache>
                <c:formatCode>0.0</c:formatCode>
                <c:ptCount val="1"/>
                <c:pt idx="0">
                  <c:v>55.80638419912939</c:v>
                </c:pt>
              </c:numCache>
            </c:numRef>
          </c:val>
          <c:extLst>
            <c:ext xmlns:c16="http://schemas.microsoft.com/office/drawing/2014/chart" uri="{C3380CC4-5D6E-409C-BE32-E72D297353CC}">
              <c16:uniqueId val="{00000000-96DE-4A80-BFC0-A0CACB173A22}"/>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47'!$D$7</c:f>
              <c:strCache>
                <c:ptCount val="1"/>
                <c:pt idx="0">
                  <c:v>Public Colleges</c:v>
                </c:pt>
              </c:strCache>
            </c:strRef>
          </c:cat>
          <c:val>
            <c:numRef>
              <c:f>'TABLE 47'!$D$9</c:f>
              <c:numCache>
                <c:formatCode>0.0</c:formatCode>
                <c:ptCount val="1"/>
                <c:pt idx="0">
                  <c:v>58.163324886433962</c:v>
                </c:pt>
              </c:numCache>
            </c:numRef>
          </c:val>
          <c:extLst>
            <c:ext xmlns:c16="http://schemas.microsoft.com/office/drawing/2014/chart" uri="{C3380CC4-5D6E-409C-BE32-E72D297353CC}">
              <c16:uniqueId val="{00000001-96DE-4A80-BFC0-A0CACB173A22}"/>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47'!$D$7</c:f>
              <c:strCache>
                <c:ptCount val="1"/>
                <c:pt idx="0">
                  <c:v>Public Colleges</c:v>
                </c:pt>
              </c:strCache>
            </c:strRef>
          </c:cat>
          <c:val>
            <c:numRef>
              <c:f>'TABLE 47'!$D$11</c:f>
              <c:numCache>
                <c:formatCode>0.0</c:formatCode>
                <c:ptCount val="1"/>
                <c:pt idx="0">
                  <c:v>51.525352409004846</c:v>
                </c:pt>
              </c:numCache>
            </c:numRef>
          </c:val>
          <c:extLst>
            <c:ext xmlns:c16="http://schemas.microsoft.com/office/drawing/2014/chart" uri="{C3380CC4-5D6E-409C-BE32-E72D297353CC}">
              <c16:uniqueId val="{00000002-96DE-4A80-BFC0-A0CACB173A22}"/>
            </c:ext>
          </c:extLst>
        </c:ser>
        <c:dLbls>
          <c:showLegendKey val="0"/>
          <c:showVal val="1"/>
          <c:showCatName val="0"/>
          <c:showSerName val="0"/>
          <c:showPercent val="0"/>
          <c:showBubbleSize val="0"/>
        </c:dLbls>
        <c:gapWidth val="150"/>
        <c:axId val="108042112"/>
        <c:axId val="108043648"/>
      </c:barChart>
      <c:catAx>
        <c:axId val="108042112"/>
        <c:scaling>
          <c:orientation val="maxMin"/>
        </c:scaling>
        <c:delete val="0"/>
        <c:axPos val="l"/>
        <c:numFmt formatCode="General" sourceLinked="0"/>
        <c:majorTickMark val="out"/>
        <c:minorTickMark val="none"/>
        <c:tickLblPos val="nextTo"/>
        <c:crossAx val="108043648"/>
        <c:crosses val="autoZero"/>
        <c:auto val="1"/>
        <c:lblAlgn val="ctr"/>
        <c:lblOffset val="100"/>
        <c:noMultiLvlLbl val="0"/>
      </c:catAx>
      <c:valAx>
        <c:axId val="108043648"/>
        <c:scaling>
          <c:orientation val="minMax"/>
          <c:max val="100"/>
        </c:scaling>
        <c:delete val="1"/>
        <c:axPos val="t"/>
        <c:numFmt formatCode="0.0" sourceLinked="1"/>
        <c:majorTickMark val="out"/>
        <c:minorTickMark val="none"/>
        <c:tickLblPos val="none"/>
        <c:crossAx val="108042112"/>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10824783265728"/>
          <c:y val="5.3030303030303032E-2"/>
          <c:w val="0.75411397438956496"/>
          <c:h val="0.86363636363636365"/>
        </c:manualLayout>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47'!$E$7</c:f>
              <c:strCache>
                <c:ptCount val="1"/>
                <c:pt idx="0">
                  <c:v>Women Students</c:v>
                </c:pt>
              </c:strCache>
            </c:strRef>
          </c:cat>
          <c:val>
            <c:numRef>
              <c:f>'TABLE 47'!$E$8</c:f>
              <c:numCache>
                <c:formatCode>0.0</c:formatCode>
                <c:ptCount val="1"/>
                <c:pt idx="0">
                  <c:v>61.380886531287381</c:v>
                </c:pt>
              </c:numCache>
            </c:numRef>
          </c:val>
          <c:extLst>
            <c:ext xmlns:c16="http://schemas.microsoft.com/office/drawing/2014/chart" uri="{C3380CC4-5D6E-409C-BE32-E72D297353CC}">
              <c16:uniqueId val="{00000000-4EB0-4CD2-8C57-C3A3A5ADA082}"/>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47'!$E$7</c:f>
              <c:strCache>
                <c:ptCount val="1"/>
                <c:pt idx="0">
                  <c:v>Women Students</c:v>
                </c:pt>
              </c:strCache>
            </c:strRef>
          </c:cat>
          <c:val>
            <c:numRef>
              <c:f>'TABLE 47'!$E$9</c:f>
              <c:numCache>
                <c:formatCode>0.0</c:formatCode>
                <c:ptCount val="1"/>
                <c:pt idx="0">
                  <c:v>60.277579904943188</c:v>
                </c:pt>
              </c:numCache>
            </c:numRef>
          </c:val>
          <c:extLst>
            <c:ext xmlns:c16="http://schemas.microsoft.com/office/drawing/2014/chart" uri="{C3380CC4-5D6E-409C-BE32-E72D297353CC}">
              <c16:uniqueId val="{00000001-4EB0-4CD2-8C57-C3A3A5ADA082}"/>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47'!$E$7</c:f>
              <c:strCache>
                <c:ptCount val="1"/>
                <c:pt idx="0">
                  <c:v>Women Students</c:v>
                </c:pt>
              </c:strCache>
            </c:strRef>
          </c:cat>
          <c:val>
            <c:numRef>
              <c:f>'TABLE 47'!$E$11</c:f>
              <c:numCache>
                <c:formatCode>0.0</c:formatCode>
                <c:ptCount val="1"/>
                <c:pt idx="0">
                  <c:v>67.851883021249733</c:v>
                </c:pt>
              </c:numCache>
            </c:numRef>
          </c:val>
          <c:extLst>
            <c:ext xmlns:c16="http://schemas.microsoft.com/office/drawing/2014/chart" uri="{C3380CC4-5D6E-409C-BE32-E72D297353CC}">
              <c16:uniqueId val="{00000002-4EB0-4CD2-8C57-C3A3A5ADA082}"/>
            </c:ext>
          </c:extLst>
        </c:ser>
        <c:dLbls>
          <c:showLegendKey val="0"/>
          <c:showVal val="1"/>
          <c:showCatName val="0"/>
          <c:showSerName val="0"/>
          <c:showPercent val="0"/>
          <c:showBubbleSize val="0"/>
        </c:dLbls>
        <c:gapWidth val="150"/>
        <c:axId val="109136128"/>
        <c:axId val="109162496"/>
      </c:barChart>
      <c:catAx>
        <c:axId val="109136128"/>
        <c:scaling>
          <c:orientation val="maxMin"/>
        </c:scaling>
        <c:delete val="0"/>
        <c:axPos val="l"/>
        <c:numFmt formatCode="General" sourceLinked="0"/>
        <c:majorTickMark val="out"/>
        <c:minorTickMark val="none"/>
        <c:tickLblPos val="nextTo"/>
        <c:crossAx val="109162496"/>
        <c:crosses val="autoZero"/>
        <c:auto val="1"/>
        <c:lblAlgn val="ctr"/>
        <c:lblOffset val="100"/>
        <c:noMultiLvlLbl val="0"/>
      </c:catAx>
      <c:valAx>
        <c:axId val="109162496"/>
        <c:scaling>
          <c:orientation val="minMax"/>
          <c:max val="100"/>
          <c:min val="0"/>
        </c:scaling>
        <c:delete val="1"/>
        <c:axPos val="t"/>
        <c:numFmt formatCode="0.0" sourceLinked="1"/>
        <c:majorTickMark val="out"/>
        <c:minorTickMark val="none"/>
        <c:tickLblPos val="none"/>
        <c:crossAx val="10913612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47'!$F$7</c:f>
              <c:strCache>
                <c:ptCount val="1"/>
                <c:pt idx="0">
                  <c:v>Foreign Students</c:v>
                </c:pt>
              </c:strCache>
            </c:strRef>
          </c:cat>
          <c:val>
            <c:numRef>
              <c:f>'TABLE 47'!$F$8</c:f>
              <c:numCache>
                <c:formatCode>0.0</c:formatCode>
                <c:ptCount val="1"/>
                <c:pt idx="0">
                  <c:v>1.0166785979484123</c:v>
                </c:pt>
              </c:numCache>
            </c:numRef>
          </c:val>
          <c:extLst>
            <c:ext xmlns:c16="http://schemas.microsoft.com/office/drawing/2014/chart" uri="{C3380CC4-5D6E-409C-BE32-E72D297353CC}">
              <c16:uniqueId val="{00000000-B5A2-4405-8943-3766AE70BD63}"/>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47'!$F$7</c:f>
              <c:strCache>
                <c:ptCount val="1"/>
                <c:pt idx="0">
                  <c:v>Foreign Students</c:v>
                </c:pt>
              </c:strCache>
            </c:strRef>
          </c:cat>
          <c:val>
            <c:numRef>
              <c:f>'TABLE 47'!$F$9</c:f>
              <c:numCache>
                <c:formatCode>0.0</c:formatCode>
                <c:ptCount val="1"/>
                <c:pt idx="0">
                  <c:v>0.53892774981607561</c:v>
                </c:pt>
              </c:numCache>
            </c:numRef>
          </c:val>
          <c:extLst>
            <c:ext xmlns:c16="http://schemas.microsoft.com/office/drawing/2014/chart" uri="{C3380CC4-5D6E-409C-BE32-E72D297353CC}">
              <c16:uniqueId val="{00000001-B5A2-4405-8943-3766AE70BD63}"/>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47'!$F$7</c:f>
              <c:strCache>
                <c:ptCount val="1"/>
                <c:pt idx="0">
                  <c:v>Foreign Students</c:v>
                </c:pt>
              </c:strCache>
            </c:strRef>
          </c:cat>
          <c:val>
            <c:numRef>
              <c:f>'TABLE 47'!$F$11</c:f>
              <c:numCache>
                <c:formatCode>0.0</c:formatCode>
                <c:ptCount val="1"/>
                <c:pt idx="0">
                  <c:v>0.2103934357248054</c:v>
                </c:pt>
              </c:numCache>
            </c:numRef>
          </c:val>
          <c:extLst>
            <c:ext xmlns:c16="http://schemas.microsoft.com/office/drawing/2014/chart" uri="{C3380CC4-5D6E-409C-BE32-E72D297353CC}">
              <c16:uniqueId val="{00000002-B5A2-4405-8943-3766AE70BD63}"/>
            </c:ext>
          </c:extLst>
        </c:ser>
        <c:dLbls>
          <c:showLegendKey val="0"/>
          <c:showVal val="1"/>
          <c:showCatName val="0"/>
          <c:showSerName val="0"/>
          <c:showPercent val="0"/>
          <c:showBubbleSize val="0"/>
        </c:dLbls>
        <c:gapWidth val="150"/>
        <c:axId val="110242048"/>
        <c:axId val="110247936"/>
      </c:barChart>
      <c:catAx>
        <c:axId val="110242048"/>
        <c:scaling>
          <c:orientation val="maxMin"/>
        </c:scaling>
        <c:delete val="0"/>
        <c:axPos val="l"/>
        <c:numFmt formatCode="General" sourceLinked="0"/>
        <c:majorTickMark val="out"/>
        <c:minorTickMark val="none"/>
        <c:tickLblPos val="nextTo"/>
        <c:crossAx val="110247936"/>
        <c:crosses val="autoZero"/>
        <c:auto val="1"/>
        <c:lblAlgn val="ctr"/>
        <c:lblOffset val="100"/>
        <c:noMultiLvlLbl val="0"/>
      </c:catAx>
      <c:valAx>
        <c:axId val="110247936"/>
        <c:scaling>
          <c:orientation val="minMax"/>
          <c:max val="5"/>
        </c:scaling>
        <c:delete val="1"/>
        <c:axPos val="t"/>
        <c:numFmt formatCode="0.0" sourceLinked="1"/>
        <c:majorTickMark val="out"/>
        <c:minorTickMark val="none"/>
        <c:tickLblPos val="none"/>
        <c:crossAx val="11024204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Black Students</c:v>
              </c:pt>
            </c:strLit>
          </c:cat>
          <c:val>
            <c:numRef>
              <c:f>'TABLE 47'!$G$8</c:f>
              <c:numCache>
                <c:formatCode>0.0</c:formatCode>
                <c:ptCount val="1"/>
                <c:pt idx="0">
                  <c:v>17.0793094447966</c:v>
                </c:pt>
              </c:numCache>
            </c:numRef>
          </c:val>
          <c:extLst>
            <c:ext xmlns:c16="http://schemas.microsoft.com/office/drawing/2014/chart" uri="{C3380CC4-5D6E-409C-BE32-E72D297353CC}">
              <c16:uniqueId val="{00000000-2F49-4FE2-A195-95859154BC4E}"/>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Black Students</c:v>
              </c:pt>
            </c:strLit>
          </c:cat>
          <c:val>
            <c:numRef>
              <c:f>'TABLE 47'!$G$9</c:f>
              <c:numCache>
                <c:formatCode>0.0</c:formatCode>
                <c:ptCount val="1"/>
                <c:pt idx="0">
                  <c:v>25.844298643080677</c:v>
                </c:pt>
              </c:numCache>
            </c:numRef>
          </c:val>
          <c:extLst>
            <c:ext xmlns:c16="http://schemas.microsoft.com/office/drawing/2014/chart" uri="{C3380CC4-5D6E-409C-BE32-E72D297353CC}">
              <c16:uniqueId val="{00000001-2F49-4FE2-A195-95859154BC4E}"/>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Black Students</c:v>
              </c:pt>
            </c:strLit>
          </c:cat>
          <c:val>
            <c:numRef>
              <c:f>'TABLE 47'!$G$11</c:f>
              <c:numCache>
                <c:formatCode>0.0</c:formatCode>
                <c:ptCount val="1"/>
                <c:pt idx="0">
                  <c:v>44.931327665140614</c:v>
                </c:pt>
              </c:numCache>
            </c:numRef>
          </c:val>
          <c:extLst>
            <c:ext xmlns:c16="http://schemas.microsoft.com/office/drawing/2014/chart" uri="{C3380CC4-5D6E-409C-BE32-E72D297353CC}">
              <c16:uniqueId val="{00000002-2F49-4FE2-A195-95859154BC4E}"/>
            </c:ext>
          </c:extLst>
        </c:ser>
        <c:dLbls>
          <c:showLegendKey val="0"/>
          <c:showVal val="1"/>
          <c:showCatName val="0"/>
          <c:showSerName val="0"/>
          <c:showPercent val="0"/>
          <c:showBubbleSize val="0"/>
        </c:dLbls>
        <c:gapWidth val="150"/>
        <c:axId val="110274816"/>
        <c:axId val="110305280"/>
      </c:barChart>
      <c:catAx>
        <c:axId val="110274816"/>
        <c:scaling>
          <c:orientation val="maxMin"/>
        </c:scaling>
        <c:delete val="0"/>
        <c:axPos val="l"/>
        <c:numFmt formatCode="General" sourceLinked="0"/>
        <c:majorTickMark val="out"/>
        <c:minorTickMark val="none"/>
        <c:tickLblPos val="nextTo"/>
        <c:crossAx val="110305280"/>
        <c:crosses val="autoZero"/>
        <c:auto val="1"/>
        <c:lblAlgn val="ctr"/>
        <c:lblOffset val="100"/>
        <c:noMultiLvlLbl val="0"/>
      </c:catAx>
      <c:valAx>
        <c:axId val="110305280"/>
        <c:scaling>
          <c:orientation val="minMax"/>
          <c:max val="100"/>
        </c:scaling>
        <c:delete val="1"/>
        <c:axPos val="t"/>
        <c:numFmt formatCode="0.0" sourceLinked="1"/>
        <c:majorTickMark val="out"/>
        <c:minorTickMark val="none"/>
        <c:tickLblPos val="none"/>
        <c:crossAx val="110274816"/>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Hispanic Students</c:v>
              </c:pt>
            </c:strLit>
          </c:cat>
          <c:val>
            <c:numRef>
              <c:f>'TABLE 47'!$I$8</c:f>
              <c:numCache>
                <c:formatCode>0.0</c:formatCode>
                <c:ptCount val="1"/>
                <c:pt idx="0">
                  <c:v>23.897470077184085</c:v>
                </c:pt>
              </c:numCache>
            </c:numRef>
          </c:val>
          <c:extLst>
            <c:ext xmlns:c16="http://schemas.microsoft.com/office/drawing/2014/chart" uri="{C3380CC4-5D6E-409C-BE32-E72D297353CC}">
              <c16:uniqueId val="{00000000-EF13-42B1-9901-96324E507C81}"/>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Hispanic Students</c:v>
              </c:pt>
            </c:strLit>
          </c:cat>
          <c:val>
            <c:numRef>
              <c:f>'TABLE 47'!$I$9</c:f>
              <c:numCache>
                <c:formatCode>0.0</c:formatCode>
                <c:ptCount val="1"/>
                <c:pt idx="0">
                  <c:v>20.748903469025265</c:v>
                </c:pt>
              </c:numCache>
            </c:numRef>
          </c:val>
          <c:extLst>
            <c:ext xmlns:c16="http://schemas.microsoft.com/office/drawing/2014/chart" uri="{C3380CC4-5D6E-409C-BE32-E72D297353CC}">
              <c16:uniqueId val="{00000001-EF13-42B1-9901-96324E507C81}"/>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Hispanic Students</c:v>
              </c:pt>
            </c:strLit>
          </c:cat>
          <c:val>
            <c:numRef>
              <c:f>'TABLE 47'!$I$11</c:f>
              <c:numCache>
                <c:formatCode>0.0</c:formatCode>
                <c:ptCount val="1"/>
                <c:pt idx="0">
                  <c:v>2.2890778286461742</c:v>
                </c:pt>
              </c:numCache>
            </c:numRef>
          </c:val>
          <c:extLst>
            <c:ext xmlns:c16="http://schemas.microsoft.com/office/drawing/2014/chart" uri="{C3380CC4-5D6E-409C-BE32-E72D297353CC}">
              <c16:uniqueId val="{00000002-EF13-42B1-9901-96324E507C81}"/>
            </c:ext>
          </c:extLst>
        </c:ser>
        <c:dLbls>
          <c:showLegendKey val="0"/>
          <c:showVal val="1"/>
          <c:showCatName val="0"/>
          <c:showSerName val="0"/>
          <c:showPercent val="0"/>
          <c:showBubbleSize val="0"/>
        </c:dLbls>
        <c:gapWidth val="150"/>
        <c:axId val="110328448"/>
        <c:axId val="110334336"/>
      </c:barChart>
      <c:catAx>
        <c:axId val="110328448"/>
        <c:scaling>
          <c:orientation val="maxMin"/>
        </c:scaling>
        <c:delete val="0"/>
        <c:axPos val="l"/>
        <c:numFmt formatCode="General" sourceLinked="0"/>
        <c:majorTickMark val="out"/>
        <c:minorTickMark val="none"/>
        <c:tickLblPos val="nextTo"/>
        <c:crossAx val="110334336"/>
        <c:crosses val="autoZero"/>
        <c:auto val="1"/>
        <c:lblAlgn val="ctr"/>
        <c:lblOffset val="100"/>
        <c:noMultiLvlLbl val="0"/>
      </c:catAx>
      <c:valAx>
        <c:axId val="110334336"/>
        <c:scaling>
          <c:orientation val="minMax"/>
          <c:max val="100"/>
        </c:scaling>
        <c:delete val="1"/>
        <c:axPos val="t"/>
        <c:numFmt formatCode="0.0" sourceLinked="1"/>
        <c:majorTickMark val="out"/>
        <c:minorTickMark val="none"/>
        <c:tickLblPos val="none"/>
        <c:crossAx val="110328448"/>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371475</xdr:colOff>
      <xdr:row>4</xdr:row>
      <xdr:rowOff>38100</xdr:rowOff>
    </xdr:from>
    <xdr:to>
      <xdr:col>18</xdr:col>
      <xdr:colOff>219075</xdr:colOff>
      <xdr:row>13</xdr:row>
      <xdr:rowOff>95250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381000</xdr:colOff>
      <xdr:row>13</xdr:row>
      <xdr:rowOff>57150</xdr:rowOff>
    </xdr:from>
    <xdr:to>
      <xdr:col>18</xdr:col>
      <xdr:colOff>228600</xdr:colOff>
      <xdr:row>22</xdr:row>
      <xdr:rowOff>104775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381000</xdr:colOff>
      <xdr:row>40</xdr:row>
      <xdr:rowOff>104775</xdr:rowOff>
    </xdr:from>
    <xdr:to>
      <xdr:col>18</xdr:col>
      <xdr:colOff>228600</xdr:colOff>
      <xdr:row>49</xdr:row>
      <xdr:rowOff>152400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22</xdr:row>
      <xdr:rowOff>28575</xdr:rowOff>
    </xdr:from>
    <xdr:to>
      <xdr:col>18</xdr:col>
      <xdr:colOff>228600</xdr:colOff>
      <xdr:row>31</xdr:row>
      <xdr:rowOff>76200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381000</xdr:colOff>
      <xdr:row>31</xdr:row>
      <xdr:rowOff>57150</xdr:rowOff>
    </xdr:from>
    <xdr:to>
      <xdr:col>18</xdr:col>
      <xdr:colOff>228600</xdr:colOff>
      <xdr:row>40</xdr:row>
      <xdr:rowOff>104775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228600</xdr:colOff>
      <xdr:row>5</xdr:row>
      <xdr:rowOff>104774</xdr:rowOff>
    </xdr:from>
    <xdr:to>
      <xdr:col>21</xdr:col>
      <xdr:colOff>304800</xdr:colOff>
      <xdr:row>17</xdr:row>
      <xdr:rowOff>19050</xdr:rowOff>
    </xdr:to>
    <xdr:sp macro="" textlink="">
      <xdr:nvSpPr>
        <xdr:cNvPr id="8" name="Oval Callout 7">
          <a:extLst>
            <a:ext uri="{FF2B5EF4-FFF2-40B4-BE49-F238E27FC236}">
              <a16:creationId xmlns:a16="http://schemas.microsoft.com/office/drawing/2014/main" id="{00000000-0008-0000-0000-000008000000}"/>
            </a:ext>
          </a:extLst>
        </xdr:cNvPr>
        <xdr:cNvSpPr/>
      </xdr:nvSpPr>
      <xdr:spPr>
        <a:xfrm>
          <a:off x="14687550" y="1000124"/>
          <a:ext cx="2305050" cy="2066926"/>
        </a:xfrm>
        <a:prstGeom prst="wedgeEllipseCallout">
          <a:avLst>
            <a:gd name="adj1" fmla="val -166107"/>
            <a:gd name="adj2" fmla="val -31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Christiana Datubo-Brown" id="{00BA8F18-7657-4481-9A24-404B69AD590F}" userId="S::Christiana.Datubo-Brown@SREB.ORG::ed5299b2-5918-4122-b092-db63a4d8b3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5" dT="2019-03-05T20:43:39.73" personId="{00BA8F18-7657-4481-9A24-404B69AD590F}" id="{97511E94-7419-441A-8898-1F7EAB126BFF}">
    <text>manual edit</text>
  </threadedComment>
  <threadedComment ref="D67" dT="2019-03-05T20:30:57.21" personId="{00BA8F18-7657-4481-9A24-404B69AD590F}" id="{5AFA70E0-C095-459B-9C6C-1939246A9FB0}">
    <text>manual edit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www.nces.ed.gov/"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www.nces.ed.gov/"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T76"/>
  <sheetViews>
    <sheetView showGridLines="0" tabSelected="1" view="pageBreakPreview" zoomScaleNormal="80" zoomScaleSheetLayoutView="100" workbookViewId="0">
      <selection activeCell="F20" sqref="F20"/>
    </sheetView>
  </sheetViews>
  <sheetFormatPr defaultColWidth="9.7109375" defaultRowHeight="12.75"/>
  <cols>
    <col min="1" max="1" width="7.42578125" style="1" customWidth="1"/>
    <col min="2" max="2" width="12.7109375" style="1" customWidth="1"/>
    <col min="3" max="3" width="11.140625" style="3" customWidth="1"/>
    <col min="4" max="8" width="16.140625" style="1" customWidth="1"/>
    <col min="9" max="9" width="17.42578125" style="1" customWidth="1"/>
    <col min="10" max="19" width="9.7109375" style="1"/>
    <col min="20" max="20" width="14" style="1" customWidth="1"/>
    <col min="21" max="16384" width="9.7109375" style="1"/>
  </cols>
  <sheetData>
    <row r="1" spans="1:19" ht="12.75" customHeight="1">
      <c r="A1" s="2" t="s">
        <v>122</v>
      </c>
      <c r="B1" s="5"/>
      <c r="D1" s="5"/>
    </row>
    <row r="2" spans="1:19" ht="15" customHeight="1">
      <c r="A2" s="2" t="s">
        <v>97</v>
      </c>
      <c r="B2" s="5"/>
      <c r="D2" s="5"/>
    </row>
    <row r="3" spans="1:19" ht="12.75" customHeight="1">
      <c r="A3" s="2"/>
      <c r="B3" s="5"/>
      <c r="D3" s="5"/>
    </row>
    <row r="4" spans="1:19" ht="15" customHeight="1">
      <c r="A4" s="10"/>
      <c r="B4" s="10"/>
      <c r="C4" s="58" t="s">
        <v>15</v>
      </c>
      <c r="D4" s="12" t="s">
        <v>21</v>
      </c>
      <c r="E4" s="12"/>
      <c r="F4" s="12"/>
      <c r="G4" s="63"/>
      <c r="H4" s="12"/>
      <c r="I4" s="12"/>
      <c r="J4" s="5"/>
      <c r="K4" s="126" t="s">
        <v>105</v>
      </c>
      <c r="L4" s="5"/>
      <c r="M4" s="5"/>
      <c r="N4" s="5"/>
      <c r="O4" s="5"/>
      <c r="P4" s="5"/>
      <c r="Q4" s="5"/>
      <c r="R4" s="5"/>
      <c r="S4" s="5"/>
    </row>
    <row r="5" spans="1:19" ht="15" customHeight="1">
      <c r="A5" s="9"/>
      <c r="B5" s="9"/>
      <c r="C5" s="64"/>
      <c r="D5" s="116"/>
      <c r="E5" s="117"/>
      <c r="F5" s="117"/>
      <c r="G5" s="13" t="s">
        <v>76</v>
      </c>
      <c r="H5" s="120"/>
      <c r="I5" s="116" t="s">
        <v>22</v>
      </c>
    </row>
    <row r="6" spans="1:19" ht="15" customHeight="1">
      <c r="A6" s="9"/>
      <c r="B6" s="9"/>
      <c r="C6" s="64"/>
      <c r="D6" s="118"/>
      <c r="E6" s="119"/>
      <c r="F6" s="119"/>
      <c r="G6" s="76" t="s">
        <v>22</v>
      </c>
      <c r="H6" s="14" t="s">
        <v>64</v>
      </c>
      <c r="I6" s="1" t="s">
        <v>22</v>
      </c>
    </row>
    <row r="7" spans="1:19" ht="15" customHeight="1">
      <c r="A7" s="11"/>
      <c r="B7" s="11"/>
      <c r="C7" s="138" t="s">
        <v>118</v>
      </c>
      <c r="D7" s="13" t="s">
        <v>23</v>
      </c>
      <c r="E7" s="139" t="s">
        <v>65</v>
      </c>
      <c r="F7" s="140" t="s">
        <v>58</v>
      </c>
      <c r="G7" s="141"/>
      <c r="H7" s="142" t="s">
        <v>115</v>
      </c>
      <c r="I7" s="143" t="s">
        <v>77</v>
      </c>
    </row>
    <row r="8" spans="1:19" ht="12.75" customHeight="1">
      <c r="A8" s="22" t="s">
        <v>69</v>
      </c>
      <c r="B8" s="4"/>
      <c r="C8" s="66">
        <f>+'Total Certificates, 1&lt;4'!J4</f>
        <v>449798</v>
      </c>
      <c r="D8" s="50">
        <f>+(Public!J4/'Total Certificates, 1&lt;4'!J4)*100</f>
        <v>55.80638419912939</v>
      </c>
      <c r="E8" s="59">
        <f>(Gender!S5/'Total Certificates, 1&lt;4'!J4)*100</f>
        <v>61.380886531287381</v>
      </c>
      <c r="F8" s="59">
        <f>IF('Hispanic &amp; Foreign'!S5&gt;0,(('Hispanic &amp; Foreign'!S5/'Total Certificates, 1&lt;4'!J4)*100), "NA")</f>
        <v>1.0166785979484123</v>
      </c>
      <c r="G8" s="77">
        <f>IF(Black!J5&gt;0,((Black!J5/'All races'!J4)*100), "NA")</f>
        <v>17.0793094447966</v>
      </c>
      <c r="H8" s="50">
        <f>IF(Black!S5&gt;0,((Black!S5/Black!J5)*100), "NA")</f>
        <v>33.83091365571444</v>
      </c>
      <c r="I8" s="60">
        <f>+('Hispanic &amp; Foreign'!J5/'All races'!J4)*100</f>
        <v>23.897470077184085</v>
      </c>
    </row>
    <row r="9" spans="1:19" ht="12.75" customHeight="1">
      <c r="A9" s="23" t="s">
        <v>18</v>
      </c>
      <c r="C9" s="67">
        <f>+'Total Certificates, 1&lt;4'!J5</f>
        <v>171266</v>
      </c>
      <c r="D9" s="51">
        <f>+(Public!J5/'Total Certificates, 1&lt;4'!J5)*100</f>
        <v>58.163324886433962</v>
      </c>
      <c r="E9" s="51">
        <f>(Gender!S6/'Total Certificates, 1&lt;4'!J5)*100</f>
        <v>60.277579904943188</v>
      </c>
      <c r="F9" s="51">
        <f>IF('Hispanic &amp; Foreign'!S6&gt;0,(('Hispanic &amp; Foreign'!S6/'Total Certificates, 1&lt;4'!J5)*100), "NA")</f>
        <v>0.53892774981607561</v>
      </c>
      <c r="G9" s="78">
        <f>IF(Black!J6&gt;0,((Black!J6/'All races'!J5)*100), "NA")</f>
        <v>25.844298643080677</v>
      </c>
      <c r="H9" s="51">
        <f>IF(Black!S6&gt;0,((Black!S6/Black!J6)*100), "NA")</f>
        <v>41.785497218196269</v>
      </c>
      <c r="I9" s="44">
        <f>+('Hispanic &amp; Foreign'!J6/'All races'!J5)*100</f>
        <v>20.748903469025265</v>
      </c>
    </row>
    <row r="10" spans="1:19" ht="14.25" customHeight="1">
      <c r="A10" s="24" t="s">
        <v>70</v>
      </c>
      <c r="B10" s="9"/>
      <c r="C10" s="68">
        <f>+'Total Certificates, 1&lt;4'!J6</f>
        <v>38.07620309561181</v>
      </c>
      <c r="D10" s="52"/>
      <c r="E10" s="52"/>
      <c r="F10" s="52"/>
      <c r="G10" s="79"/>
      <c r="H10" s="52"/>
      <c r="I10" s="24"/>
    </row>
    <row r="11" spans="1:19" ht="14.25" customHeight="1">
      <c r="A11" s="15" t="s">
        <v>0</v>
      </c>
      <c r="B11" s="15"/>
      <c r="C11" s="69">
        <f>+'Total Certificates, 1&lt;4'!J7</f>
        <v>4753</v>
      </c>
      <c r="D11" s="53">
        <f>+(Public!J7/'Total Certificates, 1&lt;4'!J7)*100</f>
        <v>51.525352409004846</v>
      </c>
      <c r="E11" s="53">
        <f>(Gender!S8/'Total Certificates, 1&lt;4'!J7)*100</f>
        <v>67.851883021249733</v>
      </c>
      <c r="F11" s="53">
        <f>IF('Hispanic &amp; Foreign'!S8&gt;0,(('Hispanic &amp; Foreign'!S8/'Total Certificates, 1&lt;4'!J7)*100), "NA")</f>
        <v>0.2103934357248054</v>
      </c>
      <c r="G11" s="80">
        <f>IF(Black!J8&gt;0,((Black!J8/'All races'!J7)*100), "NA")</f>
        <v>44.931327665140614</v>
      </c>
      <c r="H11" s="53">
        <f>IF(Black!S8&gt;0,((Black!S8/Black!J8)*100), "NA")</f>
        <v>70.88791848617177</v>
      </c>
      <c r="I11" s="49">
        <f>+('Hispanic &amp; Foreign'!J8/'All races'!J7)*100</f>
        <v>2.2890778286461742</v>
      </c>
    </row>
    <row r="12" spans="1:19" ht="14.25" customHeight="1">
      <c r="A12" s="15" t="s">
        <v>1</v>
      </c>
      <c r="B12" s="15"/>
      <c r="C12" s="69">
        <f>+'Total Certificates, 1&lt;4'!J8</f>
        <v>6515</v>
      </c>
      <c r="D12" s="53">
        <f>+(Public!J8/'Total Certificates, 1&lt;4'!J8)*100</f>
        <v>84.313123561013043</v>
      </c>
      <c r="E12" s="53">
        <f>(Gender!S9/'Total Certificates, 1&lt;4'!J8)*100</f>
        <v>62.409823484267079</v>
      </c>
      <c r="F12" s="53">
        <f>IF('Hispanic &amp; Foreign'!S9&gt;0,(('Hispanic &amp; Foreign'!S9/'Total Certificates, 1&lt;4'!J8)*100), "NA")</f>
        <v>0.47582501918649273</v>
      </c>
      <c r="G12" s="80">
        <f>IF(Black!J9&gt;0,((Black!J9/'All races'!J8)*100), "NA")</f>
        <v>20.699844479004664</v>
      </c>
      <c r="H12" s="53">
        <f>IF(Black!S9&gt;0,((Black!S9/Black!J9)*100), "NA")</f>
        <v>25.319308790383172</v>
      </c>
      <c r="I12" s="49">
        <f>+('Hispanic &amp; Foreign'!J9/'All races'!J8)*100</f>
        <v>6.9673405909797825</v>
      </c>
    </row>
    <row r="13" spans="1:19" ht="14.25" customHeight="1">
      <c r="A13" s="15" t="s">
        <v>16</v>
      </c>
      <c r="B13" s="15"/>
      <c r="C13" s="69">
        <f>+'Total Certificates, 1&lt;4'!J9</f>
        <v>638</v>
      </c>
      <c r="D13" s="53">
        <f>+(Public!J9/'Total Certificates, 1&lt;4'!J9)*100</f>
        <v>14.733542319749215</v>
      </c>
      <c r="E13" s="53">
        <f>(Gender!S10/'Total Certificates, 1&lt;4'!J9)*100</f>
        <v>87.774294670846402</v>
      </c>
      <c r="F13" s="53">
        <f>IF('Hispanic &amp; Foreign'!S10&gt;0,(('Hispanic &amp; Foreign'!S10/'Total Certificates, 1&lt;4'!J9)*100), "NA")</f>
        <v>0.15673981191222569</v>
      </c>
      <c r="G13" s="80">
        <f>IF(Black!J10&gt;0,((Black!J10/'All races'!J9)*100), "NA")</f>
        <v>41.045958795562598</v>
      </c>
      <c r="H13" s="135">
        <f>IF(Black!S10&gt;0,((Black!S10/Black!J10)*100), "NA")</f>
        <v>0.77220077220077221</v>
      </c>
      <c r="I13" s="49">
        <f>+('Hispanic &amp; Foreign'!J10/'All races'!J9)*100</f>
        <v>9.9841521394611714</v>
      </c>
    </row>
    <row r="14" spans="1:19" ht="14.25" customHeight="1">
      <c r="A14" s="15" t="s">
        <v>2</v>
      </c>
      <c r="B14" s="15"/>
      <c r="C14" s="69">
        <f>+'Total Certificates, 1&lt;4'!J10</f>
        <v>27549</v>
      </c>
      <c r="D14" s="53">
        <f>+(Public!J10/'Total Certificates, 1&lt;4'!J10)*100</f>
        <v>43.997967258339685</v>
      </c>
      <c r="E14" s="53">
        <f>(Gender!S11/'Total Certificates, 1&lt;4'!J10)*100</f>
        <v>59.279828668917197</v>
      </c>
      <c r="F14" s="53">
        <f>IF('Hispanic &amp; Foreign'!S11&gt;0,(('Hispanic &amp; Foreign'!S11/'Total Certificates, 1&lt;4'!J10)*100), "NA")</f>
        <v>0.91110385131946714</v>
      </c>
      <c r="G14" s="80">
        <f>IF(Black!J11&gt;0,((Black!J11/'All races'!J10)*100), "NA")</f>
        <v>23.675753336610082</v>
      </c>
      <c r="H14" s="53">
        <f>IF(Black!S11&gt;0,((Black!S11/Black!J11)*100), "NA")</f>
        <v>30.357713190673906</v>
      </c>
      <c r="I14" s="49">
        <f>+('Hispanic &amp; Foreign'!J11/'All races'!J10)*100</f>
        <v>33.120344814548751</v>
      </c>
    </row>
    <row r="15" spans="1:19" ht="14.25" customHeight="1">
      <c r="A15" s="16" t="s">
        <v>3</v>
      </c>
      <c r="B15" s="16"/>
      <c r="C15" s="70">
        <f>+'Total Certificates, 1&lt;4'!J11</f>
        <v>13965</v>
      </c>
      <c r="D15" s="52">
        <f>+(Public!J11/'Total Certificates, 1&lt;4'!J11)*100</f>
        <v>67.640529896168999</v>
      </c>
      <c r="E15" s="52">
        <f>(Gender!S12/'Total Certificates, 1&lt;4'!J11)*100</f>
        <v>65.92194772645901</v>
      </c>
      <c r="F15" s="52">
        <f>IF('Hispanic &amp; Foreign'!S12&gt;0,(('Hispanic &amp; Foreign'!S12/'Total Certificates, 1&lt;4'!J11)*100), "NA")</f>
        <v>0.32939491586108127</v>
      </c>
      <c r="G15" s="79">
        <f>IF(Black!J12&gt;0,((Black!J12/'All races'!J11)*100), "NA")</f>
        <v>45.621883250220009</v>
      </c>
      <c r="H15" s="52">
        <f>IF(Black!S12&gt;0,((Black!S12/Black!J12)*100), "NA")</f>
        <v>67.368590258800836</v>
      </c>
      <c r="I15" s="24">
        <f>+('Hispanic &amp; Foreign'!J12/'All races'!J11)*100</f>
        <v>7.4801994719859195</v>
      </c>
    </row>
    <row r="16" spans="1:19" ht="14.25" customHeight="1">
      <c r="A16" s="16" t="s">
        <v>4</v>
      </c>
      <c r="B16" s="16"/>
      <c r="C16" s="70">
        <f>+'Total Certificates, 1&lt;4'!J12</f>
        <v>5898</v>
      </c>
      <c r="D16" s="52">
        <f>+(Public!J12/'Total Certificates, 1&lt;4'!J12)*100</f>
        <v>71.17667005764666</v>
      </c>
      <c r="E16" s="52">
        <f>(Gender!S13/'Total Certificates, 1&lt;4'!J12)*100</f>
        <v>62.512716174974571</v>
      </c>
      <c r="F16" s="52">
        <f>IF('Hispanic &amp; Foreign'!S13&gt;0,(('Hispanic &amp; Foreign'!S13/'Total Certificates, 1&lt;4'!J12)*100), "NA")</f>
        <v>0.16954899966090201</v>
      </c>
      <c r="G16" s="79">
        <f>IF(Black!J13&gt;0,((Black!J13/'All races'!J12)*100), "NA")</f>
        <v>10.022542049592509</v>
      </c>
      <c r="H16" s="52">
        <f>IF(Black!S13&gt;0,((Black!S13/Black!J13)*100), "NA")</f>
        <v>13.667820069204154</v>
      </c>
      <c r="I16" s="24">
        <f>+('Hispanic &amp; Foreign'!J13/'All races'!J12)*100</f>
        <v>2.2195248829547425</v>
      </c>
    </row>
    <row r="17" spans="1:20" ht="14.25" customHeight="1">
      <c r="A17" s="16" t="s">
        <v>5</v>
      </c>
      <c r="B17" s="16"/>
      <c r="C17" s="70">
        <f>+'Total Certificates, 1&lt;4'!J13</f>
        <v>12214</v>
      </c>
      <c r="D17" s="52">
        <f>+(Public!J13/'Total Certificates, 1&lt;4'!J13)*100</f>
        <v>66.309153430489602</v>
      </c>
      <c r="E17" s="52">
        <f>(Gender!S14/'Total Certificates, 1&lt;4'!J13)*100</f>
        <v>60.02128704765024</v>
      </c>
      <c r="F17" s="52">
        <f>IF('Hispanic &amp; Foreign'!S14&gt;0,(('Hispanic &amp; Foreign'!S14/'Total Certificates, 1&lt;4'!J13)*100), "NA")</f>
        <v>0.49123956115932532</v>
      </c>
      <c r="G17" s="79">
        <f>IF(Black!J14&gt;0,((Black!J14/'All races'!J13)*100), "NA")</f>
        <v>40.157413676371021</v>
      </c>
      <c r="H17" s="52">
        <f>IF(Black!S14&gt;0,((Black!S14/Black!J14)*100), "NA")</f>
        <v>32.033719704952581</v>
      </c>
      <c r="I17" s="24">
        <f>+('Hispanic &amp; Foreign'!J14/'All races'!J13)*100</f>
        <v>4.4431279620853079</v>
      </c>
    </row>
    <row r="18" spans="1:20" ht="14.25" customHeight="1">
      <c r="A18" s="16" t="s">
        <v>6</v>
      </c>
      <c r="B18" s="16"/>
      <c r="C18" s="70">
        <f>+'Total Certificates, 1&lt;4'!J14</f>
        <v>4979</v>
      </c>
      <c r="D18" s="52">
        <f>+(Public!J14/'Total Certificates, 1&lt;4'!J14)*100</f>
        <v>40.85157662181161</v>
      </c>
      <c r="E18" s="52">
        <f>(Gender!S15/'Total Certificates, 1&lt;4'!J14)*100</f>
        <v>67.844948784896559</v>
      </c>
      <c r="F18" s="52">
        <f>IF('Hispanic &amp; Foreign'!S15&gt;0,(('Hispanic &amp; Foreign'!S15/'Total Certificates, 1&lt;4'!J14)*100), "NA")</f>
        <v>0.44185579433621214</v>
      </c>
      <c r="G18" s="79">
        <f>IF(Black!J15&gt;0,((Black!J15/'All races'!J14)*100), "NA")</f>
        <v>47.127882599580708</v>
      </c>
      <c r="H18" s="52">
        <f>IF(Black!S15&gt;0,((Black!S15/Black!J15)*100), "NA")</f>
        <v>77.40213523131672</v>
      </c>
      <c r="I18" s="24">
        <f>+('Hispanic &amp; Foreign'!J15/'All races'!J14)*100</f>
        <v>8.6163522012578611</v>
      </c>
    </row>
    <row r="19" spans="1:20" ht="14.25" customHeight="1">
      <c r="A19" s="15" t="s">
        <v>7</v>
      </c>
      <c r="B19" s="15"/>
      <c r="C19" s="69">
        <f>+'Total Certificates, 1&lt;4'!J15</f>
        <v>6572</v>
      </c>
      <c r="D19" s="53">
        <f>+(Public!J15/'Total Certificates, 1&lt;4'!J15)*100</f>
        <v>79.032258064516128</v>
      </c>
      <c r="E19" s="53">
        <f>(Gender!S16/'Total Certificates, 1&lt;4'!J15)*100</f>
        <v>53.119293974437007</v>
      </c>
      <c r="F19" s="135">
        <f>IF('Hispanic &amp; Foreign'!S16&gt;0,(('Hispanic &amp; Foreign'!S16/'Total Certificates, 1&lt;4'!J15)*100), "NA")</f>
        <v>1.5216068167985392E-2</v>
      </c>
      <c r="G19" s="80">
        <f>IF(Black!J16&gt;0,((Black!J16/'All races'!J15)*100), "NA")</f>
        <v>46.869187848729077</v>
      </c>
      <c r="H19" s="53">
        <f>IF(Black!S16&gt;0,((Black!S16/Black!J16)*100), "NA")</f>
        <v>56.812169312169317</v>
      </c>
      <c r="I19" s="49">
        <f>+('Hispanic &amp; Foreign'!J16/'All races'!J15)*100</f>
        <v>1.9218846869187849</v>
      </c>
    </row>
    <row r="20" spans="1:20" ht="14.25" customHeight="1">
      <c r="A20" s="15" t="s">
        <v>8</v>
      </c>
      <c r="B20" s="15"/>
      <c r="C20" s="69">
        <f>+'Total Certificates, 1&lt;4'!J16</f>
        <v>7878</v>
      </c>
      <c r="D20" s="53">
        <f>+(Public!J16/'Total Certificates, 1&lt;4'!J16)*100</f>
        <v>60.878395531860875</v>
      </c>
      <c r="E20" s="53">
        <f>(Gender!S17/'Total Certificates, 1&lt;4'!J16)*100</f>
        <v>65.993907083015984</v>
      </c>
      <c r="F20" s="53">
        <f>IF('Hispanic &amp; Foreign'!S17&gt;0,(('Hispanic &amp; Foreign'!S17/'Total Certificates, 1&lt;4'!J16)*100), "NA")</f>
        <v>1.0154861640010155</v>
      </c>
      <c r="G20" s="80">
        <f>IF(Black!J17&gt;0,((Black!J17/'All races'!J16)*100), "NA")</f>
        <v>28.834681161341642</v>
      </c>
      <c r="H20" s="53">
        <f>IF(Black!S17&gt;0,((Black!S17/Black!J17)*100), "NA")</f>
        <v>44.781609195402297</v>
      </c>
      <c r="I20" s="49">
        <f>+('Hispanic &amp; Foreign'!J17/'All races'!J16)*100</f>
        <v>8.4979451146758596</v>
      </c>
      <c r="T20" s="146"/>
    </row>
    <row r="21" spans="1:20" ht="14.25" customHeight="1">
      <c r="A21" s="15" t="s">
        <v>9</v>
      </c>
      <c r="B21" s="15"/>
      <c r="C21" s="69">
        <f>+'Total Certificates, 1&lt;4'!J17</f>
        <v>9157</v>
      </c>
      <c r="D21" s="53">
        <f>+(Public!J17/'Total Certificates, 1&lt;4'!J17)*100</f>
        <v>79.392814240471765</v>
      </c>
      <c r="E21" s="53">
        <f>(Gender!S18/'Total Certificates, 1&lt;4'!J17)*100</f>
        <v>48.563940155072622</v>
      </c>
      <c r="F21" s="53">
        <f>IF('Hispanic &amp; Foreign'!S18&gt;0,(('Hispanic &amp; Foreign'!S18/'Total Certificates, 1&lt;4'!J17)*100), "NA")</f>
        <v>0.3494594299443049</v>
      </c>
      <c r="G21" s="80">
        <f>IF(Black!J18&gt;0,((Black!J18/'All races'!J17)*100), "NA")</f>
        <v>8.4794316489056953</v>
      </c>
      <c r="H21" s="53">
        <f>IF(Black!S18&gt;0,((Black!S18/Black!J18)*100), "NA")</f>
        <v>1.8918918918918921</v>
      </c>
      <c r="I21" s="49">
        <f>+('Hispanic &amp; Foreign'!J18/'All races'!J17)*100</f>
        <v>11.057637217829724</v>
      </c>
    </row>
    <row r="22" spans="1:20" ht="14.25" customHeight="1">
      <c r="A22" s="15" t="s">
        <v>10</v>
      </c>
      <c r="B22" s="15"/>
      <c r="C22" s="69">
        <f>+'Total Certificates, 1&lt;4'!J18</f>
        <v>3189</v>
      </c>
      <c r="D22" s="53">
        <f>+(Public!J18/'Total Certificates, 1&lt;4'!J18)*100</f>
        <v>34.430856067732826</v>
      </c>
      <c r="E22" s="53">
        <f>(Gender!S19/'Total Certificates, 1&lt;4'!J18)*100</f>
        <v>84.60332392599561</v>
      </c>
      <c r="F22" s="135" t="s">
        <v>109</v>
      </c>
      <c r="G22" s="80">
        <f>IF(Black!J19&gt;0,((Black!J19/'All races'!J18)*100), "NA")</f>
        <v>43.431017451432332</v>
      </c>
      <c r="H22" s="53">
        <f>IF(Black!S19&gt;0,((Black!S19/Black!J19)*100), "NA")</f>
        <v>64.670204700530704</v>
      </c>
      <c r="I22" s="49">
        <f>+('Hispanic &amp; Foreign'!J19/'All races'!J18)*100</f>
        <v>3.6549226210075734</v>
      </c>
    </row>
    <row r="23" spans="1:20" ht="14.25" customHeight="1">
      <c r="A23" s="16" t="s">
        <v>11</v>
      </c>
      <c r="B23" s="16"/>
      <c r="C23" s="70">
        <f>+'Total Certificates, 1&lt;4'!J19</f>
        <v>11187</v>
      </c>
      <c r="D23" s="52">
        <f>+(Public!J19/'Total Certificates, 1&lt;4'!J19)*100</f>
        <v>63.609546795387509</v>
      </c>
      <c r="E23" s="52">
        <f>(Gender!S20/'Total Certificates, 1&lt;4'!J19)*100</f>
        <v>52.149816751586663</v>
      </c>
      <c r="F23" s="61">
        <f>IF('Hispanic &amp; Foreign'!S20&gt;0,(('Hispanic &amp; Foreign'!S20/'Total Certificates, 1&lt;4'!J19)*100), "NA")</f>
        <v>0.14302315187270939</v>
      </c>
      <c r="G23" s="79">
        <f>IF(Black!J20&gt;0,((Black!J20/'All races'!J19)*100), "NA")</f>
        <v>21.026365348399249</v>
      </c>
      <c r="H23" s="52">
        <f>IF(Black!S20&gt;0,((Black!S20/Black!J20)*100), "NA")</f>
        <v>43.752798925212716</v>
      </c>
      <c r="I23" s="24">
        <f>+('Hispanic &amp; Foreign'!J20/'All races'!J19)*100</f>
        <v>4.6892655367231644</v>
      </c>
    </row>
    <row r="24" spans="1:20" ht="14.25" customHeight="1">
      <c r="A24" s="16" t="s">
        <v>12</v>
      </c>
      <c r="B24" s="16"/>
      <c r="C24" s="70">
        <f>+'Total Certificates, 1&lt;4'!J20</f>
        <v>41954</v>
      </c>
      <c r="D24" s="52">
        <f>+(Public!J20/'Total Certificates, 1&lt;4'!J20)*100</f>
        <v>47.125423082423609</v>
      </c>
      <c r="E24" s="52">
        <f>(Gender!S21/'Total Certificates, 1&lt;4'!J20)*100</f>
        <v>58.034990704104494</v>
      </c>
      <c r="F24" s="52">
        <f>IF('Hispanic &amp; Foreign'!S21&gt;0,(('Hispanic &amp; Foreign'!S21/'Total Certificates, 1&lt;4'!J20)*100), "NA")</f>
        <v>0.60542498927396671</v>
      </c>
      <c r="G24" s="79">
        <f>IF(Black!J21&gt;0,((Black!J21/'All races'!J20)*100), "NA")</f>
        <v>16.612450096111193</v>
      </c>
      <c r="H24" s="52">
        <f>IF(Black!S21&gt;0,((Black!S21/Black!J21)*100), "NA")</f>
        <v>19.744844978489841</v>
      </c>
      <c r="I24" s="24">
        <f>+('Hispanic &amp; Foreign'!J21/'All races'!J20)*100</f>
        <v>48.215781950810779</v>
      </c>
    </row>
    <row r="25" spans="1:20" ht="14.25" customHeight="1">
      <c r="A25" s="16" t="s">
        <v>13</v>
      </c>
      <c r="B25" s="16"/>
      <c r="C25" s="70">
        <f>+'Total Certificates, 1&lt;4'!J21</f>
        <v>11307</v>
      </c>
      <c r="D25" s="52">
        <f>+(Public!J21/'Total Certificates, 1&lt;4'!J21)*100</f>
        <v>69.355266648978514</v>
      </c>
      <c r="E25" s="52">
        <f>(Gender!S22/'Total Certificates, 1&lt;4'!J21)*100</f>
        <v>63.59777129211993</v>
      </c>
      <c r="F25" s="52">
        <f>IF('Hispanic &amp; Foreign'!S22&gt;0,(('Hispanic &amp; Foreign'!S22/'Total Certificates, 1&lt;4'!J21)*100), "NA")</f>
        <v>0.9374723622534713</v>
      </c>
      <c r="G25" s="79">
        <f>IF(Black!J22&gt;0,((Black!J22/'All races'!J21)*100), "NA")</f>
        <v>23.758511121198367</v>
      </c>
      <c r="H25" s="52">
        <f>IF(Black!S22&gt;0,((Black!S22/Black!J22)*100), "NA")</f>
        <v>29.652273595720292</v>
      </c>
      <c r="I25" s="24">
        <f>+('Hispanic &amp; Foreign'!J22/'All races'!J21)*100</f>
        <v>8.4884248751702227</v>
      </c>
    </row>
    <row r="26" spans="1:20" ht="14.25" customHeight="1">
      <c r="A26" s="17" t="s">
        <v>14</v>
      </c>
      <c r="B26" s="17"/>
      <c r="C26" s="71">
        <f>+'Total Certificates, 1&lt;4'!J22</f>
        <v>3511</v>
      </c>
      <c r="D26" s="54">
        <f>+(Public!J22/'Total Certificates, 1&lt;4'!J22)*100</f>
        <v>73.853602962119055</v>
      </c>
      <c r="E26" s="54">
        <f>(Gender!S23/'Total Certificates, 1&lt;4'!J22)*100</f>
        <v>63.884933067502139</v>
      </c>
      <c r="F26" s="54">
        <f>IF('Hispanic &amp; Foreign'!S23&gt;0,(('Hispanic &amp; Foreign'!S23/'Total Certificates, 1&lt;4'!J22)*100), "NA")</f>
        <v>5.6963827969239537E-2</v>
      </c>
      <c r="G26" s="81">
        <f>IF(Black!J23&gt;0,((Black!J23/'All races'!J22)*100), "NA")</f>
        <v>6.4665127020785222</v>
      </c>
      <c r="H26" s="134">
        <f>IF(Black!S23&gt;0,((Black!S23/Black!J23)*100), "NA")</f>
        <v>0.4464285714285714</v>
      </c>
      <c r="I26" s="45">
        <f>+('Hispanic &amp; Foreign'!J23/'All races'!J22)*100</f>
        <v>1.2990762124711317</v>
      </c>
    </row>
    <row r="27" spans="1:20" ht="14.25" customHeight="1">
      <c r="A27" s="16" t="s">
        <v>66</v>
      </c>
      <c r="B27" s="16"/>
      <c r="C27" s="70">
        <f>+'Total Certificates, 1&lt;4'!J23</f>
        <v>140794</v>
      </c>
      <c r="D27" s="52">
        <f>+(Public!J23/'Total Certificates, 1&lt;4'!J23)*100</f>
        <v>61.29238461866273</v>
      </c>
      <c r="E27" s="52">
        <f>(Gender!S24/'Total Certificates, 1&lt;4'!J23)*100</f>
        <v>61.279599982953812</v>
      </c>
      <c r="F27" s="52">
        <f>IF('Hispanic &amp; Foreign'!S24&gt;0,(('Hispanic &amp; Foreign'!S24/'Total Certificates, 1&lt;4'!J23)*100), "NA")</f>
        <v>1.9894313678139695</v>
      </c>
      <c r="G27" s="79">
        <f>IF(Black!J24&gt;0,((Black!J24/'All races'!J23)*100), "NA")</f>
        <v>5.9025337595308809</v>
      </c>
      <c r="H27" s="83">
        <f>IF(Black!S24&gt;0,((Black!S24/Black!J24)*100), "NA")</f>
        <v>3.2774292664191527</v>
      </c>
      <c r="I27" s="24">
        <f>+('Hispanic &amp; Foreign'!J24/'All races'!J23)*100</f>
        <v>39.476169965163635</v>
      </c>
    </row>
    <row r="28" spans="1:20" ht="14.25" customHeight="1">
      <c r="A28" s="24" t="s">
        <v>70</v>
      </c>
      <c r="B28" s="16"/>
      <c r="C28" s="72">
        <f>+'Total Certificates, 1&lt;4'!J24</f>
        <v>31.301606498917288</v>
      </c>
      <c r="D28" s="52"/>
      <c r="E28" s="52"/>
      <c r="F28" s="52"/>
      <c r="G28" s="79"/>
      <c r="H28" s="52"/>
      <c r="I28" s="24"/>
    </row>
    <row r="29" spans="1:20" ht="14.25" customHeight="1">
      <c r="A29" s="15" t="s">
        <v>24</v>
      </c>
      <c r="B29" s="15"/>
      <c r="C29" s="69">
        <f>+'Total Certificates, 1&lt;4'!J25</f>
        <v>661</v>
      </c>
      <c r="D29" s="53">
        <f>+(Public!J25/'Total Certificates, 1&lt;4'!J25)*100</f>
        <v>71.558245083207268</v>
      </c>
      <c r="E29" s="53">
        <f>(Gender!S26/'Total Certificates, 1&lt;4'!J25)*100</f>
        <v>59.304084720121033</v>
      </c>
      <c r="F29" s="53">
        <f>IF('Hispanic &amp; Foreign'!S26&gt;0,(('Hispanic &amp; Foreign'!S26/'Total Certificates, 1&lt;4'!J25)*100), "NA")</f>
        <v>0.45385779122541603</v>
      </c>
      <c r="G29" s="80">
        <f>IF(Black!J26&gt;0,((Black!J26/'All races'!J25)*100), "NA")</f>
        <v>4.1390728476821197</v>
      </c>
      <c r="H29" s="135" t="str">
        <f>IF(Black!S26&gt;0,((Black!S26/Black!J26)*100), "NA")</f>
        <v>NA</v>
      </c>
      <c r="I29" s="49">
        <f>+('Hispanic &amp; Foreign'!J26/'All races'!J25)*100</f>
        <v>8.2781456953642394</v>
      </c>
    </row>
    <row r="30" spans="1:20" ht="14.25" customHeight="1">
      <c r="A30" s="15" t="s">
        <v>25</v>
      </c>
      <c r="B30" s="15"/>
      <c r="C30" s="69">
        <f>+'Total Certificates, 1&lt;4'!J26</f>
        <v>19409</v>
      </c>
      <c r="D30" s="53">
        <f>+(Public!J26/'Total Certificates, 1&lt;4'!J26)*100</f>
        <v>71.240146323870363</v>
      </c>
      <c r="E30" s="53">
        <f>(Gender!S27/'Total Certificates, 1&lt;4'!J26)*100</f>
        <v>55.427894275851408</v>
      </c>
      <c r="F30" s="53">
        <f>IF('Hispanic &amp; Foreign'!S27&gt;0,(('Hispanic &amp; Foreign'!S27/'Total Certificates, 1&lt;4'!J26)*100), "NA")</f>
        <v>0.73161935184708127</v>
      </c>
      <c r="G30" s="80">
        <f>IF(Black!J27&gt;0,((Black!J27/'All races'!J26)*100), "NA")</f>
        <v>5.6899319200752752</v>
      </c>
      <c r="H30" s="135" t="str">
        <f>IF(Black!S27&gt;0,((Black!S27/Black!J27)*100), "NA")</f>
        <v>NA</v>
      </c>
      <c r="I30" s="49">
        <f>+('Hispanic &amp; Foreign'!J27/'All races'!J26)*100</f>
        <v>35.318536558366084</v>
      </c>
    </row>
    <row r="31" spans="1:20" ht="14.25" customHeight="1">
      <c r="A31" s="15" t="s">
        <v>26</v>
      </c>
      <c r="B31" s="15"/>
      <c r="C31" s="69">
        <f>+'Total Certificates, 1&lt;4'!J27</f>
        <v>78083</v>
      </c>
      <c r="D31" s="53">
        <f>+(Public!J27/'Total Certificates, 1&lt;4'!J27)*100</f>
        <v>57.230126916230162</v>
      </c>
      <c r="E31" s="53">
        <f>(Gender!S28/'Total Certificates, 1&lt;4'!J27)*100</f>
        <v>61.994288129298312</v>
      </c>
      <c r="F31" s="53">
        <f>IF('Hispanic &amp; Foreign'!S28&gt;0,(('Hispanic &amp; Foreign'!S28/'Total Certificates, 1&lt;4'!J27)*100), "NA")</f>
        <v>2.9955303971415033</v>
      </c>
      <c r="G31" s="80">
        <f>IF(Black!J28&gt;0,((Black!J28/'All races'!J27)*100), "NA")</f>
        <v>6.8223012660642981</v>
      </c>
      <c r="H31" s="53">
        <f>IF(Black!S28&gt;0,((Black!S28/Black!J28)*100), "NA")</f>
        <v>4.4746304434678388</v>
      </c>
      <c r="I31" s="49">
        <f>+('Hispanic &amp; Foreign'!J28/'All races'!J27)*100</f>
        <v>48.631042424737998</v>
      </c>
    </row>
    <row r="32" spans="1:20" ht="14.25" customHeight="1">
      <c r="A32" s="15" t="s">
        <v>27</v>
      </c>
      <c r="B32" s="15"/>
      <c r="C32" s="69">
        <f>+'Total Certificates, 1&lt;4'!J28</f>
        <v>5792</v>
      </c>
      <c r="D32" s="53">
        <f>+(Public!J28/'Total Certificates, 1&lt;4'!J28)*100</f>
        <v>49.896408839779006</v>
      </c>
      <c r="E32" s="53">
        <f>(Gender!S29/'Total Certificates, 1&lt;4'!J28)*100</f>
        <v>61.515883977900558</v>
      </c>
      <c r="F32" s="53">
        <f>IF('Hispanic &amp; Foreign'!S29&gt;0,(('Hispanic &amp; Foreign'!S29/'Total Certificates, 1&lt;4'!J28)*100), "NA")</f>
        <v>0.46616022099447518</v>
      </c>
      <c r="G32" s="80">
        <f>IF(Black!J29&gt;0,((Black!J29/'All races'!J28)*100), "NA")</f>
        <v>7.3823044513647185</v>
      </c>
      <c r="H32" s="135">
        <f>IF(Black!S29&gt;0,((Black!S29/Black!J29)*100), "NA")</f>
        <v>5.4590570719602978</v>
      </c>
      <c r="I32" s="49">
        <f>+('Hispanic &amp; Foreign'!J29/'All races'!J28)*100</f>
        <v>27.862245832570064</v>
      </c>
    </row>
    <row r="33" spans="1:9" ht="14.25" customHeight="1">
      <c r="A33" s="16" t="s">
        <v>29</v>
      </c>
      <c r="B33" s="16"/>
      <c r="C33" s="70">
        <f>+'Total Certificates, 1&lt;4'!J29</f>
        <v>1686</v>
      </c>
      <c r="D33" s="52">
        <f>+(Public!J29/'Total Certificates, 1&lt;4'!J29)*100</f>
        <v>71.411625148279953</v>
      </c>
      <c r="E33" s="52">
        <f>(Gender!S30/'Total Certificates, 1&lt;4'!J29)*100</f>
        <v>57.117437722419929</v>
      </c>
      <c r="F33" s="52">
        <f>IF('Hispanic &amp; Foreign'!S30&gt;0,(('Hispanic &amp; Foreign'!S30/'Total Certificates, 1&lt;4'!J29)*100), "NA")</f>
        <v>2.7876631079478056</v>
      </c>
      <c r="G33" s="79">
        <f>IF(Black!J30&gt;0,((Black!J30/'All races'!J29)*100), "NA")</f>
        <v>2.5688073394495414</v>
      </c>
      <c r="H33" s="61" t="str">
        <f>IF(Black!S30&gt;0,((Black!S30/Black!J30)*100), "NA")</f>
        <v>NA</v>
      </c>
      <c r="I33" s="24">
        <f>+('Hispanic &amp; Foreign'!J30/'All races'!J29)*100</f>
        <v>7.8287461773700304</v>
      </c>
    </row>
    <row r="34" spans="1:9" ht="14.25" customHeight="1">
      <c r="A34" s="16" t="s">
        <v>31</v>
      </c>
      <c r="B34" s="16"/>
      <c r="C34" s="70">
        <f>+'Total Certificates, 1&lt;4'!J30</f>
        <v>1816</v>
      </c>
      <c r="D34" s="52">
        <f>+(Public!J30/'Total Certificates, 1&lt;4'!J30)*100</f>
        <v>65.25330396475772</v>
      </c>
      <c r="E34" s="52">
        <f>(Gender!S31/'Total Certificates, 1&lt;4'!J30)*100</f>
        <v>63.601321585903079</v>
      </c>
      <c r="F34" s="52">
        <f>IF('Hispanic &amp; Foreign'!S31&gt;0,(('Hispanic &amp; Foreign'!S31/'Total Certificates, 1&lt;4'!J30)*100), "NA")</f>
        <v>0.16519823788546256</v>
      </c>
      <c r="G34" s="79">
        <f>IF(Black!J31&gt;0,((Black!J31/'All races'!J30)*100), "NA")</f>
        <v>0.80691642651296824</v>
      </c>
      <c r="H34" s="61" t="str">
        <f>IF(Black!S31&gt;0,((Black!S31/Black!J31)*100), "NA")</f>
        <v>NA</v>
      </c>
      <c r="I34" s="24">
        <f>+('Hispanic &amp; Foreign'!J31/'All races'!J30)*100</f>
        <v>14.005763688760805</v>
      </c>
    </row>
    <row r="35" spans="1:9" ht="14.25" customHeight="1">
      <c r="A35" s="16" t="s">
        <v>40</v>
      </c>
      <c r="B35" s="16"/>
      <c r="C35" s="70">
        <f>+'Total Certificates, 1&lt;4'!J31</f>
        <v>839</v>
      </c>
      <c r="D35" s="52">
        <f>+(Public!J31/'Total Certificates, 1&lt;4'!J31)*100</f>
        <v>75.327771156138255</v>
      </c>
      <c r="E35" s="52">
        <f>(Gender!S32/'Total Certificates, 1&lt;4'!J31)*100</f>
        <v>53.516090584028611</v>
      </c>
      <c r="F35" s="52">
        <f>IF('Hispanic &amp; Foreign'!S32&gt;0,(('Hispanic &amp; Foreign'!S32/'Total Certificates, 1&lt;4'!J31)*100), "NA")</f>
        <v>1.3110846245530394</v>
      </c>
      <c r="G35" s="79">
        <f>IF(Black!J32&gt;0,((Black!J32/'All races'!J31)*100), "NA")</f>
        <v>1.2468827930174564</v>
      </c>
      <c r="H35" s="61" t="str">
        <f>IF(Black!S32&gt;0,((Black!S32/Black!J32)*100), "NA")</f>
        <v>NA</v>
      </c>
      <c r="I35" s="24">
        <f>+('Hispanic &amp; Foreign'!J32/'All races'!J31)*100</f>
        <v>2.7431421446384037</v>
      </c>
    </row>
    <row r="36" spans="1:9" ht="14.25" customHeight="1">
      <c r="A36" s="16" t="s">
        <v>47</v>
      </c>
      <c r="B36" s="16"/>
      <c r="C36" s="70">
        <f>+'Total Certificates, 1&lt;4'!J32</f>
        <v>2584</v>
      </c>
      <c r="D36" s="52">
        <f>+(Public!J32/'Total Certificates, 1&lt;4'!J32)*100</f>
        <v>22.716718266253867</v>
      </c>
      <c r="E36" s="52">
        <f>(Gender!S33/'Total Certificates, 1&lt;4'!J32)*100</f>
        <v>69.427244582043343</v>
      </c>
      <c r="F36" s="52">
        <f>IF('Hispanic &amp; Foreign'!S33&gt;0,(('Hispanic &amp; Foreign'!S33/'Total Certificates, 1&lt;4'!J32)*100), "NA")</f>
        <v>0.58049535603715174</v>
      </c>
      <c r="G36" s="79">
        <f>IF(Black!J33&gt;0,((Black!J33/'All races'!J32)*100), "NA")</f>
        <v>10.288735258235054</v>
      </c>
      <c r="H36" s="61">
        <f>IF(Black!S33&gt;0,((Black!S33/Black!J33)*100), "NA")</f>
        <v>3.9525691699604746</v>
      </c>
      <c r="I36" s="24">
        <f>+('Hispanic &amp; Foreign'!J33/'All races'!J32)*100</f>
        <v>32.04554697031314</v>
      </c>
    </row>
    <row r="37" spans="1:9" ht="14.25" customHeight="1">
      <c r="A37" s="15" t="s">
        <v>46</v>
      </c>
      <c r="B37" s="15"/>
      <c r="C37" s="69">
        <f>+'Total Certificates, 1&lt;4'!J33</f>
        <v>9659</v>
      </c>
      <c r="D37" s="53">
        <f>+(Public!J33/'Total Certificates, 1&lt;4'!J33)*100</f>
        <v>90.558028781447348</v>
      </c>
      <c r="E37" s="53">
        <f>(Gender!S34/'Total Certificates, 1&lt;4'!J33)*100</f>
        <v>64.758256548296927</v>
      </c>
      <c r="F37" s="53">
        <f>IF('Hispanic &amp; Foreign'!S34&gt;0,(('Hispanic &amp; Foreign'!S34/'Total Certificates, 1&lt;4'!J33)*100), "NA")</f>
        <v>0.21741381095351486</v>
      </c>
      <c r="G37" s="80">
        <f>IF(Black!J34&gt;0,((Black!J34/'All races'!J33)*100), "NA")</f>
        <v>3.2162783065310139</v>
      </c>
      <c r="H37" s="136" t="str">
        <f>IF(Black!S34&gt;0,((Black!S34/Black!J34)*100), "NA")</f>
        <v>NA</v>
      </c>
      <c r="I37" s="49">
        <f>+('Hispanic &amp; Foreign'!J34/'All races'!J33)*100</f>
        <v>49.097472924187727</v>
      </c>
    </row>
    <row r="38" spans="1:9" ht="14.25" customHeight="1">
      <c r="A38" s="15" t="s">
        <v>50</v>
      </c>
      <c r="B38" s="15"/>
      <c r="C38" s="69">
        <f>+'Total Certificates, 1&lt;4'!J34</f>
        <v>3959</v>
      </c>
      <c r="D38" s="53">
        <f>+(Public!J34/'Total Certificates, 1&lt;4'!J34)*100</f>
        <v>60.040414246021726</v>
      </c>
      <c r="E38" s="53">
        <f>(Gender!S35/'Total Certificates, 1&lt;4'!J34)*100</f>
        <v>69.765092194998729</v>
      </c>
      <c r="F38" s="53">
        <f>IF('Hispanic &amp; Foreign'!S35&gt;0,(('Hispanic &amp; Foreign'!S35/'Total Certificates, 1&lt;4'!J34)*100), "NA")</f>
        <v>0.58095478656226318</v>
      </c>
      <c r="G38" s="80">
        <f>IF(Black!J35&gt;0,((Black!J35/'All races'!J34)*100), "NA")</f>
        <v>3.5853251806559197</v>
      </c>
      <c r="H38" s="136" t="str">
        <f>IF(Black!S35&gt;0,((Black!S35/Black!J35)*100), "NA")</f>
        <v>NA</v>
      </c>
      <c r="I38" s="49">
        <f>+('Hispanic &amp; Foreign'!J35/'All races'!J34)*100</f>
        <v>13.86881600889383</v>
      </c>
    </row>
    <row r="39" spans="1:9" ht="14.25" customHeight="1">
      <c r="A39" s="15" t="s">
        <v>54</v>
      </c>
      <c r="B39" s="15"/>
      <c r="C39" s="69">
        <f>+'Total Certificates, 1&lt;4'!J35</f>
        <v>5813</v>
      </c>
      <c r="D39" s="53">
        <f>+(Public!J35/'Total Certificates, 1&lt;4'!J35)*100</f>
        <v>67.572681919834849</v>
      </c>
      <c r="E39" s="53">
        <f>(Gender!S36/'Total Certificates, 1&lt;4'!J35)*100</f>
        <v>64.063306382246694</v>
      </c>
      <c r="F39" s="53">
        <f>IF('Hispanic &amp; Foreign'!S36&gt;0,(('Hispanic &amp; Foreign'!S36/'Total Certificates, 1&lt;4'!J35)*100), "NA")</f>
        <v>0.91174952692241529</v>
      </c>
      <c r="G39" s="80">
        <f>IF(Black!J36&gt;0,((Black!J36/'All races'!J35)*100), "NA")</f>
        <v>1.6802263883975945</v>
      </c>
      <c r="H39" s="136" t="str">
        <f>IF(Black!S36&gt;0,((Black!S36/Black!J36)*100), "NA")</f>
        <v>NA</v>
      </c>
      <c r="I39" s="49">
        <f>+('Hispanic &amp; Foreign'!J36/'All races'!J35)*100</f>
        <v>15.122037495578352</v>
      </c>
    </row>
    <row r="40" spans="1:9" ht="14.25" customHeight="1">
      <c r="A40" s="15" t="s">
        <v>17</v>
      </c>
      <c r="B40" s="15"/>
      <c r="C40" s="69">
        <f>+'Total Certificates, 1&lt;4'!J36</f>
        <v>9326</v>
      </c>
      <c r="D40" s="53">
        <f>+(Public!J36/'Total Certificates, 1&lt;4'!J36)*100</f>
        <v>54.192579884194728</v>
      </c>
      <c r="E40" s="53">
        <f>(Gender!S37/'Total Certificates, 1&lt;4'!J36)*100</f>
        <v>60.829937808277933</v>
      </c>
      <c r="F40" s="53">
        <f>IF('Hispanic &amp; Foreign'!S37&gt;0,(('Hispanic &amp; Foreign'!S37/'Total Certificates, 1&lt;4'!J36)*100), "NA")</f>
        <v>1.2223890199442418</v>
      </c>
      <c r="G40" s="80">
        <f>IF(Black!J37&gt;0,((Black!J37/'All races'!J36)*100), "NA")</f>
        <v>5.7641215201570981</v>
      </c>
      <c r="H40" s="136" t="str">
        <f>IF(Black!S37&gt;0,((Black!S37/Black!J37)*100), "NA")</f>
        <v>NA</v>
      </c>
      <c r="I40" s="49">
        <f>+('Hispanic &amp; Foreign'!J37/'All races'!J36)*100</f>
        <v>16.795656694004851</v>
      </c>
    </row>
    <row r="41" spans="1:9" ht="14.25" customHeight="1">
      <c r="A41" s="18" t="s">
        <v>57</v>
      </c>
      <c r="B41" s="18"/>
      <c r="C41" s="73">
        <f>+'Total Certificates, 1&lt;4'!J37</f>
        <v>1167</v>
      </c>
      <c r="D41" s="55">
        <f>+(Public!J37/'Total Certificates, 1&lt;4'!J37)*100</f>
        <v>60.411311053984576</v>
      </c>
      <c r="E41" s="55">
        <f>(Gender!S38/'Total Certificates, 1&lt;4'!J37)*100</f>
        <v>32.819194515852615</v>
      </c>
      <c r="F41" s="55">
        <f>IF('Hispanic &amp; Foreign'!S38&gt;0,(('Hispanic &amp; Foreign'!S38/'Total Certificates, 1&lt;4'!J37)*100), "NA")</f>
        <v>0.25706940874035988</v>
      </c>
      <c r="G41" s="82">
        <f>IF(Black!J38&gt;0,((Black!J38/'All races'!J37)*100), "NA")</f>
        <v>1.1353711790393013</v>
      </c>
      <c r="H41" s="136" t="str">
        <f>IF(Black!S38&gt;0,((Black!S38/Black!J38)*100), "NA")</f>
        <v>NA</v>
      </c>
      <c r="I41" s="46">
        <f>+('Hispanic &amp; Foreign'!J38/'All races'!J37)*100</f>
        <v>11.091703056768559</v>
      </c>
    </row>
    <row r="42" spans="1:9" ht="14.25" customHeight="1">
      <c r="A42" s="16" t="s">
        <v>67</v>
      </c>
      <c r="B42" s="16"/>
      <c r="C42" s="70">
        <f>+'Total Certificates, 1&lt;4'!J38</f>
        <v>86464</v>
      </c>
      <c r="D42" s="52">
        <f>+(Public!J38/'Total Certificates, 1&lt;4'!J38)*100</f>
        <v>61.844235751295344</v>
      </c>
      <c r="E42" s="52">
        <f>(Gender!S39/'Total Certificates, 1&lt;4'!J38)*100</f>
        <v>62.113712065136937</v>
      </c>
      <c r="F42" s="52">
        <f>IF('Hispanic &amp; Foreign'!S39&gt;0,(('Hispanic &amp; Foreign'!S39/'Total Certificates, 1&lt;4'!J38)*100), "NA")</f>
        <v>0.4198279052553664</v>
      </c>
      <c r="G42" s="79">
        <f>IF(Black!J39&gt;0,((Black!J39/'All races'!J38)*100), "NA")</f>
        <v>14.854152696618449</v>
      </c>
      <c r="H42" s="83">
        <f>IF(Black!S39&gt;0,((Black!S39/Black!J39)*100), "NA")</f>
        <v>29.8105602579605</v>
      </c>
      <c r="I42" s="24">
        <f>+('Hispanic &amp; Foreign'!J39/'All races'!J38)*100</f>
        <v>7.5306542772296208</v>
      </c>
    </row>
    <row r="43" spans="1:9" ht="14.25" customHeight="1">
      <c r="A43" s="24" t="s">
        <v>70</v>
      </c>
      <c r="B43" s="16"/>
      <c r="C43" s="72">
        <f>+'Total Certificates, 1&lt;4'!J39</f>
        <v>19.222851146514657</v>
      </c>
      <c r="D43" s="52"/>
      <c r="E43" s="52"/>
      <c r="F43" s="52"/>
      <c r="G43" s="79"/>
      <c r="H43" s="52"/>
      <c r="I43" s="24"/>
    </row>
    <row r="44" spans="1:9" ht="14.25" customHeight="1">
      <c r="A44" s="15" t="s">
        <v>32</v>
      </c>
      <c r="B44" s="15"/>
      <c r="C44" s="69">
        <f>+'Total Certificates, 1&lt;4'!J40</f>
        <v>13478</v>
      </c>
      <c r="D44" s="53">
        <f>+(Public!J40/'Total Certificates, 1&lt;4'!J40)*100</f>
        <v>50.39323341742098</v>
      </c>
      <c r="E44" s="53">
        <f>(Gender!S41/'Total Certificates, 1&lt;4'!J40)*100</f>
        <v>60.394717317109361</v>
      </c>
      <c r="F44" s="53">
        <f>IF('Hispanic &amp; Foreign'!S41&gt;0,(('Hispanic &amp; Foreign'!S41/'Total Certificates, 1&lt;4'!J40)*100), "NA")</f>
        <v>0.68259385665529015</v>
      </c>
      <c r="G44" s="80">
        <f>IF(Black!J41&gt;0,((Black!J41/'All races'!J40)*100), "NA")</f>
        <v>16.414803392444103</v>
      </c>
      <c r="H44" s="53">
        <f>IF(Black!S41&gt;0,((Black!S41/Black!J41)*100), "NA")</f>
        <v>18.929074682949743</v>
      </c>
      <c r="I44" s="49">
        <f>+('Hispanic &amp; Foreign'!J41/'All races'!J40)*100</f>
        <v>17.301464919043948</v>
      </c>
    </row>
    <row r="45" spans="1:9" ht="14.25" customHeight="1">
      <c r="A45" s="15" t="s">
        <v>33</v>
      </c>
      <c r="B45" s="15"/>
      <c r="C45" s="69">
        <f>+'Total Certificates, 1&lt;4'!J41</f>
        <v>13966</v>
      </c>
      <c r="D45" s="53">
        <f>+(Public!J41/'Total Certificates, 1&lt;4'!J41)*100</f>
        <v>76.428469139338389</v>
      </c>
      <c r="E45" s="53">
        <f>(Gender!S42/'Total Certificates, 1&lt;4'!J41)*100</f>
        <v>63.76915365888587</v>
      </c>
      <c r="F45" s="53">
        <f>IF('Hispanic &amp; Foreign'!S42&gt;0,(('Hispanic &amp; Foreign'!S42/'Total Certificates, 1&lt;4'!J41)*100), "NA")</f>
        <v>0.12888443362451668</v>
      </c>
      <c r="G45" s="80">
        <f>IF(Black!J42&gt;0,((Black!J42/'All races'!J41)*100), "NA")</f>
        <v>12.670319905213271</v>
      </c>
      <c r="H45" s="53">
        <f>IF(Black!S42&gt;0,((Black!S42/Black!J42)*100), "NA")</f>
        <v>12.682641729982466</v>
      </c>
      <c r="I45" s="49">
        <f>+('Hispanic &amp; Foreign'!J42/'All races'!J41)*100</f>
        <v>5.9982227488151656</v>
      </c>
    </row>
    <row r="46" spans="1:9" ht="14.25" customHeight="1">
      <c r="A46" s="15" t="s">
        <v>30</v>
      </c>
      <c r="B46" s="15"/>
      <c r="C46" s="69">
        <f>+'Total Certificates, 1&lt;4'!J42</f>
        <v>4058</v>
      </c>
      <c r="D46" s="53">
        <f>+(Public!J42/'Total Certificates, 1&lt;4'!J42)*100</f>
        <v>77.575160177427307</v>
      </c>
      <c r="E46" s="53">
        <f>(Gender!S43/'Total Certificates, 1&lt;4'!J42)*100</f>
        <v>62.814194184327256</v>
      </c>
      <c r="F46" s="53">
        <f>IF('Hispanic &amp; Foreign'!S43&gt;0,(('Hispanic &amp; Foreign'!S43/'Total Certificates, 1&lt;4'!J42)*100), "NA")</f>
        <v>0.44356826022671264</v>
      </c>
      <c r="G46" s="80">
        <f>IF(Black!J43&gt;0,((Black!J43/'All races'!J42)*100), "NA")</f>
        <v>6.1491160645657184</v>
      </c>
      <c r="H46" s="135" t="str">
        <f>IF(Black!S43&gt;0,((Black!S43/Black!J43)*100), "NA")</f>
        <v>NA</v>
      </c>
      <c r="I46" s="49">
        <f>+('Hispanic &amp; Foreign'!J43/'All races'!J42)*100</f>
        <v>7.1995900589290285</v>
      </c>
    </row>
    <row r="47" spans="1:9" ht="14.25" customHeight="1">
      <c r="A47" s="15" t="s">
        <v>34</v>
      </c>
      <c r="B47" s="15"/>
      <c r="C47" s="69">
        <f>+'Total Certificates, 1&lt;4'!J43</f>
        <v>4499</v>
      </c>
      <c r="D47" s="53">
        <f>+(Public!J43/'Total Certificates, 1&lt;4'!J43)*100</f>
        <v>74.016448099577687</v>
      </c>
      <c r="E47" s="53">
        <f>(Gender!S44/'Total Certificates, 1&lt;4'!J43)*100</f>
        <v>53.345187819515452</v>
      </c>
      <c r="F47" s="53">
        <f>IF('Hispanic &amp; Foreign'!S44&gt;0,(('Hispanic &amp; Foreign'!S44/'Total Certificates, 1&lt;4'!J43)*100), "NA")</f>
        <v>0.8224049788841965</v>
      </c>
      <c r="G47" s="80">
        <f>IF(Black!J44&gt;0,((Black!J44/'All races'!J43)*100), "NA")</f>
        <v>8.1822408182240824</v>
      </c>
      <c r="H47" s="135" t="str">
        <f>IF(Black!S44&gt;0,((Black!S44/Black!J44)*100), "NA")</f>
        <v>NA</v>
      </c>
      <c r="I47" s="49">
        <f>+('Hispanic &amp; Foreign'!J44/'All races'!J43)*100</f>
        <v>12.784751278475129</v>
      </c>
    </row>
    <row r="48" spans="1:9" ht="14.25" customHeight="1">
      <c r="A48" s="16" t="s">
        <v>37</v>
      </c>
      <c r="B48" s="16"/>
      <c r="C48" s="70">
        <f>+'Total Certificates, 1&lt;4'!J44</f>
        <v>11674</v>
      </c>
      <c r="D48" s="52">
        <f>+(Public!J44/'Total Certificates, 1&lt;4'!J44)*100</f>
        <v>45.725543943806748</v>
      </c>
      <c r="E48" s="52">
        <f>(Gender!S45/'Total Certificates, 1&lt;4'!J44)*100</f>
        <v>69.821826280623611</v>
      </c>
      <c r="F48" s="52">
        <f>IF('Hispanic &amp; Foreign'!S45&gt;0,(('Hispanic &amp; Foreign'!S45/'Total Certificates, 1&lt;4'!J44)*100), "NA")</f>
        <v>0.54822682885043694</v>
      </c>
      <c r="G48" s="79">
        <f>IF(Black!J45&gt;0,((Black!J45/'All races'!J44)*100), "NA")</f>
        <v>21.319073083778967</v>
      </c>
      <c r="H48" s="52">
        <f>IF(Black!S45&gt;0,((Black!S45/Black!J45)*100), "NA")</f>
        <v>53.511705685618729</v>
      </c>
      <c r="I48" s="24">
        <f>+('Hispanic &amp; Foreign'!J45/'All races'!J44)*100</f>
        <v>5.1336898395721926</v>
      </c>
    </row>
    <row r="49" spans="1:9" ht="14.25" customHeight="1">
      <c r="A49" s="16" t="s">
        <v>38</v>
      </c>
      <c r="B49" s="16"/>
      <c r="C49" s="70">
        <f>+'Total Certificates, 1&lt;4'!J45</f>
        <v>6140</v>
      </c>
      <c r="D49" s="52">
        <f>+(Public!J45/'Total Certificates, 1&lt;4'!J45)*100</f>
        <v>77.394136807817588</v>
      </c>
      <c r="E49" s="52">
        <f>(Gender!S46/'Total Certificates, 1&lt;4'!J45)*100</f>
        <v>51.986970684039093</v>
      </c>
      <c r="F49" s="52">
        <f>IF('Hispanic &amp; Foreign'!S46&gt;0,(('Hispanic &amp; Foreign'!S46/'Total Certificates, 1&lt;4'!J45)*100), "NA")</f>
        <v>0.42345276872964172</v>
      </c>
      <c r="G49" s="79">
        <f>IF(Black!J46&gt;0,((Black!J46/'All races'!J45)*100), "NA")</f>
        <v>7.1836186639812016</v>
      </c>
      <c r="H49" s="61">
        <f>IF(Black!S46&gt;0,((Black!S46/Black!J46)*100), "NA")</f>
        <v>3.7383177570093453</v>
      </c>
      <c r="I49" s="24">
        <f>+('Hispanic &amp; Foreign'!J46/'All races'!J45)*100</f>
        <v>4.7331319234642493</v>
      </c>
    </row>
    <row r="50" spans="1:9" ht="14.25" customHeight="1">
      <c r="A50" s="16" t="s">
        <v>39</v>
      </c>
      <c r="B50" s="16"/>
      <c r="C50" s="70">
        <f>+'Total Certificates, 1&lt;4'!J46</f>
        <v>7823</v>
      </c>
      <c r="D50" s="52">
        <f>+(Public!J46/'Total Certificates, 1&lt;4'!J46)*100</f>
        <v>56.781285951680935</v>
      </c>
      <c r="E50" s="52">
        <f>(Gender!S47/'Total Certificates, 1&lt;4'!J46)*100</f>
        <v>61.996676466828582</v>
      </c>
      <c r="F50" s="52">
        <f>IF('Hispanic &amp; Foreign'!S47&gt;0,(('Hispanic &amp; Foreign'!S47/'Total Certificates, 1&lt;4'!J46)*100), "NA")</f>
        <v>0.19174229835101625</v>
      </c>
      <c r="G50" s="79">
        <f>IF(Black!J47&gt;0,((Black!J47/'All races'!J46)*100), "NA")</f>
        <v>15.930927031939756</v>
      </c>
      <c r="H50" s="52">
        <f>IF(Black!S47&gt;0,((Black!S47/Black!J47)*100), "NA")</f>
        <v>36.104319478402608</v>
      </c>
      <c r="I50" s="24">
        <f>+('Hispanic &amp; Foreign'!J47/'All races'!J46)*100</f>
        <v>4.842897948584783</v>
      </c>
    </row>
    <row r="51" spans="1:9" ht="14.25" customHeight="1">
      <c r="A51" s="16" t="s">
        <v>43</v>
      </c>
      <c r="B51" s="16"/>
      <c r="C51" s="70">
        <f>+'Total Certificates, 1&lt;4'!J47</f>
        <v>1522</v>
      </c>
      <c r="D51" s="52">
        <f>+(Public!J47/'Total Certificates, 1&lt;4'!J47)*100</f>
        <v>66.425755584756899</v>
      </c>
      <c r="E51" s="52">
        <f>(Gender!S48/'Total Certificates, 1&lt;4'!J47)*100</f>
        <v>65.76872536136662</v>
      </c>
      <c r="F51" s="52">
        <f>IF('Hispanic &amp; Foreign'!S48&gt;0,(('Hispanic &amp; Foreign'!S48/'Total Certificates, 1&lt;4'!J47)*100), "NA")</f>
        <v>1.3140604467805519</v>
      </c>
      <c r="G51" s="79">
        <f>IF(Black!J48&gt;0,((Black!J48/'All races'!J47)*100), "NA")</f>
        <v>4.4564483457123565</v>
      </c>
      <c r="H51" s="61" t="str">
        <f>IF(Black!S48&gt;0,((Black!S48/Black!J48)*100), "NA")</f>
        <v>NA</v>
      </c>
      <c r="I51" s="24">
        <f>+('Hispanic &amp; Foreign'!J48/'All races'!J47)*100</f>
        <v>11.478730587440918</v>
      </c>
    </row>
    <row r="52" spans="1:9" ht="14.25" customHeight="1">
      <c r="A52" s="15" t="s">
        <v>42</v>
      </c>
      <c r="B52" s="15"/>
      <c r="C52" s="69">
        <f>+'Total Certificates, 1&lt;4'!J48</f>
        <v>708</v>
      </c>
      <c r="D52" s="53">
        <f>+(Public!J48/'Total Certificates, 1&lt;4'!J48)*100</f>
        <v>59.463276836158194</v>
      </c>
      <c r="E52" s="53">
        <f>(Gender!S49/'Total Certificates, 1&lt;4'!J48)*100</f>
        <v>59.039548022598879</v>
      </c>
      <c r="F52" s="53">
        <f>IF('Hispanic &amp; Foreign'!S49&gt;0,(('Hispanic &amp; Foreign'!S49/'Total Certificates, 1&lt;4'!J48)*100), "NA")</f>
        <v>1.2711864406779663</v>
      </c>
      <c r="G52" s="80">
        <f>IF(Black!J49&gt;0,((Black!J49/'All races'!J48)*100), "NA")</f>
        <v>3.2069970845481048</v>
      </c>
      <c r="H52" s="135" t="str">
        <f>IF(Black!S49&gt;0,((Black!S49/Black!J49)*100), "NA")</f>
        <v>NA</v>
      </c>
      <c r="I52" s="49">
        <f>+('Hispanic &amp; Foreign'!J49/'All races'!J48)*100</f>
        <v>3.3527696793002915</v>
      </c>
    </row>
    <row r="53" spans="1:9" ht="14.25" customHeight="1">
      <c r="A53" s="15" t="s">
        <v>49</v>
      </c>
      <c r="B53" s="15"/>
      <c r="C53" s="69">
        <f>+'Total Certificates, 1&lt;4'!J49</f>
        <v>14160</v>
      </c>
      <c r="D53" s="53">
        <f>+(Public!J49/'Total Certificates, 1&lt;4'!J49)*100</f>
        <v>46.129943502824858</v>
      </c>
      <c r="E53" s="53">
        <f>(Gender!S50/'Total Certificates, 1&lt;4'!J49)*100</f>
        <v>66.334745762711862</v>
      </c>
      <c r="F53" s="53">
        <f>IF('Hispanic &amp; Foreign'!S50&gt;0,(('Hispanic &amp; Foreign'!S50/'Total Certificates, 1&lt;4'!J49)*100), "NA")</f>
        <v>0.4307909604519774</v>
      </c>
      <c r="G53" s="80">
        <f>IF(Black!J50&gt;0,((Black!J50/'All races'!J49)*100), "NA")</f>
        <v>24.750073507791825</v>
      </c>
      <c r="H53" s="53">
        <f>IF(Black!S50&gt;0,((Black!S50/Black!J50)*100), "NA")</f>
        <v>38.520938520938522</v>
      </c>
      <c r="I53" s="49">
        <f>+('Hispanic &amp; Foreign'!J50/'All races'!J49)*100</f>
        <v>3.5871802411055573</v>
      </c>
    </row>
    <row r="54" spans="1:9" ht="14.25" customHeight="1">
      <c r="A54" s="15" t="s">
        <v>53</v>
      </c>
      <c r="B54" s="15"/>
      <c r="C54" s="69">
        <f>+'Total Certificates, 1&lt;4'!J50</f>
        <v>767</v>
      </c>
      <c r="D54" s="53">
        <f>+(Public!J50/'Total Certificates, 1&lt;4'!J50)*100</f>
        <v>77.444589308996086</v>
      </c>
      <c r="E54" s="53">
        <f>(Gender!S51/'Total Certificates, 1&lt;4'!J50)*100</f>
        <v>69.361147327249014</v>
      </c>
      <c r="F54" s="135" t="str">
        <f>IF('Hispanic &amp; Foreign'!S51&gt;0,(('Hispanic &amp; Foreign'!S51/'Total Certificates, 1&lt;4'!J50)*100), "NA")</f>
        <v>NA</v>
      </c>
      <c r="G54" s="80">
        <f>IF(Black!J51&gt;0,((Black!J51/'All races'!J50)*100), "NA")</f>
        <v>1.8518518518518516</v>
      </c>
      <c r="H54" s="135" t="str">
        <f>IF(Black!S51&gt;0,((Black!S51/Black!J51)*100), "NA")</f>
        <v>NA</v>
      </c>
      <c r="I54" s="49">
        <f>+('Hispanic &amp; Foreign'!J51/'All races'!J50)*100</f>
        <v>2.3809523809523809</v>
      </c>
    </row>
    <row r="55" spans="1:9" ht="14.25" customHeight="1">
      <c r="A55" s="15" t="s">
        <v>56</v>
      </c>
      <c r="B55" s="15"/>
      <c r="C55" s="69">
        <f>+'Total Certificates, 1&lt;4'!J51</f>
        <v>7669</v>
      </c>
      <c r="D55" s="53">
        <f>+(Public!J51/'Total Certificates, 1&lt;4'!J51)*100</f>
        <v>83.96140305124527</v>
      </c>
      <c r="E55" s="135">
        <f>(Gender!S52/'Total Certificates, 1&lt;4'!J51)*100</f>
        <v>54.426913548050592</v>
      </c>
      <c r="F55" s="135" t="s">
        <v>109</v>
      </c>
      <c r="G55" s="80">
        <f>IF(Black!J52&gt;0,((Black!J52/'All races'!J51)*100), "NA")</f>
        <v>6.1540533261513604</v>
      </c>
      <c r="H55" s="53">
        <f>IF(Black!S52&gt;0,((Black!S52/Black!J52)*100), "NA")</f>
        <v>9.1903719912472646</v>
      </c>
      <c r="I55" s="49">
        <f>+('Hispanic &amp; Foreign'!J52/'All races'!J51)*100</f>
        <v>6.3829787234042552</v>
      </c>
    </row>
    <row r="56" spans="1:9" ht="14.25" customHeight="1">
      <c r="A56" s="19" t="s">
        <v>68</v>
      </c>
      <c r="B56" s="19"/>
      <c r="C56" s="74">
        <f>+'Total Certificates, 1&lt;4'!J52</f>
        <v>50702</v>
      </c>
      <c r="D56" s="56">
        <f>+(Public!J52/'Total Certificates, 1&lt;4'!J52)*100</f>
        <v>22.943868091988481</v>
      </c>
      <c r="E56" s="56">
        <f>(Gender!S53/'Total Certificates, 1&lt;4'!J52)*100</f>
        <v>64.291349453670463</v>
      </c>
      <c r="F56" s="56">
        <f>IF('Hispanic &amp; Foreign'!S53&gt;0,(('Hispanic &amp; Foreign'!S53/'Total Certificates, 1&lt;4'!J52)*100), "NA")</f>
        <v>0.95262514299238688</v>
      </c>
      <c r="G56" s="83">
        <f>IF(Black!J53&gt;0,((Black!J53/'All races'!J52)*100), "NA")</f>
        <v>21.356302980585181</v>
      </c>
      <c r="H56" s="56">
        <f>IF(Black!S53&gt;0,((Black!S53/Black!J53)*100), "NA")</f>
        <v>27.912932138284251</v>
      </c>
      <c r="I56" s="47">
        <f>+('Hispanic &amp; Foreign'!J53/'All races'!J52)*100</f>
        <v>20.312992995519657</v>
      </c>
    </row>
    <row r="57" spans="1:9" ht="14.25" customHeight="1">
      <c r="A57" s="24" t="s">
        <v>70</v>
      </c>
      <c r="B57" s="16"/>
      <c r="C57" s="72">
        <f>+'Total Certificates, 1&lt;4'!J53</f>
        <v>11.272171063455151</v>
      </c>
      <c r="D57" s="52"/>
      <c r="E57" s="52"/>
      <c r="F57" s="52"/>
      <c r="G57" s="79"/>
      <c r="H57" s="52"/>
      <c r="I57" s="24"/>
    </row>
    <row r="58" spans="1:9" ht="14.25" customHeight="1">
      <c r="A58" s="15" t="s">
        <v>28</v>
      </c>
      <c r="B58" s="15"/>
      <c r="C58" s="69">
        <f>+'Total Certificates, 1&lt;4'!J54</f>
        <v>4826</v>
      </c>
      <c r="D58" s="53">
        <f>+(Public!J54/'Total Certificates, 1&lt;4'!J54)*100</f>
        <v>7.376709490261085</v>
      </c>
      <c r="E58" s="53">
        <f>(Gender!S55/'Total Certificates, 1&lt;4'!J54)*100</f>
        <v>53.025279734769995</v>
      </c>
      <c r="F58" s="135" t="str">
        <f>IF('Hispanic &amp; Foreign'!S55&gt;0,(('Hispanic &amp; Foreign'!S55/'Total Certificates, 1&lt;4'!J54)*100), "NA")</f>
        <v>NA</v>
      </c>
      <c r="G58" s="80">
        <f>IF(Black!J55&gt;0,((Black!J55/'All races'!J54)*100), "NA")</f>
        <v>18.851570964247021</v>
      </c>
      <c r="H58" s="135">
        <f>IF(Black!S55&gt;0,((Black!S55/Black!J55)*100), "NA")</f>
        <v>12.298850574712644</v>
      </c>
      <c r="I58" s="49">
        <f>+('Hispanic &amp; Foreign'!J55/'All races'!J54)*100</f>
        <v>24.962080173347779</v>
      </c>
    </row>
    <row r="59" spans="1:9" ht="14.25" customHeight="1">
      <c r="A59" s="15" t="s">
        <v>36</v>
      </c>
      <c r="B59" s="15"/>
      <c r="C59" s="69">
        <f>+'Total Certificates, 1&lt;4'!J55</f>
        <v>720</v>
      </c>
      <c r="D59" s="53">
        <f>+(Public!J55/'Total Certificates, 1&lt;4'!J55)*100</f>
        <v>57.499999999999993</v>
      </c>
      <c r="E59" s="53">
        <f>(Gender!S56/'Total Certificates, 1&lt;4'!J55)*100</f>
        <v>57.499999999999993</v>
      </c>
      <c r="F59" s="53">
        <f>IF('Hispanic &amp; Foreign'!S56&gt;0,(('Hispanic &amp; Foreign'!S56/'Total Certificates, 1&lt;4'!J55)*100), "NA")</f>
        <v>0.83333333333333337</v>
      </c>
      <c r="G59" s="80">
        <f>IF(Black!J56&gt;0,((Black!J56/'All races'!J55)*100), "NA")</f>
        <v>2.601156069364162</v>
      </c>
      <c r="H59" s="135" t="str">
        <f>IF(Black!S56&gt;0,((Black!S56/Black!J56)*100), "NA")</f>
        <v>NA</v>
      </c>
      <c r="I59" s="49">
        <f>+('Hispanic &amp; Foreign'!J56/'All races'!J55)*100</f>
        <v>1.5895953757225432</v>
      </c>
    </row>
    <row r="60" spans="1:9" ht="14.25" customHeight="1">
      <c r="A60" s="15" t="s">
        <v>35</v>
      </c>
      <c r="B60" s="15"/>
      <c r="C60" s="69">
        <f>+'Total Certificates, 1&lt;4'!J56</f>
        <v>5164</v>
      </c>
      <c r="D60" s="53">
        <f>+(Public!J56/'Total Certificates, 1&lt;4'!J56)*100</f>
        <v>20.623547637490315</v>
      </c>
      <c r="E60" s="53">
        <f>(Gender!S57/'Total Certificates, 1&lt;4'!J56)*100</f>
        <v>69.771494965143305</v>
      </c>
      <c r="F60" s="53">
        <f>IF('Hispanic &amp; Foreign'!S57&gt;0,(('Hispanic &amp; Foreign'!S57/'Total Certificates, 1&lt;4'!J56)*100), "NA")</f>
        <v>1.7041053446940357</v>
      </c>
      <c r="G60" s="80">
        <f>IF(Black!J57&gt;0,((Black!J57/'All races'!J56)*100), "NA")</f>
        <v>17.844632186276531</v>
      </c>
      <c r="H60" s="135">
        <f>IF(Black!S57&gt;0,((Black!S57/Black!J57)*100), "NA")</f>
        <v>3.0023094688221708</v>
      </c>
      <c r="I60" s="49">
        <f>+('Hispanic &amp; Foreign'!J57/'All races'!J56)*100</f>
        <v>21.780342056459922</v>
      </c>
    </row>
    <row r="61" spans="1:9" ht="14.25" customHeight="1">
      <c r="A61" s="15" t="s">
        <v>44</v>
      </c>
      <c r="B61" s="15"/>
      <c r="C61" s="69">
        <f>+'Total Certificates, 1&lt;4'!J57</f>
        <v>765</v>
      </c>
      <c r="D61" s="53">
        <f>+(Public!J57/'Total Certificates, 1&lt;4'!J57)*100</f>
        <v>20.392156862745097</v>
      </c>
      <c r="E61" s="53">
        <f>(Gender!S58/'Total Certificates, 1&lt;4'!J57)*100</f>
        <v>86.535947712418306</v>
      </c>
      <c r="F61" s="135" t="str">
        <f>IF('Hispanic &amp; Foreign'!S58&gt;0,(('Hispanic &amp; Foreign'!S58/'Total Certificates, 1&lt;4'!J57)*100), "NA")</f>
        <v>NA</v>
      </c>
      <c r="G61" s="80">
        <f>IF(Black!J58&gt;0,((Black!J58/'All races'!J57)*100), "NA")</f>
        <v>5.7065217391304346</v>
      </c>
      <c r="H61" s="135">
        <f>IF(Black!S58&gt;0,((Black!S58/Black!J58)*100), "NA")</f>
        <v>42.857142857142854</v>
      </c>
      <c r="I61" s="49">
        <f>+('Hispanic &amp; Foreign'!J58/'All races'!J57)*100</f>
        <v>4.0760869565217392</v>
      </c>
    </row>
    <row r="62" spans="1:9" ht="14.25" customHeight="1">
      <c r="A62" s="16" t="s">
        <v>45</v>
      </c>
      <c r="B62" s="16"/>
      <c r="C62" s="70">
        <f>+'Total Certificates, 1&lt;4'!J58</f>
        <v>9773</v>
      </c>
      <c r="D62" s="52">
        <f>+(Public!J58/'Total Certificates, 1&lt;4'!J58)*100</f>
        <v>17.8962447559603</v>
      </c>
      <c r="E62" s="52">
        <f>(Gender!S59/'Total Certificates, 1&lt;4'!J58)*100</f>
        <v>60.25785326921109</v>
      </c>
      <c r="F62" s="52">
        <f>IF('Hispanic &amp; Foreign'!S59&gt;0,(('Hispanic &amp; Foreign'!S59/'Total Certificates, 1&lt;4'!J58)*100), "NA")</f>
        <v>0.40929090350966951</v>
      </c>
      <c r="G62" s="79">
        <f>IF(Black!J59&gt;0,((Black!J59/'All races'!J58)*100), "NA")</f>
        <v>25.572435050638486</v>
      </c>
      <c r="H62" s="52">
        <f>IF(Black!S59&gt;0,((Black!S59/Black!J59)*100), "NA")</f>
        <v>24.881618596642273</v>
      </c>
      <c r="I62" s="24">
        <f>+('Hispanic &amp; Foreign'!J59/'All races'!J58)*100</f>
        <v>32.474680757375609</v>
      </c>
    </row>
    <row r="63" spans="1:9" ht="14.25" customHeight="1">
      <c r="A63" s="16" t="s">
        <v>48</v>
      </c>
      <c r="B63" s="16"/>
      <c r="C63" s="70">
        <f>+'Total Certificates, 1&lt;4'!J59</f>
        <v>15389</v>
      </c>
      <c r="D63" s="52">
        <f>+(Public!J59/'Total Certificates, 1&lt;4'!J59)*100</f>
        <v>28.585353174345311</v>
      </c>
      <c r="E63" s="52">
        <f>(Gender!S60/'Total Certificates, 1&lt;4'!J59)*100</f>
        <v>69.218272792254211</v>
      </c>
      <c r="F63" s="52">
        <f>IF('Hispanic &amp; Foreign'!S60&gt;0,(('Hispanic &amp; Foreign'!S60/'Total Certificates, 1&lt;4'!J59)*100), "NA")</f>
        <v>2.0079277405939306</v>
      </c>
      <c r="G63" s="79">
        <f>IF(Black!J60&gt;0,((Black!J60/'All races'!J59)*100), "NA")</f>
        <v>23.034773445732352</v>
      </c>
      <c r="H63" s="52">
        <f>IF(Black!S60&gt;0,((Black!S60/Black!J60)*100), "NA")</f>
        <v>25.251601097895698</v>
      </c>
      <c r="I63" s="24">
        <f>+('Hispanic &amp; Foreign'!J60/'All races'!J59)*100</f>
        <v>21.707060063224446</v>
      </c>
    </row>
    <row r="64" spans="1:9" ht="14.25" customHeight="1">
      <c r="A64" s="16" t="s">
        <v>51</v>
      </c>
      <c r="B64" s="16"/>
      <c r="C64" s="70">
        <f>+'Total Certificates, 1&lt;4'!J60</f>
        <v>12927</v>
      </c>
      <c r="D64" s="52">
        <f>+(Public!J60/'Total Certificates, 1&lt;4'!J60)*100</f>
        <v>24.878161986539801</v>
      </c>
      <c r="E64" s="52">
        <f>(Gender!S61/'Total Certificates, 1&lt;4'!J60)*100</f>
        <v>61.305794074417882</v>
      </c>
      <c r="F64" s="52">
        <f>IF('Hispanic &amp; Foreign'!S61&gt;0,(('Hispanic &amp; Foreign'!S61/'Total Certificates, 1&lt;4'!J60)*100), "NA")</f>
        <v>0.20886516593177071</v>
      </c>
      <c r="G64" s="79">
        <f>IF(Black!J61&gt;0,((Black!J61/'All races'!J60)*100), "NA")</f>
        <v>21.5981141277841</v>
      </c>
      <c r="H64" s="52">
        <f>IF(Black!S61&gt;0,((Black!S61/Black!J61)*100), "NA")</f>
        <v>48.061723748588633</v>
      </c>
      <c r="I64" s="24">
        <f>+('Hispanic &amp; Foreign'!J61/'All races'!J60)*100</f>
        <v>9.9983742480897426</v>
      </c>
    </row>
    <row r="65" spans="1:16" ht="14.25" customHeight="1">
      <c r="A65" s="16" t="s">
        <v>52</v>
      </c>
      <c r="B65" s="16"/>
      <c r="C65" s="70">
        <f>+'Total Certificates, 1&lt;4'!J61</f>
        <v>848</v>
      </c>
      <c r="D65" s="52">
        <f>+(Public!J61/'Total Certificates, 1&lt;4'!J61)*100</f>
        <v>11.084905660377359</v>
      </c>
      <c r="E65" s="52">
        <f>(Gender!S62/'Total Certificates, 1&lt;4'!J61)*100</f>
        <v>78.537735849056602</v>
      </c>
      <c r="F65" s="52">
        <f>IF('Hispanic &amp; Foreign'!S62&gt;0,(('Hispanic &amp; Foreign'!S62/'Total Certificates, 1&lt;4'!J61)*100), "NA")</f>
        <v>0.589622641509434</v>
      </c>
      <c r="G65" s="79">
        <f>IF(Black!J62&gt;0,((Black!J62/'All races'!J61)*100), "NA")</f>
        <v>12.165775401069519</v>
      </c>
      <c r="H65" s="61" t="str">
        <f>IF(Black!S62&gt;0,((Black!S62/Black!J62)*100), "NA")</f>
        <v>NA</v>
      </c>
      <c r="I65" s="24">
        <f>+('Hispanic &amp; Foreign'!J62/'All races'!J61)*100</f>
        <v>16.978609625668451</v>
      </c>
    </row>
    <row r="66" spans="1:16" ht="14.25" customHeight="1">
      <c r="A66" s="17" t="s">
        <v>55</v>
      </c>
      <c r="B66" s="17"/>
      <c r="C66" s="71">
        <f>+'Total Certificates, 1&lt;4'!J62</f>
        <v>290</v>
      </c>
      <c r="D66" s="54">
        <f>+(Public!J62/'Total Certificates, 1&lt;4'!J62)*100</f>
        <v>63.448275862068968</v>
      </c>
      <c r="E66" s="54">
        <f>(Gender!S63/'Total Certificates, 1&lt;4'!J62)*100</f>
        <v>78.275862068965523</v>
      </c>
      <c r="F66" s="52">
        <f>IF('Hispanic &amp; Foreign'!S63&gt;0,(('Hispanic &amp; Foreign'!S63/'Total Certificates, 1&lt;4'!J62)*100), "NA")</f>
        <v>2.7586206896551726</v>
      </c>
      <c r="G66" s="81">
        <f>IF(Black!J63&gt;0,((Black!J63/'All races'!J62)*100), "NA")</f>
        <v>2.5362318840579712</v>
      </c>
      <c r="H66" s="61" t="str">
        <f>IF(Black!S63&gt;0,((Black!S63/Black!J63)*100), "NA")</f>
        <v>NA</v>
      </c>
      <c r="I66" s="45">
        <f>+('Hispanic &amp; Foreign'!J63/'All races'!J62)*100</f>
        <v>3.6231884057971016</v>
      </c>
    </row>
    <row r="67" spans="1:16" ht="14.25" customHeight="1">
      <c r="A67" s="20" t="s">
        <v>41</v>
      </c>
      <c r="B67" s="20"/>
      <c r="C67" s="75">
        <f>+'Total Certificates, 1&lt;4'!J63</f>
        <v>572</v>
      </c>
      <c r="D67" s="137" t="str">
        <f>IF((+(Public!J63/'Total Certificates, 1&lt;4'!J63)*100)&lt;0.001, "*", +(Public!J63/'Total Certificates, 1&lt;4'!J63))</f>
        <v>*</v>
      </c>
      <c r="E67" s="57">
        <f>(Gender!S64/'Total Certificates, 1&lt;4'!J63)*100</f>
        <v>47.9020979020979</v>
      </c>
      <c r="F67" s="57">
        <f>IF('Hispanic &amp; Foreign'!S64&gt;0,(('Hispanic &amp; Foreign'!S64/'Total Certificates, 1&lt;4'!J63)*100), "NA")</f>
        <v>0.52447552447552448</v>
      </c>
      <c r="G67" s="84">
        <f>IF(Black!J64&gt;0,((Black!J64/'All races'!J63)*100), "NA")</f>
        <v>71.938775510204081</v>
      </c>
      <c r="H67" s="137">
        <f>IF(Black!S64&gt;0,((Black!S64/Black!J64)*100), "NA")</f>
        <v>92.907801418439718</v>
      </c>
      <c r="I67" s="48">
        <f>+('Hispanic &amp; Foreign'!J64/'All races'!J63)*100</f>
        <v>7.6530612244897958</v>
      </c>
    </row>
    <row r="68" spans="1:16" ht="24" customHeight="1">
      <c r="A68" s="97" t="s">
        <v>98</v>
      </c>
    </row>
    <row r="69" spans="1:16" ht="18.75" customHeight="1">
      <c r="A69" s="121" t="s">
        <v>120</v>
      </c>
    </row>
    <row r="70" spans="1:16" ht="61.5" customHeight="1">
      <c r="A70" s="150" t="s">
        <v>121</v>
      </c>
      <c r="B70" s="150"/>
      <c r="C70" s="150"/>
      <c r="D70" s="150"/>
      <c r="E70" s="150"/>
      <c r="F70" s="150"/>
      <c r="G70" s="150"/>
      <c r="H70" s="150"/>
      <c r="I70" s="150"/>
      <c r="J70" s="86"/>
      <c r="K70" s="86"/>
      <c r="L70" s="86"/>
      <c r="M70" s="86"/>
      <c r="N70" s="86"/>
      <c r="O70" s="86"/>
      <c r="P70" s="86"/>
    </row>
    <row r="71" spans="1:16" ht="21" customHeight="1">
      <c r="A71" s="151" t="s">
        <v>114</v>
      </c>
      <c r="B71" s="151"/>
      <c r="C71" s="151"/>
      <c r="D71" s="151"/>
      <c r="E71" s="151"/>
      <c r="F71" s="151"/>
      <c r="G71" s="151"/>
      <c r="H71" s="151"/>
      <c r="I71" s="151"/>
      <c r="J71" s="85"/>
      <c r="K71" s="85"/>
      <c r="L71" s="85"/>
      <c r="M71" s="85"/>
      <c r="N71" s="85"/>
      <c r="O71" s="85"/>
      <c r="P71" s="85"/>
    </row>
    <row r="72" spans="1:16" ht="51.75" customHeight="1">
      <c r="A72" s="152" t="s">
        <v>116</v>
      </c>
      <c r="B72" s="152"/>
      <c r="C72" s="152"/>
      <c r="D72" s="152"/>
      <c r="E72" s="152"/>
      <c r="F72" s="152"/>
      <c r="G72" s="152"/>
      <c r="H72" s="152"/>
      <c r="I72" s="152"/>
      <c r="J72" s="85"/>
      <c r="K72" s="85"/>
      <c r="L72" s="85"/>
      <c r="M72" s="85"/>
      <c r="N72" s="85"/>
      <c r="O72" s="85"/>
      <c r="P72" s="85"/>
    </row>
    <row r="73" spans="1:16" ht="15" customHeight="1">
      <c r="A73" s="153" t="s">
        <v>111</v>
      </c>
      <c r="B73" s="154"/>
      <c r="C73" s="154"/>
      <c r="D73" s="154"/>
      <c r="E73" s="154"/>
      <c r="F73" s="154"/>
      <c r="G73" s="154"/>
      <c r="H73" s="154"/>
      <c r="I73" s="154"/>
    </row>
    <row r="74" spans="1:16">
      <c r="A74" s="2"/>
      <c r="I74" s="62" t="s">
        <v>119</v>
      </c>
    </row>
    <row r="76" spans="1:16" ht="49.5" customHeight="1">
      <c r="A76" s="148"/>
      <c r="B76" s="149"/>
      <c r="C76" s="149"/>
      <c r="D76" s="149"/>
      <c r="E76" s="149"/>
      <c r="F76" s="149"/>
      <c r="G76" s="149"/>
      <c r="H76" s="149"/>
      <c r="I76" s="149"/>
    </row>
  </sheetData>
  <mergeCells count="5">
    <mergeCell ref="A76:I76"/>
    <mergeCell ref="A70:I70"/>
    <mergeCell ref="A71:I71"/>
    <mergeCell ref="A72:I72"/>
    <mergeCell ref="A73:I73"/>
  </mergeCells>
  <phoneticPr fontId="8" type="noConversion"/>
  <printOptions horizontalCentered="1"/>
  <pageMargins left="0.5" right="0.5" top="0.5" bottom="0.5" header="0.5" footer="0.5"/>
  <pageSetup scale="64" orientation="portrait" r:id="rId1"/>
  <headerFooter alignWithMargins="0">
    <oddFooter>&amp;L&amp;"Arial,Regular"&amp;8SREB Fact Book&amp;R&amp;"Arial,Regular"&amp;8&amp;D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J64"/>
  <sheetViews>
    <sheetView showZeros="0" zoomScale="90" zoomScaleNormal="90" workbookViewId="0">
      <pane xSplit="1" ySplit="3" topLeftCell="B4" activePane="bottomRight" state="frozen"/>
      <selection pane="topRight" activeCell="B1" sqref="B1"/>
      <selection pane="bottomLeft" activeCell="A4" sqref="A4"/>
      <selection pane="bottomRight" activeCell="J12" sqref="J12"/>
    </sheetView>
  </sheetViews>
  <sheetFormatPr defaultRowHeight="12.75"/>
  <cols>
    <col min="1" max="1" width="21" style="1" customWidth="1"/>
    <col min="2" max="2" width="15.7109375" style="23" customWidth="1"/>
    <col min="3" max="3" width="9.7109375" style="23" customWidth="1"/>
    <col min="4" max="16384" width="9.140625" style="1"/>
  </cols>
  <sheetData>
    <row r="1" spans="1:10" s="97" customFormat="1" ht="22.5" customHeight="1">
      <c r="A1" s="96" t="s">
        <v>99</v>
      </c>
      <c r="B1" s="96"/>
      <c r="C1" s="96"/>
    </row>
    <row r="2" spans="1:10">
      <c r="B2" s="122" t="s">
        <v>85</v>
      </c>
      <c r="C2" s="122"/>
    </row>
    <row r="3" spans="1:10" s="8" customFormat="1">
      <c r="A3" s="27"/>
      <c r="B3" s="87" t="s">
        <v>71</v>
      </c>
      <c r="C3" s="87" t="s">
        <v>100</v>
      </c>
      <c r="D3" s="87" t="s">
        <v>106</v>
      </c>
      <c r="E3" s="87" t="s">
        <v>107</v>
      </c>
      <c r="F3" s="87" t="s">
        <v>110</v>
      </c>
      <c r="G3" s="87" t="s">
        <v>112</v>
      </c>
      <c r="H3" s="87" t="s">
        <v>113</v>
      </c>
      <c r="I3" s="144" t="s">
        <v>117</v>
      </c>
      <c r="J3" s="144" t="s">
        <v>118</v>
      </c>
    </row>
    <row r="4" spans="1:10">
      <c r="A4" s="22" t="s">
        <v>69</v>
      </c>
      <c r="B4" s="28">
        <f>B5+B23+B38+B52+B63</f>
        <v>376115</v>
      </c>
      <c r="C4" s="28">
        <f>C5+C23+C38+C52+C63</f>
        <v>419352</v>
      </c>
      <c r="D4" s="28">
        <f>D5+D23+D38+D52+D63</f>
        <v>543599</v>
      </c>
      <c r="E4" s="28">
        <f>E5+E23+E38+E52+E63</f>
        <v>520949</v>
      </c>
      <c r="F4" s="28">
        <f>F5+F23+F38+F52+F63</f>
        <v>511051</v>
      </c>
      <c r="G4" s="28">
        <f t="shared" ref="G4:H4" si="0">G5+G23+G38+G52+G63</f>
        <v>0</v>
      </c>
      <c r="H4" s="28">
        <f t="shared" si="0"/>
        <v>472576</v>
      </c>
      <c r="I4" s="28">
        <f t="shared" ref="I4:J4" si="1">I5+I23+I38+I52+I63</f>
        <v>451858</v>
      </c>
      <c r="J4" s="28">
        <f t="shared" si="1"/>
        <v>449798</v>
      </c>
    </row>
    <row r="5" spans="1:10">
      <c r="A5" s="23" t="s">
        <v>18</v>
      </c>
      <c r="B5" s="30">
        <f>SUM(B7:B22)</f>
        <v>147043</v>
      </c>
      <c r="C5" s="30">
        <f>SUM(C7:C22)</f>
        <v>163652</v>
      </c>
      <c r="D5" s="30">
        <f>SUM(D7:D22)</f>
        <v>216036</v>
      </c>
      <c r="E5" s="30">
        <f>SUM(E7:E22)</f>
        <v>198099</v>
      </c>
      <c r="F5" s="30">
        <f>SUM(F7:F22)</f>
        <v>192288</v>
      </c>
      <c r="G5" s="30">
        <f t="shared" ref="G5:H5" si="2">SUM(G7:G22)</f>
        <v>0</v>
      </c>
      <c r="H5" s="30">
        <f t="shared" si="2"/>
        <v>183129</v>
      </c>
      <c r="I5" s="30">
        <f t="shared" ref="I5:J5" si="3">SUM(I7:I22)</f>
        <v>176228</v>
      </c>
      <c r="J5" s="30">
        <f t="shared" si="3"/>
        <v>171266</v>
      </c>
    </row>
    <row r="6" spans="1:10">
      <c r="A6" s="24" t="s">
        <v>70</v>
      </c>
      <c r="B6" s="29">
        <f>(B5/B4)*100</f>
        <v>39.095223535354876</v>
      </c>
      <c r="C6" s="29">
        <f>(C5/C4)*100</f>
        <v>39.024971861347986</v>
      </c>
      <c r="D6" s="29">
        <f>(D5/D4)*100</f>
        <v>39.741794962831058</v>
      </c>
      <c r="E6" s="29">
        <f>(E5/E4)*100</f>
        <v>38.026563060875439</v>
      </c>
      <c r="F6" s="29">
        <f>(F5/F4)*100</f>
        <v>37.625990361040287</v>
      </c>
      <c r="G6" s="29" t="e">
        <f t="shared" ref="G6:H6" si="4">(G5/G4)*100</f>
        <v>#DIV/0!</v>
      </c>
      <c r="H6" s="29">
        <f t="shared" si="4"/>
        <v>38.751227315817985</v>
      </c>
      <c r="I6" s="29">
        <f t="shared" ref="I6:J6" si="5">(I5/I4)*100</f>
        <v>39.000748022608875</v>
      </c>
      <c r="J6" s="29">
        <f t="shared" si="5"/>
        <v>38.07620309561181</v>
      </c>
    </row>
    <row r="7" spans="1:10" s="7" customFormat="1">
      <c r="A7" s="16" t="s">
        <v>0</v>
      </c>
      <c r="B7" s="33">
        <v>3156</v>
      </c>
      <c r="C7" s="33">
        <v>3764</v>
      </c>
      <c r="D7" s="131">
        <v>4856</v>
      </c>
      <c r="E7" s="131">
        <v>5345</v>
      </c>
      <c r="F7" s="131">
        <v>4861</v>
      </c>
      <c r="G7" s="131"/>
      <c r="H7" s="131">
        <v>4701</v>
      </c>
      <c r="I7" s="131">
        <v>4771</v>
      </c>
      <c r="J7" s="131">
        <v>4753</v>
      </c>
    </row>
    <row r="8" spans="1:10" s="7" customFormat="1">
      <c r="A8" s="16" t="s">
        <v>1</v>
      </c>
      <c r="B8" s="33">
        <v>5004</v>
      </c>
      <c r="C8" s="33">
        <v>5878</v>
      </c>
      <c r="D8" s="131">
        <v>6635</v>
      </c>
      <c r="E8" s="131">
        <v>6718</v>
      </c>
      <c r="F8" s="131">
        <v>6968</v>
      </c>
      <c r="G8" s="131"/>
      <c r="H8" s="131">
        <v>7455</v>
      </c>
      <c r="I8" s="131">
        <v>6998</v>
      </c>
      <c r="J8" s="131">
        <v>6515</v>
      </c>
    </row>
    <row r="9" spans="1:10" s="7" customFormat="1">
      <c r="A9" s="16" t="s">
        <v>16</v>
      </c>
      <c r="B9" s="33">
        <v>818</v>
      </c>
      <c r="C9" s="33">
        <v>929</v>
      </c>
      <c r="D9" s="131">
        <v>1150</v>
      </c>
      <c r="E9" s="131">
        <v>1126</v>
      </c>
      <c r="F9" s="131">
        <v>932</v>
      </c>
      <c r="G9" s="131"/>
      <c r="H9" s="131">
        <v>721</v>
      </c>
      <c r="I9" s="131">
        <v>649</v>
      </c>
      <c r="J9" s="131">
        <v>638</v>
      </c>
    </row>
    <row r="10" spans="1:10" s="7" customFormat="1">
      <c r="A10" s="16" t="s">
        <v>2</v>
      </c>
      <c r="B10" s="33">
        <v>32505</v>
      </c>
      <c r="C10" s="33">
        <v>35059</v>
      </c>
      <c r="D10" s="131">
        <v>46847</v>
      </c>
      <c r="E10" s="131">
        <v>38676</v>
      </c>
      <c r="F10" s="131">
        <v>35298</v>
      </c>
      <c r="G10" s="131"/>
      <c r="H10" s="131">
        <v>30154</v>
      </c>
      <c r="I10" s="131">
        <v>27482</v>
      </c>
      <c r="J10" s="131">
        <v>27549</v>
      </c>
    </row>
    <row r="11" spans="1:10" s="7" customFormat="1">
      <c r="A11" s="16" t="s">
        <v>3</v>
      </c>
      <c r="B11" s="33">
        <v>12446</v>
      </c>
      <c r="C11" s="33">
        <v>14278</v>
      </c>
      <c r="D11" s="131">
        <v>21373</v>
      </c>
      <c r="E11" s="131">
        <v>17065</v>
      </c>
      <c r="F11" s="131">
        <v>17201</v>
      </c>
      <c r="G11" s="131"/>
      <c r="H11" s="131">
        <v>15696</v>
      </c>
      <c r="I11" s="131">
        <v>14828</v>
      </c>
      <c r="J11" s="131">
        <v>13965</v>
      </c>
    </row>
    <row r="12" spans="1:10" s="7" customFormat="1">
      <c r="A12" s="16" t="s">
        <v>4</v>
      </c>
      <c r="B12" s="33">
        <v>4566</v>
      </c>
      <c r="C12" s="33">
        <v>5213</v>
      </c>
      <c r="D12" s="131">
        <v>6392</v>
      </c>
      <c r="E12" s="131">
        <v>5442</v>
      </c>
      <c r="F12" s="131">
        <v>4867</v>
      </c>
      <c r="G12" s="131"/>
      <c r="H12" s="131">
        <v>4389</v>
      </c>
      <c r="I12" s="131">
        <v>3787</v>
      </c>
      <c r="J12" s="131">
        <v>5898</v>
      </c>
    </row>
    <row r="13" spans="1:10" s="7" customFormat="1">
      <c r="A13" s="16" t="s">
        <v>5</v>
      </c>
      <c r="B13" s="33">
        <v>7385</v>
      </c>
      <c r="C13" s="33">
        <v>8848</v>
      </c>
      <c r="D13" s="131">
        <v>11501</v>
      </c>
      <c r="E13" s="131">
        <v>13180</v>
      </c>
      <c r="F13" s="131">
        <v>11495</v>
      </c>
      <c r="G13" s="131"/>
      <c r="H13" s="131">
        <v>13958</v>
      </c>
      <c r="I13" s="131">
        <v>13054</v>
      </c>
      <c r="J13" s="131">
        <v>12214</v>
      </c>
    </row>
    <row r="14" spans="1:10" s="7" customFormat="1">
      <c r="A14" s="16" t="s">
        <v>6</v>
      </c>
      <c r="B14" s="33">
        <v>6266</v>
      </c>
      <c r="C14" s="33">
        <v>7664</v>
      </c>
      <c r="D14" s="131">
        <v>9429</v>
      </c>
      <c r="E14" s="131">
        <v>8658</v>
      </c>
      <c r="F14" s="131">
        <v>8160</v>
      </c>
      <c r="G14" s="131"/>
      <c r="H14" s="131">
        <v>5427</v>
      </c>
      <c r="I14" s="131">
        <v>5630</v>
      </c>
      <c r="J14" s="131">
        <v>4979</v>
      </c>
    </row>
    <row r="15" spans="1:10" s="7" customFormat="1">
      <c r="A15" s="16" t="s">
        <v>7</v>
      </c>
      <c r="B15" s="33">
        <v>3373</v>
      </c>
      <c r="C15" s="33">
        <v>3549</v>
      </c>
      <c r="D15" s="131">
        <v>4134</v>
      </c>
      <c r="E15" s="131">
        <v>3795</v>
      </c>
      <c r="F15" s="131">
        <v>3512</v>
      </c>
      <c r="G15" s="131"/>
      <c r="H15" s="131">
        <v>5839</v>
      </c>
      <c r="I15" s="131">
        <v>6051</v>
      </c>
      <c r="J15" s="131">
        <v>6572</v>
      </c>
    </row>
    <row r="16" spans="1:10" s="7" customFormat="1">
      <c r="A16" s="16" t="s">
        <v>8</v>
      </c>
      <c r="B16" s="33">
        <v>7041</v>
      </c>
      <c r="C16" s="33">
        <v>7814</v>
      </c>
      <c r="D16" s="131">
        <v>11145</v>
      </c>
      <c r="E16" s="131">
        <v>9610</v>
      </c>
      <c r="F16" s="131">
        <v>10391</v>
      </c>
      <c r="G16" s="131"/>
      <c r="H16" s="131">
        <v>10499</v>
      </c>
      <c r="I16" s="131">
        <v>9007</v>
      </c>
      <c r="J16" s="131">
        <v>7878</v>
      </c>
    </row>
    <row r="17" spans="1:10" s="7" customFormat="1">
      <c r="A17" s="16" t="s">
        <v>9</v>
      </c>
      <c r="B17" s="33">
        <v>8958</v>
      </c>
      <c r="C17" s="33">
        <v>9463</v>
      </c>
      <c r="D17" s="131">
        <v>10842</v>
      </c>
      <c r="E17" s="131">
        <v>10850</v>
      </c>
      <c r="F17" s="131">
        <v>10098</v>
      </c>
      <c r="G17" s="131"/>
      <c r="H17" s="131">
        <v>9876</v>
      </c>
      <c r="I17" s="131">
        <v>9883</v>
      </c>
      <c r="J17" s="131">
        <v>9157</v>
      </c>
    </row>
    <row r="18" spans="1:10" s="7" customFormat="1">
      <c r="A18" s="16" t="s">
        <v>10</v>
      </c>
      <c r="B18" s="33">
        <v>2241</v>
      </c>
      <c r="C18" s="33">
        <v>2268</v>
      </c>
      <c r="D18" s="131">
        <v>3147</v>
      </c>
      <c r="E18" s="131">
        <v>3936</v>
      </c>
      <c r="F18" s="131">
        <v>3705</v>
      </c>
      <c r="G18" s="131"/>
      <c r="H18" s="131">
        <v>3661</v>
      </c>
      <c r="I18" s="131">
        <v>3552</v>
      </c>
      <c r="J18" s="131">
        <v>3189</v>
      </c>
    </row>
    <row r="19" spans="1:10" s="7" customFormat="1">
      <c r="A19" s="16" t="s">
        <v>11</v>
      </c>
      <c r="B19" s="33">
        <v>9421</v>
      </c>
      <c r="C19" s="33">
        <v>10986</v>
      </c>
      <c r="D19" s="131">
        <v>13121</v>
      </c>
      <c r="E19" s="131">
        <v>13583</v>
      </c>
      <c r="F19" s="131">
        <v>12367</v>
      </c>
      <c r="G19" s="131"/>
      <c r="H19" s="131">
        <v>11114</v>
      </c>
      <c r="I19" s="131">
        <v>11390</v>
      </c>
      <c r="J19" s="131">
        <v>11187</v>
      </c>
    </row>
    <row r="20" spans="1:10" s="7" customFormat="1">
      <c r="A20" s="16" t="s">
        <v>12</v>
      </c>
      <c r="B20" s="33">
        <v>35794</v>
      </c>
      <c r="C20" s="33">
        <v>37772</v>
      </c>
      <c r="D20" s="131">
        <v>50048</v>
      </c>
      <c r="E20" s="131">
        <v>44574</v>
      </c>
      <c r="F20" s="131">
        <v>47346</v>
      </c>
      <c r="G20" s="131"/>
      <c r="H20" s="131">
        <v>44133</v>
      </c>
      <c r="I20" s="131">
        <v>43411</v>
      </c>
      <c r="J20" s="131">
        <v>41954</v>
      </c>
    </row>
    <row r="21" spans="1:10" s="7" customFormat="1">
      <c r="A21" s="16" t="s">
        <v>13</v>
      </c>
      <c r="B21" s="33">
        <v>6519</v>
      </c>
      <c r="C21" s="33">
        <v>8405</v>
      </c>
      <c r="D21" s="131">
        <v>12959</v>
      </c>
      <c r="E21" s="131">
        <v>13402</v>
      </c>
      <c r="F21" s="131">
        <v>12656</v>
      </c>
      <c r="G21" s="131"/>
      <c r="H21" s="131">
        <v>12313</v>
      </c>
      <c r="I21" s="131">
        <v>12484</v>
      </c>
      <c r="J21" s="131">
        <v>11307</v>
      </c>
    </row>
    <row r="22" spans="1:10" s="7" customFormat="1">
      <c r="A22" s="17" t="s">
        <v>14</v>
      </c>
      <c r="B22" s="34">
        <v>1550</v>
      </c>
      <c r="C22" s="34">
        <v>1762</v>
      </c>
      <c r="D22" s="132">
        <v>2457</v>
      </c>
      <c r="E22" s="132">
        <v>2139</v>
      </c>
      <c r="F22" s="132">
        <v>2431</v>
      </c>
      <c r="G22" s="132"/>
      <c r="H22" s="132">
        <v>3193</v>
      </c>
      <c r="I22" s="132">
        <v>3251</v>
      </c>
      <c r="J22" s="132">
        <v>3511</v>
      </c>
    </row>
    <row r="23" spans="1:10">
      <c r="A23" s="23" t="s">
        <v>66</v>
      </c>
      <c r="B23" s="30">
        <f>SUM(B25:B37)</f>
        <v>89884</v>
      </c>
      <c r="C23" s="30">
        <f>SUM(C25:C37)</f>
        <v>97577</v>
      </c>
      <c r="D23" s="30">
        <f>SUM(D25:D37)</f>
        <v>140985</v>
      </c>
      <c r="E23" s="30">
        <f>SUM(E25:E37)</f>
        <v>146494</v>
      </c>
      <c r="F23" s="30">
        <f>SUM(F25:F37)</f>
        <v>148415</v>
      </c>
      <c r="G23" s="30">
        <f t="shared" ref="G23:H23" si="6">SUM(G25:G37)</f>
        <v>0</v>
      </c>
      <c r="H23" s="30">
        <f t="shared" si="6"/>
        <v>134375</v>
      </c>
      <c r="I23" s="30">
        <f t="shared" ref="I23:J23" si="7">SUM(I25:I37)</f>
        <v>136753</v>
      </c>
      <c r="J23" s="30">
        <f t="shared" si="7"/>
        <v>140794</v>
      </c>
    </row>
    <row r="24" spans="1:10">
      <c r="A24" s="24" t="s">
        <v>70</v>
      </c>
      <c r="B24" s="29">
        <f>(B23/B4)*100</f>
        <v>23.898009917179586</v>
      </c>
      <c r="C24" s="29">
        <f>(C23/C4)*100</f>
        <v>23.268519048436637</v>
      </c>
      <c r="D24" s="29">
        <f>(D23/D4)*100</f>
        <v>25.935478174168825</v>
      </c>
      <c r="E24" s="29">
        <f>(E23/E4)*100</f>
        <v>28.120602976490982</v>
      </c>
      <c r="F24" s="29">
        <f>(F23/F4)*100</f>
        <v>29.041132881062754</v>
      </c>
      <c r="G24" s="29" t="e">
        <f t="shared" ref="G24:H24" si="8">(G23/G4)*100</f>
        <v>#DIV/0!</v>
      </c>
      <c r="H24" s="29">
        <f t="shared" si="8"/>
        <v>28.434579834777896</v>
      </c>
      <c r="I24" s="29">
        <f t="shared" ref="I24:J24" si="9">(I23/I4)*100</f>
        <v>30.264596399753906</v>
      </c>
      <c r="J24" s="29">
        <f t="shared" si="9"/>
        <v>31.301606498917288</v>
      </c>
    </row>
    <row r="25" spans="1:10" s="7" customFormat="1">
      <c r="A25" s="16" t="s">
        <v>24</v>
      </c>
      <c r="B25" s="33">
        <v>616</v>
      </c>
      <c r="C25" s="33">
        <v>1034</v>
      </c>
      <c r="D25" s="131">
        <v>1089</v>
      </c>
      <c r="E25" s="131">
        <v>1335</v>
      </c>
      <c r="F25" s="131">
        <v>1550</v>
      </c>
      <c r="G25" s="131"/>
      <c r="H25" s="131">
        <v>2039</v>
      </c>
      <c r="I25" s="131">
        <v>668</v>
      </c>
      <c r="J25" s="131">
        <v>661</v>
      </c>
    </row>
    <row r="26" spans="1:10" s="7" customFormat="1">
      <c r="A26" s="16" t="s">
        <v>25</v>
      </c>
      <c r="B26" s="33">
        <v>15533</v>
      </c>
      <c r="C26" s="33">
        <v>16041</v>
      </c>
      <c r="D26" s="131">
        <v>21439</v>
      </c>
      <c r="E26" s="131">
        <v>23230</v>
      </c>
      <c r="F26" s="131">
        <v>22749</v>
      </c>
      <c r="G26" s="131"/>
      <c r="H26" s="131">
        <v>22101</v>
      </c>
      <c r="I26" s="131">
        <v>21515</v>
      </c>
      <c r="J26" s="131">
        <v>19409</v>
      </c>
    </row>
    <row r="27" spans="1:10" s="7" customFormat="1">
      <c r="A27" s="16" t="s">
        <v>26</v>
      </c>
      <c r="B27" s="33">
        <v>47409</v>
      </c>
      <c r="C27" s="33">
        <v>51473</v>
      </c>
      <c r="D27" s="131">
        <v>77713</v>
      </c>
      <c r="E27" s="131">
        <v>81392</v>
      </c>
      <c r="F27" s="131">
        <v>80247</v>
      </c>
      <c r="G27" s="131"/>
      <c r="H27" s="131">
        <v>71041</v>
      </c>
      <c r="I27" s="131">
        <v>76156</v>
      </c>
      <c r="J27" s="131">
        <v>78083</v>
      </c>
    </row>
    <row r="28" spans="1:10" s="7" customFormat="1">
      <c r="A28" s="16" t="s">
        <v>27</v>
      </c>
      <c r="B28" s="33">
        <v>3829</v>
      </c>
      <c r="C28" s="33">
        <v>4265</v>
      </c>
      <c r="D28" s="131">
        <v>5884</v>
      </c>
      <c r="E28" s="131">
        <v>5916</v>
      </c>
      <c r="F28" s="131">
        <v>6753</v>
      </c>
      <c r="G28" s="131"/>
      <c r="H28" s="131">
        <v>6283</v>
      </c>
      <c r="I28" s="131">
        <v>5487</v>
      </c>
      <c r="J28" s="131">
        <v>5792</v>
      </c>
    </row>
    <row r="29" spans="1:10" s="7" customFormat="1">
      <c r="A29" s="16" t="s">
        <v>29</v>
      </c>
      <c r="B29" s="33">
        <v>523</v>
      </c>
      <c r="C29" s="33">
        <v>630</v>
      </c>
      <c r="D29" s="131">
        <v>859</v>
      </c>
      <c r="E29" s="131">
        <v>1033</v>
      </c>
      <c r="F29" s="131">
        <v>1285</v>
      </c>
      <c r="G29" s="131"/>
      <c r="H29" s="131">
        <v>1392</v>
      </c>
      <c r="I29" s="131">
        <v>1612</v>
      </c>
      <c r="J29" s="131">
        <v>1686</v>
      </c>
    </row>
    <row r="30" spans="1:10" s="7" customFormat="1">
      <c r="A30" s="16" t="s">
        <v>31</v>
      </c>
      <c r="B30" s="33">
        <v>1847</v>
      </c>
      <c r="C30" s="33">
        <v>1561</v>
      </c>
      <c r="D30" s="131">
        <v>1734</v>
      </c>
      <c r="E30" s="131">
        <v>1799</v>
      </c>
      <c r="F30" s="131">
        <v>1958</v>
      </c>
      <c r="G30" s="131"/>
      <c r="H30" s="131">
        <v>1952</v>
      </c>
      <c r="I30" s="131">
        <v>1880</v>
      </c>
      <c r="J30" s="131">
        <v>1816</v>
      </c>
    </row>
    <row r="31" spans="1:10" s="7" customFormat="1">
      <c r="A31" s="16" t="s">
        <v>40</v>
      </c>
      <c r="B31" s="33">
        <v>611</v>
      </c>
      <c r="C31" s="33">
        <v>588</v>
      </c>
      <c r="D31" s="131">
        <v>691</v>
      </c>
      <c r="E31" s="131">
        <v>767</v>
      </c>
      <c r="F31" s="131">
        <v>833</v>
      </c>
      <c r="G31" s="131"/>
      <c r="H31" s="131">
        <v>940</v>
      </c>
      <c r="I31" s="131">
        <v>853</v>
      </c>
      <c r="J31" s="131">
        <v>839</v>
      </c>
    </row>
    <row r="32" spans="1:10" s="7" customFormat="1">
      <c r="A32" s="16" t="s">
        <v>47</v>
      </c>
      <c r="B32" s="33">
        <v>1406</v>
      </c>
      <c r="C32" s="33">
        <v>1834</v>
      </c>
      <c r="D32" s="131">
        <v>2746</v>
      </c>
      <c r="E32" s="131">
        <v>3669</v>
      </c>
      <c r="F32" s="131">
        <v>3710</v>
      </c>
      <c r="G32" s="131"/>
      <c r="H32" s="131">
        <v>3266</v>
      </c>
      <c r="I32" s="131">
        <v>3028</v>
      </c>
      <c r="J32" s="131">
        <v>2584</v>
      </c>
    </row>
    <row r="33" spans="1:10" s="7" customFormat="1">
      <c r="A33" s="16" t="s">
        <v>46</v>
      </c>
      <c r="B33" s="33">
        <v>2787</v>
      </c>
      <c r="C33" s="33">
        <v>2895</v>
      </c>
      <c r="D33" s="131">
        <v>4863</v>
      </c>
      <c r="E33" s="131">
        <v>5237</v>
      </c>
      <c r="F33" s="131">
        <v>6705</v>
      </c>
      <c r="G33" s="131"/>
      <c r="H33" s="131">
        <v>5029</v>
      </c>
      <c r="I33" s="131">
        <v>5421</v>
      </c>
      <c r="J33" s="131">
        <v>9659</v>
      </c>
    </row>
    <row r="34" spans="1:10" s="7" customFormat="1">
      <c r="A34" s="16" t="s">
        <v>50</v>
      </c>
      <c r="B34" s="33">
        <v>4328</v>
      </c>
      <c r="C34" s="33">
        <v>4485</v>
      </c>
      <c r="D34" s="131">
        <v>5555</v>
      </c>
      <c r="E34" s="131">
        <v>5336</v>
      </c>
      <c r="F34" s="131">
        <v>5372</v>
      </c>
      <c r="G34" s="131"/>
      <c r="H34" s="131">
        <v>4388</v>
      </c>
      <c r="I34" s="131">
        <v>4379</v>
      </c>
      <c r="J34" s="131">
        <v>3959</v>
      </c>
    </row>
    <row r="35" spans="1:10" s="7" customFormat="1">
      <c r="A35" s="16" t="s">
        <v>54</v>
      </c>
      <c r="B35" s="33">
        <v>3158</v>
      </c>
      <c r="C35" s="33">
        <v>3856</v>
      </c>
      <c r="D35" s="131">
        <v>4752</v>
      </c>
      <c r="E35" s="131">
        <v>4325</v>
      </c>
      <c r="F35" s="131">
        <v>4348</v>
      </c>
      <c r="G35" s="131"/>
      <c r="H35" s="131">
        <v>4106</v>
      </c>
      <c r="I35" s="131">
        <v>4366</v>
      </c>
      <c r="J35" s="131">
        <v>5813</v>
      </c>
    </row>
    <row r="36" spans="1:10" s="7" customFormat="1">
      <c r="A36" s="16" t="s">
        <v>17</v>
      </c>
      <c r="B36" s="33">
        <v>6477</v>
      </c>
      <c r="C36" s="33">
        <v>7454</v>
      </c>
      <c r="D36" s="131">
        <v>11822</v>
      </c>
      <c r="E36" s="131">
        <v>11255</v>
      </c>
      <c r="F36" s="131">
        <v>10922</v>
      </c>
      <c r="G36" s="131"/>
      <c r="H36" s="131">
        <v>10162</v>
      </c>
      <c r="I36" s="131">
        <v>10287</v>
      </c>
      <c r="J36" s="131">
        <v>9326</v>
      </c>
    </row>
    <row r="37" spans="1:10" s="7" customFormat="1">
      <c r="A37" s="17" t="s">
        <v>57</v>
      </c>
      <c r="B37" s="34">
        <v>1360</v>
      </c>
      <c r="C37" s="34">
        <v>1461</v>
      </c>
      <c r="D37" s="132">
        <v>1838</v>
      </c>
      <c r="E37" s="132">
        <v>1200</v>
      </c>
      <c r="F37" s="132">
        <v>1983</v>
      </c>
      <c r="G37" s="132"/>
      <c r="H37" s="132">
        <v>1676</v>
      </c>
      <c r="I37" s="132">
        <v>1101</v>
      </c>
      <c r="J37" s="132">
        <v>1167</v>
      </c>
    </row>
    <row r="38" spans="1:10">
      <c r="A38" s="23" t="s">
        <v>67</v>
      </c>
      <c r="B38" s="30">
        <f>SUM(B40:B51)</f>
        <v>77544</v>
      </c>
      <c r="C38" s="30">
        <f>SUM(C40:C51)</f>
        <v>85754</v>
      </c>
      <c r="D38" s="30">
        <f>SUM(D40:D51)</f>
        <v>105196</v>
      </c>
      <c r="E38" s="30">
        <f>SUM(E40:E51)</f>
        <v>98714</v>
      </c>
      <c r="F38" s="30">
        <f>SUM(F40:F51)</f>
        <v>98138</v>
      </c>
      <c r="G38" s="30">
        <f t="shared" ref="G38:H38" si="10">SUM(G40:G51)</f>
        <v>0</v>
      </c>
      <c r="H38" s="30">
        <f t="shared" si="10"/>
        <v>93359</v>
      </c>
      <c r="I38" s="30">
        <f t="shared" ref="I38:J38" si="11">SUM(I40:I51)</f>
        <v>84374</v>
      </c>
      <c r="J38" s="30">
        <f t="shared" si="11"/>
        <v>86464</v>
      </c>
    </row>
    <row r="39" spans="1:10">
      <c r="A39" s="24" t="s">
        <v>70</v>
      </c>
      <c r="B39" s="29">
        <f>(B38/B4)*100</f>
        <v>20.617098493811735</v>
      </c>
      <c r="C39" s="29">
        <f>(C38/C4)*100</f>
        <v>20.449169194376086</v>
      </c>
      <c r="D39" s="29">
        <f>(D38/D4)*100</f>
        <v>19.351764811929382</v>
      </c>
      <c r="E39" s="29">
        <f>(E38/E4)*100</f>
        <v>18.948879832766739</v>
      </c>
      <c r="F39" s="29">
        <f>(F38/F4)*100</f>
        <v>19.203171503431165</v>
      </c>
      <c r="G39" s="29" t="e">
        <f t="shared" ref="G39:H39" si="12">(G38/G4)*100</f>
        <v>#DIV/0!</v>
      </c>
      <c r="H39" s="29">
        <f t="shared" si="12"/>
        <v>19.755340939869988</v>
      </c>
      <c r="I39" s="29">
        <f t="shared" ref="I39:J39" si="13">(I38/I4)*100</f>
        <v>18.672680355332872</v>
      </c>
      <c r="J39" s="29">
        <f t="shared" si="13"/>
        <v>19.222851146514657</v>
      </c>
    </row>
    <row r="40" spans="1:10" s="7" customFormat="1">
      <c r="A40" s="16" t="s">
        <v>32</v>
      </c>
      <c r="B40" s="33">
        <v>13784</v>
      </c>
      <c r="C40" s="33">
        <v>15121</v>
      </c>
      <c r="D40" s="131">
        <v>19567</v>
      </c>
      <c r="E40" s="131">
        <v>17902</v>
      </c>
      <c r="F40" s="131">
        <v>18842</v>
      </c>
      <c r="G40" s="131"/>
      <c r="H40" s="131">
        <v>14446</v>
      </c>
      <c r="I40" s="131">
        <v>12448</v>
      </c>
      <c r="J40" s="131">
        <v>13478</v>
      </c>
    </row>
    <row r="41" spans="1:10" s="7" customFormat="1">
      <c r="A41" s="16" t="s">
        <v>33</v>
      </c>
      <c r="B41" s="33">
        <v>6306</v>
      </c>
      <c r="C41" s="33">
        <v>6296</v>
      </c>
      <c r="D41" s="131">
        <v>8342</v>
      </c>
      <c r="E41" s="131">
        <v>8950</v>
      </c>
      <c r="F41" s="131">
        <v>9485</v>
      </c>
      <c r="G41" s="131"/>
      <c r="H41" s="131">
        <v>12674</v>
      </c>
      <c r="I41" s="131">
        <v>11754</v>
      </c>
      <c r="J41" s="131">
        <v>13966</v>
      </c>
    </row>
    <row r="42" spans="1:10" s="7" customFormat="1">
      <c r="A42" s="16" t="s">
        <v>30</v>
      </c>
      <c r="B42" s="33">
        <v>4211</v>
      </c>
      <c r="C42" s="33">
        <v>4562</v>
      </c>
      <c r="D42" s="131">
        <v>5409</v>
      </c>
      <c r="E42" s="131">
        <v>5259</v>
      </c>
      <c r="F42" s="131">
        <v>4775</v>
      </c>
      <c r="G42" s="131"/>
      <c r="H42" s="131">
        <v>4506</v>
      </c>
      <c r="I42" s="131">
        <v>4226</v>
      </c>
      <c r="J42" s="131">
        <v>4058</v>
      </c>
    </row>
    <row r="43" spans="1:10" s="7" customFormat="1">
      <c r="A43" s="16" t="s">
        <v>34</v>
      </c>
      <c r="B43" s="33">
        <v>4461</v>
      </c>
      <c r="C43" s="33">
        <v>5867</v>
      </c>
      <c r="D43" s="131">
        <v>6524</v>
      </c>
      <c r="E43" s="131">
        <v>6046</v>
      </c>
      <c r="F43" s="131">
        <v>6385</v>
      </c>
      <c r="G43" s="131"/>
      <c r="H43" s="131">
        <v>5164</v>
      </c>
      <c r="I43" s="131">
        <v>4949</v>
      </c>
      <c r="J43" s="131">
        <v>4499</v>
      </c>
    </row>
    <row r="44" spans="1:10" s="7" customFormat="1">
      <c r="A44" s="16" t="s">
        <v>37</v>
      </c>
      <c r="B44" s="33">
        <v>9643</v>
      </c>
      <c r="C44" s="33">
        <v>11190</v>
      </c>
      <c r="D44" s="131">
        <v>16539</v>
      </c>
      <c r="E44" s="131">
        <v>15703</v>
      </c>
      <c r="F44" s="131">
        <v>14617</v>
      </c>
      <c r="G44" s="131"/>
      <c r="H44" s="131">
        <v>14211</v>
      </c>
      <c r="I44" s="131">
        <v>12634</v>
      </c>
      <c r="J44" s="131">
        <v>11674</v>
      </c>
    </row>
    <row r="45" spans="1:10" s="7" customFormat="1">
      <c r="A45" s="16" t="s">
        <v>38</v>
      </c>
      <c r="B45" s="33">
        <v>7606</v>
      </c>
      <c r="C45" s="33">
        <v>7542</v>
      </c>
      <c r="D45" s="131">
        <v>8649</v>
      </c>
      <c r="E45" s="131">
        <v>8268</v>
      </c>
      <c r="F45" s="131">
        <v>8576</v>
      </c>
      <c r="G45" s="131"/>
      <c r="H45" s="131">
        <v>7275</v>
      </c>
      <c r="I45" s="131">
        <v>6544</v>
      </c>
      <c r="J45" s="131">
        <v>6140</v>
      </c>
    </row>
    <row r="46" spans="1:10" s="7" customFormat="1">
      <c r="A46" s="16" t="s">
        <v>39</v>
      </c>
      <c r="B46" s="33">
        <v>6794</v>
      </c>
      <c r="C46" s="33">
        <v>8134</v>
      </c>
      <c r="D46" s="131">
        <v>10878</v>
      </c>
      <c r="E46" s="131">
        <v>8601</v>
      </c>
      <c r="F46" s="131">
        <v>8419</v>
      </c>
      <c r="G46" s="131"/>
      <c r="H46" s="131">
        <v>8846</v>
      </c>
      <c r="I46" s="131">
        <v>7710</v>
      </c>
      <c r="J46" s="131">
        <v>7823</v>
      </c>
    </row>
    <row r="47" spans="1:10" s="7" customFormat="1">
      <c r="A47" s="16" t="s">
        <v>43</v>
      </c>
      <c r="B47" s="33">
        <v>1923</v>
      </c>
      <c r="C47" s="33">
        <v>1879</v>
      </c>
      <c r="D47" s="131">
        <v>2023</v>
      </c>
      <c r="E47" s="131">
        <v>2009</v>
      </c>
      <c r="F47" s="131">
        <v>2124</v>
      </c>
      <c r="G47" s="131"/>
      <c r="H47" s="131">
        <v>1657</v>
      </c>
      <c r="I47" s="131">
        <v>1392</v>
      </c>
      <c r="J47" s="131">
        <v>1522</v>
      </c>
    </row>
    <row r="48" spans="1:10" s="7" customFormat="1">
      <c r="A48" s="16" t="s">
        <v>42</v>
      </c>
      <c r="B48" s="33">
        <v>737</v>
      </c>
      <c r="C48" s="33">
        <v>819</v>
      </c>
      <c r="D48" s="131">
        <v>916</v>
      </c>
      <c r="E48" s="131">
        <v>700</v>
      </c>
      <c r="F48" s="131">
        <v>833</v>
      </c>
      <c r="G48" s="131"/>
      <c r="H48" s="131">
        <v>768</v>
      </c>
      <c r="I48" s="131">
        <v>646</v>
      </c>
      <c r="J48" s="131">
        <v>708</v>
      </c>
    </row>
    <row r="49" spans="1:10" s="7" customFormat="1">
      <c r="A49" s="16" t="s">
        <v>49</v>
      </c>
      <c r="B49" s="33">
        <v>14750</v>
      </c>
      <c r="C49" s="33">
        <v>16087</v>
      </c>
      <c r="D49" s="131">
        <v>17308</v>
      </c>
      <c r="E49" s="131">
        <v>16394</v>
      </c>
      <c r="F49" s="131">
        <v>15157</v>
      </c>
      <c r="G49" s="131"/>
      <c r="H49" s="131">
        <v>15002</v>
      </c>
      <c r="I49" s="131">
        <v>13857</v>
      </c>
      <c r="J49" s="131">
        <v>14160</v>
      </c>
    </row>
    <row r="50" spans="1:10" s="7" customFormat="1">
      <c r="A50" s="16" t="s">
        <v>53</v>
      </c>
      <c r="B50" s="33">
        <v>797</v>
      </c>
      <c r="C50" s="33">
        <v>899</v>
      </c>
      <c r="D50" s="131">
        <v>978</v>
      </c>
      <c r="E50" s="131">
        <v>738</v>
      </c>
      <c r="F50" s="131">
        <v>897</v>
      </c>
      <c r="G50" s="131"/>
      <c r="H50" s="131">
        <v>825</v>
      </c>
      <c r="I50" s="131">
        <v>767</v>
      </c>
      <c r="J50" s="131">
        <v>767</v>
      </c>
    </row>
    <row r="51" spans="1:10" s="7" customFormat="1">
      <c r="A51" s="17" t="s">
        <v>56</v>
      </c>
      <c r="B51" s="34">
        <v>6532</v>
      </c>
      <c r="C51" s="34">
        <v>7358</v>
      </c>
      <c r="D51" s="132">
        <v>8063</v>
      </c>
      <c r="E51" s="132">
        <v>8144</v>
      </c>
      <c r="F51" s="132">
        <v>8028</v>
      </c>
      <c r="G51" s="132"/>
      <c r="H51" s="132">
        <v>7985</v>
      </c>
      <c r="I51" s="132">
        <v>7447</v>
      </c>
      <c r="J51" s="132">
        <v>7669</v>
      </c>
    </row>
    <row r="52" spans="1:10">
      <c r="A52" s="23" t="s">
        <v>68</v>
      </c>
      <c r="B52" s="30">
        <f>SUM(B54:B62)</f>
        <v>61213</v>
      </c>
      <c r="C52" s="30">
        <f>SUM(C54:C62)</f>
        <v>71943</v>
      </c>
      <c r="D52" s="30">
        <f>SUM(D54:D62)</f>
        <v>81031</v>
      </c>
      <c r="E52" s="30">
        <f>SUM(E54:E62)</f>
        <v>77244</v>
      </c>
      <c r="F52" s="30">
        <f>SUM(F54:F62)</f>
        <v>71752</v>
      </c>
      <c r="G52" s="30">
        <f t="shared" ref="G52:H52" si="14">SUM(G54:G62)</f>
        <v>0</v>
      </c>
      <c r="H52" s="30">
        <f t="shared" si="14"/>
        <v>60873</v>
      </c>
      <c r="I52" s="30">
        <f t="shared" ref="I52:J52" si="15">SUM(I54:I62)</f>
        <v>53759</v>
      </c>
      <c r="J52" s="30">
        <f t="shared" si="15"/>
        <v>50702</v>
      </c>
    </row>
    <row r="53" spans="1:10">
      <c r="A53" s="24" t="s">
        <v>70</v>
      </c>
      <c r="B53" s="29">
        <f>(B52/B4)*100</f>
        <v>16.275075442351408</v>
      </c>
      <c r="C53" s="29">
        <f>(C52/C4)*100</f>
        <v>17.155754592800321</v>
      </c>
      <c r="D53" s="29">
        <f>(D52/D4)*100</f>
        <v>14.906392395865334</v>
      </c>
      <c r="E53" s="29">
        <f>(E52/E4)*100</f>
        <v>14.827555096564154</v>
      </c>
      <c r="F53" s="29">
        <f>(F52/F4)*100</f>
        <v>14.040086018812211</v>
      </c>
      <c r="G53" s="29" t="e">
        <f t="shared" ref="G53:H53" si="16">(G52/G4)*100</f>
        <v>#DIV/0!</v>
      </c>
      <c r="H53" s="29">
        <f t="shared" si="16"/>
        <v>12.881102722101842</v>
      </c>
      <c r="I53" s="29">
        <f t="shared" ref="I53:J53" si="17">(I52/I4)*100</f>
        <v>11.897321724966693</v>
      </c>
      <c r="J53" s="29">
        <f t="shared" si="17"/>
        <v>11.272171063455151</v>
      </c>
    </row>
    <row r="54" spans="1:10" s="7" customFormat="1">
      <c r="A54" s="16" t="s">
        <v>28</v>
      </c>
      <c r="B54" s="33">
        <v>5698</v>
      </c>
      <c r="C54" s="33">
        <v>6560</v>
      </c>
      <c r="D54" s="7">
        <v>7899</v>
      </c>
      <c r="E54" s="7">
        <v>7804</v>
      </c>
      <c r="F54" s="7">
        <v>7002</v>
      </c>
      <c r="H54" s="7">
        <v>5888</v>
      </c>
      <c r="I54" s="7">
        <v>5275</v>
      </c>
      <c r="J54" s="7">
        <v>4826</v>
      </c>
    </row>
    <row r="55" spans="1:10" s="7" customFormat="1">
      <c r="A55" s="16" t="s">
        <v>36</v>
      </c>
      <c r="B55" s="33">
        <v>984</v>
      </c>
      <c r="C55" s="33">
        <v>1212</v>
      </c>
      <c r="D55" s="7">
        <v>1279</v>
      </c>
      <c r="E55" s="7">
        <v>1392</v>
      </c>
      <c r="F55" s="7">
        <v>1412</v>
      </c>
      <c r="H55" s="7">
        <v>1160</v>
      </c>
      <c r="I55" s="7">
        <v>919</v>
      </c>
      <c r="J55" s="7">
        <v>720</v>
      </c>
    </row>
    <row r="56" spans="1:10" s="7" customFormat="1">
      <c r="A56" s="16" t="s">
        <v>35</v>
      </c>
      <c r="B56" s="33">
        <v>6766</v>
      </c>
      <c r="C56" s="33">
        <v>8102</v>
      </c>
      <c r="D56" s="7">
        <v>9204</v>
      </c>
      <c r="E56" s="7">
        <v>8289</v>
      </c>
      <c r="F56" s="7">
        <v>6588</v>
      </c>
      <c r="H56" s="7">
        <v>5583</v>
      </c>
      <c r="I56" s="7">
        <v>5471</v>
      </c>
      <c r="J56" s="7">
        <v>5164</v>
      </c>
    </row>
    <row r="57" spans="1:10" s="7" customFormat="1">
      <c r="A57" s="16" t="s">
        <v>44</v>
      </c>
      <c r="B57" s="33">
        <v>794</v>
      </c>
      <c r="C57" s="33">
        <v>888</v>
      </c>
      <c r="D57" s="7">
        <v>1082</v>
      </c>
      <c r="E57" s="7">
        <v>1258</v>
      </c>
      <c r="F57" s="7">
        <v>1045</v>
      </c>
      <c r="H57" s="7">
        <v>830</v>
      </c>
      <c r="I57" s="7">
        <v>801</v>
      </c>
      <c r="J57" s="7">
        <v>765</v>
      </c>
    </row>
    <row r="58" spans="1:10" s="7" customFormat="1">
      <c r="A58" s="16" t="s">
        <v>45</v>
      </c>
      <c r="B58" s="33">
        <v>10576</v>
      </c>
      <c r="C58" s="33">
        <v>12693</v>
      </c>
      <c r="D58" s="7">
        <v>15555</v>
      </c>
      <c r="E58" s="7">
        <v>14863</v>
      </c>
      <c r="F58" s="7">
        <v>13362</v>
      </c>
      <c r="H58" s="7">
        <v>11769</v>
      </c>
      <c r="I58" s="7">
        <v>9762</v>
      </c>
      <c r="J58" s="7">
        <v>9773</v>
      </c>
    </row>
    <row r="59" spans="1:10" s="7" customFormat="1">
      <c r="A59" s="16" t="s">
        <v>48</v>
      </c>
      <c r="B59" s="33">
        <v>18594</v>
      </c>
      <c r="C59" s="33">
        <v>21632</v>
      </c>
      <c r="D59" s="7">
        <v>23394</v>
      </c>
      <c r="E59" s="7">
        <v>23582</v>
      </c>
      <c r="F59" s="7">
        <v>21535</v>
      </c>
      <c r="H59" s="7">
        <v>18705</v>
      </c>
      <c r="I59" s="7">
        <v>16185</v>
      </c>
      <c r="J59" s="7">
        <v>15389</v>
      </c>
    </row>
    <row r="60" spans="1:10" s="7" customFormat="1">
      <c r="A60" s="16" t="s">
        <v>51</v>
      </c>
      <c r="B60" s="33">
        <v>16378</v>
      </c>
      <c r="C60" s="33">
        <v>18945</v>
      </c>
      <c r="D60" s="7">
        <v>20468</v>
      </c>
      <c r="E60" s="7">
        <v>18207</v>
      </c>
      <c r="F60" s="7">
        <v>19179</v>
      </c>
      <c r="H60" s="7">
        <v>15734</v>
      </c>
      <c r="I60" s="7">
        <v>14208</v>
      </c>
      <c r="J60" s="7">
        <v>12927</v>
      </c>
    </row>
    <row r="61" spans="1:10" s="7" customFormat="1">
      <c r="A61" s="16" t="s">
        <v>52</v>
      </c>
      <c r="B61" s="33">
        <v>1122</v>
      </c>
      <c r="C61" s="33">
        <v>1513</v>
      </c>
      <c r="D61" s="7">
        <v>1742</v>
      </c>
      <c r="E61" s="7">
        <v>1493</v>
      </c>
      <c r="F61" s="7">
        <v>1280</v>
      </c>
      <c r="H61" s="7">
        <v>847</v>
      </c>
      <c r="I61" s="7">
        <v>817</v>
      </c>
      <c r="J61" s="7">
        <v>848</v>
      </c>
    </row>
    <row r="62" spans="1:10" s="7" customFormat="1">
      <c r="A62" s="17" t="s">
        <v>55</v>
      </c>
      <c r="B62" s="34">
        <v>301</v>
      </c>
      <c r="C62" s="34">
        <v>398</v>
      </c>
      <c r="D62" s="7">
        <v>408</v>
      </c>
      <c r="E62" s="7">
        <v>356</v>
      </c>
      <c r="F62" s="7">
        <v>349</v>
      </c>
      <c r="H62" s="7">
        <v>357</v>
      </c>
      <c r="I62" s="7">
        <v>321</v>
      </c>
      <c r="J62" s="7">
        <v>290</v>
      </c>
    </row>
    <row r="63" spans="1:10" s="7" customFormat="1">
      <c r="A63" s="43" t="s">
        <v>41</v>
      </c>
      <c r="B63" s="31">
        <v>431</v>
      </c>
      <c r="C63" s="31">
        <v>426</v>
      </c>
      <c r="D63" s="31">
        <v>351</v>
      </c>
      <c r="E63" s="31">
        <v>398</v>
      </c>
      <c r="F63" s="31">
        <v>458</v>
      </c>
      <c r="G63" s="31"/>
      <c r="H63" s="31">
        <v>840</v>
      </c>
      <c r="I63" s="31">
        <v>744</v>
      </c>
      <c r="J63" s="31">
        <v>572</v>
      </c>
    </row>
    <row r="64" spans="1:10">
      <c r="A64" s="21"/>
    </row>
  </sheetData>
  <phoneticPr fontId="8" type="noConversion"/>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M83"/>
  <sheetViews>
    <sheetView zoomScale="80" zoomScaleNormal="80" workbookViewId="0">
      <selection activeCell="F14" sqref="F14"/>
    </sheetView>
  </sheetViews>
  <sheetFormatPr defaultRowHeight="12.75"/>
  <cols>
    <col min="1" max="1" width="21" style="1" customWidth="1"/>
    <col min="2" max="10" width="16.7109375" style="23" customWidth="1"/>
    <col min="14" max="16384" width="9.140625" style="1"/>
  </cols>
  <sheetData>
    <row r="1" spans="1:10" s="97" customFormat="1" ht="22.5" customHeight="1">
      <c r="A1" s="96" t="s">
        <v>101</v>
      </c>
      <c r="B1" s="96"/>
      <c r="C1" s="96"/>
      <c r="D1" s="96"/>
      <c r="E1" s="96"/>
      <c r="F1" s="96"/>
      <c r="G1" s="96"/>
      <c r="H1" s="96"/>
      <c r="I1" s="96"/>
      <c r="J1" s="96"/>
    </row>
    <row r="2" spans="1:10">
      <c r="B2" s="122" t="s">
        <v>85</v>
      </c>
      <c r="C2" s="122"/>
      <c r="D2" s="122"/>
      <c r="E2" s="122"/>
      <c r="F2" s="122"/>
      <c r="G2" s="122"/>
      <c r="H2" s="122"/>
      <c r="I2" s="122"/>
      <c r="J2" s="122"/>
    </row>
    <row r="3" spans="1:10">
      <c r="A3" s="27"/>
      <c r="B3" s="87" t="s">
        <v>71</v>
      </c>
      <c r="C3" s="87" t="s">
        <v>100</v>
      </c>
      <c r="D3" s="87" t="s">
        <v>106</v>
      </c>
      <c r="E3" s="87" t="s">
        <v>107</v>
      </c>
      <c r="F3" s="87" t="s">
        <v>110</v>
      </c>
      <c r="G3" s="87" t="s">
        <v>112</v>
      </c>
      <c r="H3" s="87" t="s">
        <v>113</v>
      </c>
      <c r="I3" s="87" t="s">
        <v>117</v>
      </c>
      <c r="J3" s="144" t="s">
        <v>118</v>
      </c>
    </row>
    <row r="4" spans="1:10">
      <c r="A4" s="22" t="s">
        <v>69</v>
      </c>
      <c r="B4" s="28">
        <f>B5+B23+B38+B52+B63</f>
        <v>175741</v>
      </c>
      <c r="C4" s="28">
        <f>C5+C23+C38+C52+C63</f>
        <v>186802</v>
      </c>
      <c r="D4" s="28">
        <f>D5+D23+D38+D52+D63</f>
        <v>215589</v>
      </c>
      <c r="E4" s="28">
        <f>E5+E23+E38+E52+E63</f>
        <v>215166</v>
      </c>
      <c r="F4" s="28">
        <f>F5+F23+F38+F52+F63</f>
        <v>222020</v>
      </c>
      <c r="G4" s="28">
        <f t="shared" ref="G4:H4" si="0">G5+G23+G38+G52+G63</f>
        <v>0</v>
      </c>
      <c r="H4" s="28">
        <f t="shared" si="0"/>
        <v>237293</v>
      </c>
      <c r="I4" s="28">
        <f t="shared" ref="I4:J4" si="1">I5+I23+I38+I52+I63</f>
        <v>241982</v>
      </c>
      <c r="J4" s="28">
        <f t="shared" si="1"/>
        <v>251016</v>
      </c>
    </row>
    <row r="5" spans="1:10">
      <c r="A5" s="23" t="s">
        <v>18</v>
      </c>
      <c r="B5" s="30">
        <f>SUM(B7:B22)</f>
        <v>80238</v>
      </c>
      <c r="C5" s="30">
        <f>SUM(C7:C22)</f>
        <v>83340</v>
      </c>
      <c r="D5" s="30">
        <f>SUM(D7:D22)</f>
        <v>97567</v>
      </c>
      <c r="E5" s="30">
        <f>SUM(E7:E22)</f>
        <v>96126</v>
      </c>
      <c r="F5" s="30">
        <f>SUM(F7:F22)</f>
        <v>94514</v>
      </c>
      <c r="G5" s="30">
        <f t="shared" ref="G5:H5" si="2">SUM(G7:G22)</f>
        <v>0</v>
      </c>
      <c r="H5" s="30">
        <f t="shared" si="2"/>
        <v>99538</v>
      </c>
      <c r="I5" s="30">
        <f t="shared" ref="I5:J5" si="3">SUM(I7:I22)</f>
        <v>100075</v>
      </c>
      <c r="J5" s="30">
        <f t="shared" si="3"/>
        <v>99614</v>
      </c>
    </row>
    <row r="6" spans="1:10">
      <c r="A6" s="24" t="s">
        <v>70</v>
      </c>
      <c r="B6" s="29">
        <f>(B5/B4)*100</f>
        <v>45.656961096158547</v>
      </c>
      <c r="C6" s="29">
        <f>(C5/C4)*100</f>
        <v>44.614083360991849</v>
      </c>
      <c r="D6" s="29">
        <f>(D5/D4)*100</f>
        <v>45.256019555728727</v>
      </c>
      <c r="E6" s="29">
        <f>(E5/E4)*100</f>
        <v>44.675273974512706</v>
      </c>
      <c r="F6" s="29">
        <f>(F5/F4)*100</f>
        <v>42.570038735249078</v>
      </c>
      <c r="G6" s="29" t="e">
        <f t="shared" ref="G6:H6" si="4">(G5/G4)*100</f>
        <v>#DIV/0!</v>
      </c>
      <c r="H6" s="29">
        <f t="shared" si="4"/>
        <v>41.947297223264066</v>
      </c>
      <c r="I6" s="29">
        <f t="shared" ref="I6:J6" si="5">(I5/I4)*100</f>
        <v>41.356381879643941</v>
      </c>
      <c r="J6" s="29">
        <f t="shared" si="5"/>
        <v>39.684322911686905</v>
      </c>
    </row>
    <row r="7" spans="1:10">
      <c r="A7" s="16" t="s">
        <v>0</v>
      </c>
      <c r="B7" s="33">
        <v>1960</v>
      </c>
      <c r="C7" s="33">
        <v>2056</v>
      </c>
      <c r="D7" s="33">
        <v>2675</v>
      </c>
      <c r="E7" s="33">
        <v>2789</v>
      </c>
      <c r="F7" s="33">
        <v>2386</v>
      </c>
      <c r="G7" s="33"/>
      <c r="H7" s="33">
        <v>2311</v>
      </c>
      <c r="I7" s="33">
        <v>2197</v>
      </c>
      <c r="J7" s="33">
        <v>2449</v>
      </c>
    </row>
    <row r="8" spans="1:10">
      <c r="A8" s="16" t="s">
        <v>1</v>
      </c>
      <c r="B8" s="33">
        <v>4005</v>
      </c>
      <c r="C8" s="33">
        <v>4748</v>
      </c>
      <c r="D8" s="33">
        <v>4886</v>
      </c>
      <c r="E8" s="33">
        <v>4862</v>
      </c>
      <c r="F8" s="33">
        <v>5077</v>
      </c>
      <c r="G8" s="33"/>
      <c r="H8" s="33">
        <v>5752</v>
      </c>
      <c r="I8" s="33">
        <v>5743</v>
      </c>
      <c r="J8" s="33">
        <v>5493</v>
      </c>
    </row>
    <row r="9" spans="1:10">
      <c r="A9" s="16" t="s">
        <v>16</v>
      </c>
      <c r="B9" s="33">
        <v>380</v>
      </c>
      <c r="C9" s="33">
        <v>414</v>
      </c>
      <c r="D9" s="33">
        <v>423</v>
      </c>
      <c r="E9" s="33">
        <v>200</v>
      </c>
      <c r="F9" s="33">
        <v>218</v>
      </c>
      <c r="G9" s="33"/>
      <c r="H9" s="33">
        <v>95</v>
      </c>
      <c r="I9" s="33">
        <v>98</v>
      </c>
      <c r="J9" s="33">
        <v>94</v>
      </c>
    </row>
    <row r="10" spans="1:10">
      <c r="A10" s="16" t="s">
        <v>2</v>
      </c>
      <c r="B10" s="33">
        <v>14549</v>
      </c>
      <c r="C10" s="33">
        <v>12465</v>
      </c>
      <c r="D10" s="33">
        <v>12034</v>
      </c>
      <c r="E10" s="33">
        <v>12339</v>
      </c>
      <c r="F10" s="33">
        <v>11597</v>
      </c>
      <c r="G10" s="33"/>
      <c r="H10" s="33">
        <v>11716</v>
      </c>
      <c r="I10" s="33">
        <v>12033</v>
      </c>
      <c r="J10" s="33">
        <v>12121</v>
      </c>
    </row>
    <row r="11" spans="1:10">
      <c r="A11" s="16" t="s">
        <v>3</v>
      </c>
      <c r="B11" s="33">
        <v>9683</v>
      </c>
      <c r="C11" s="33">
        <v>10089</v>
      </c>
      <c r="D11" s="33">
        <v>13049</v>
      </c>
      <c r="E11" s="33">
        <v>10449</v>
      </c>
      <c r="F11" s="33">
        <v>10386</v>
      </c>
      <c r="G11" s="33"/>
      <c r="H11" s="33">
        <v>10151</v>
      </c>
      <c r="I11" s="33">
        <v>9940</v>
      </c>
      <c r="J11" s="33">
        <v>9446</v>
      </c>
    </row>
    <row r="12" spans="1:10">
      <c r="A12" s="16" t="s">
        <v>4</v>
      </c>
      <c r="B12" s="33">
        <v>2077</v>
      </c>
      <c r="C12" s="33">
        <v>1946</v>
      </c>
      <c r="D12" s="33">
        <v>2487</v>
      </c>
      <c r="E12" s="33">
        <v>2320</v>
      </c>
      <c r="F12" s="33">
        <v>2236</v>
      </c>
      <c r="G12" s="33"/>
      <c r="H12" s="33">
        <v>2017</v>
      </c>
      <c r="I12" s="33">
        <v>1875</v>
      </c>
      <c r="J12" s="33">
        <v>4198</v>
      </c>
    </row>
    <row r="13" spans="1:10">
      <c r="A13" s="16" t="s">
        <v>5</v>
      </c>
      <c r="B13" s="33">
        <v>5559</v>
      </c>
      <c r="C13" s="33">
        <v>6289</v>
      </c>
      <c r="D13" s="33">
        <v>7847</v>
      </c>
      <c r="E13" s="33">
        <v>8483</v>
      </c>
      <c r="F13" s="33">
        <v>6996</v>
      </c>
      <c r="G13" s="33"/>
      <c r="H13" s="33">
        <v>9279</v>
      </c>
      <c r="I13" s="33">
        <v>8710</v>
      </c>
      <c r="J13" s="33">
        <v>8099</v>
      </c>
    </row>
    <row r="14" spans="1:10">
      <c r="A14" s="16" t="s">
        <v>6</v>
      </c>
      <c r="B14" s="33">
        <v>2943</v>
      </c>
      <c r="C14" s="33">
        <v>3437</v>
      </c>
      <c r="D14" s="33">
        <v>3861</v>
      </c>
      <c r="E14" s="33">
        <v>3446</v>
      </c>
      <c r="F14" s="33">
        <v>3644</v>
      </c>
      <c r="G14" s="33"/>
      <c r="H14" s="33">
        <v>2333</v>
      </c>
      <c r="I14" s="33">
        <v>2418</v>
      </c>
      <c r="J14" s="33">
        <v>2034</v>
      </c>
    </row>
    <row r="15" spans="1:10">
      <c r="A15" s="16" t="s">
        <v>7</v>
      </c>
      <c r="B15" s="33">
        <v>2544</v>
      </c>
      <c r="C15" s="33">
        <v>2528</v>
      </c>
      <c r="D15" s="33">
        <v>2741</v>
      </c>
      <c r="E15" s="33">
        <v>2470</v>
      </c>
      <c r="F15" s="33">
        <v>2287</v>
      </c>
      <c r="G15" s="33"/>
      <c r="H15" s="33">
        <v>4775</v>
      </c>
      <c r="I15" s="33">
        <v>5214</v>
      </c>
      <c r="J15" s="33">
        <v>5194</v>
      </c>
    </row>
    <row r="16" spans="1:10">
      <c r="A16" s="16" t="s">
        <v>8</v>
      </c>
      <c r="B16" s="33">
        <v>4985</v>
      </c>
      <c r="C16" s="33">
        <v>5327</v>
      </c>
      <c r="D16" s="33">
        <v>7482</v>
      </c>
      <c r="E16" s="33">
        <v>5427</v>
      </c>
      <c r="F16" s="33">
        <v>6021</v>
      </c>
      <c r="G16" s="33"/>
      <c r="H16" s="33">
        <v>6521</v>
      </c>
      <c r="I16" s="33">
        <v>5734</v>
      </c>
      <c r="J16" s="33">
        <v>4796</v>
      </c>
    </row>
    <row r="17" spans="1:10">
      <c r="A17" s="16" t="s">
        <v>9</v>
      </c>
      <c r="B17" s="33">
        <v>6934</v>
      </c>
      <c r="C17" s="33">
        <v>6961</v>
      </c>
      <c r="D17" s="33">
        <v>7573</v>
      </c>
      <c r="E17" s="33">
        <v>8181</v>
      </c>
      <c r="F17" s="33">
        <v>7727</v>
      </c>
      <c r="G17" s="33"/>
      <c r="H17" s="33">
        <v>7788</v>
      </c>
      <c r="I17" s="33">
        <v>7796</v>
      </c>
      <c r="J17" s="33">
        <v>7270</v>
      </c>
    </row>
    <row r="18" spans="1:10">
      <c r="A18" s="16" t="s">
        <v>10</v>
      </c>
      <c r="B18" s="33">
        <v>1409</v>
      </c>
      <c r="C18" s="33">
        <v>1309</v>
      </c>
      <c r="D18" s="33">
        <v>1516</v>
      </c>
      <c r="E18" s="33">
        <v>1529</v>
      </c>
      <c r="F18" s="33">
        <v>1339</v>
      </c>
      <c r="G18" s="33"/>
      <c r="H18" s="33">
        <v>1211</v>
      </c>
      <c r="I18" s="33">
        <v>1182</v>
      </c>
      <c r="J18" s="33">
        <v>1098</v>
      </c>
    </row>
    <row r="19" spans="1:10">
      <c r="A19" s="16" t="s">
        <v>11</v>
      </c>
      <c r="B19" s="33">
        <v>4923</v>
      </c>
      <c r="C19" s="33">
        <v>6035</v>
      </c>
      <c r="D19" s="33">
        <v>6426</v>
      </c>
      <c r="E19" s="33">
        <v>7472</v>
      </c>
      <c r="F19" s="33">
        <v>7004</v>
      </c>
      <c r="G19" s="33"/>
      <c r="H19" s="33">
        <v>6761</v>
      </c>
      <c r="I19" s="33">
        <v>6866</v>
      </c>
      <c r="J19" s="33">
        <v>7116</v>
      </c>
    </row>
    <row r="20" spans="1:10">
      <c r="A20" s="16" t="s">
        <v>12</v>
      </c>
      <c r="B20" s="33">
        <v>15018</v>
      </c>
      <c r="C20" s="33">
        <v>15197</v>
      </c>
      <c r="D20" s="33">
        <v>16457</v>
      </c>
      <c r="E20" s="33">
        <v>16627</v>
      </c>
      <c r="F20" s="33">
        <v>18000</v>
      </c>
      <c r="G20" s="33"/>
      <c r="H20" s="33">
        <v>19054</v>
      </c>
      <c r="I20" s="33">
        <v>19490</v>
      </c>
      <c r="J20" s="33">
        <v>19771</v>
      </c>
    </row>
    <row r="21" spans="1:10">
      <c r="A21" s="16" t="s">
        <v>13</v>
      </c>
      <c r="B21" s="33">
        <v>2200</v>
      </c>
      <c r="C21" s="33">
        <v>3281</v>
      </c>
      <c r="D21" s="33">
        <v>6593</v>
      </c>
      <c r="E21" s="33">
        <v>8034</v>
      </c>
      <c r="F21" s="33">
        <v>7882</v>
      </c>
      <c r="G21" s="33"/>
      <c r="H21" s="33">
        <v>7371</v>
      </c>
      <c r="I21" s="33">
        <v>8428</v>
      </c>
      <c r="J21" s="33">
        <v>7842</v>
      </c>
    </row>
    <row r="22" spans="1:10">
      <c r="A22" s="17" t="s">
        <v>14</v>
      </c>
      <c r="B22" s="34">
        <v>1069</v>
      </c>
      <c r="C22" s="34">
        <v>1258</v>
      </c>
      <c r="D22" s="34">
        <v>1517</v>
      </c>
      <c r="E22" s="33">
        <v>1498</v>
      </c>
      <c r="F22" s="33">
        <v>1714</v>
      </c>
      <c r="G22" s="33"/>
      <c r="H22" s="33">
        <v>2403</v>
      </c>
      <c r="I22" s="33">
        <v>2351</v>
      </c>
      <c r="J22" s="33">
        <v>2593</v>
      </c>
    </row>
    <row r="23" spans="1:10">
      <c r="A23" s="23" t="s">
        <v>66</v>
      </c>
      <c r="B23" s="30">
        <f>SUM(B25:B37)</f>
        <v>44685</v>
      </c>
      <c r="C23" s="30">
        <f>SUM(C25:C37)</f>
        <v>48232</v>
      </c>
      <c r="D23" s="30">
        <f>SUM(D25:D37)</f>
        <v>57524</v>
      </c>
      <c r="E23" s="30">
        <f>SUM(E25:E37)</f>
        <v>59551</v>
      </c>
      <c r="F23" s="30">
        <f>SUM(F25:F37)</f>
        <v>68110</v>
      </c>
      <c r="G23" s="30">
        <f t="shared" ref="G23:H23" si="6">SUM(G25:G37)</f>
        <v>0</v>
      </c>
      <c r="H23" s="30">
        <f t="shared" si="6"/>
        <v>73430</v>
      </c>
      <c r="I23" s="30">
        <f t="shared" ref="I23:J23" si="7">SUM(I25:I37)</f>
        <v>77967</v>
      </c>
      <c r="J23" s="30">
        <f t="shared" si="7"/>
        <v>86296</v>
      </c>
    </row>
    <row r="24" spans="1:10">
      <c r="A24" s="24" t="s">
        <v>70</v>
      </c>
      <c r="B24" s="29">
        <f>(B23/B4)*100</f>
        <v>25.426622131432055</v>
      </c>
      <c r="C24" s="29">
        <f>(C23/C4)*100</f>
        <v>25.819852035845443</v>
      </c>
      <c r="D24" s="29">
        <f>(D23/D4)*100</f>
        <v>26.682251877414899</v>
      </c>
      <c r="E24" s="29">
        <f>(E23/E4)*100</f>
        <v>27.676770493479452</v>
      </c>
      <c r="F24" s="29">
        <f>(F23/F4)*100</f>
        <v>30.677416448968565</v>
      </c>
      <c r="G24" s="29" t="e">
        <f t="shared" ref="G24:H24" si="8">(G23/G4)*100</f>
        <v>#DIV/0!</v>
      </c>
      <c r="H24" s="29">
        <f t="shared" si="8"/>
        <v>30.944865630254583</v>
      </c>
      <c r="I24" s="29">
        <f t="shared" ref="I24:J24" si="9">(I23/I4)*100</f>
        <v>32.220165136249804</v>
      </c>
      <c r="J24" s="29">
        <f t="shared" si="9"/>
        <v>34.378685024062214</v>
      </c>
    </row>
    <row r="25" spans="1:10">
      <c r="A25" s="16" t="s">
        <v>24</v>
      </c>
      <c r="B25" s="33">
        <v>325</v>
      </c>
      <c r="C25" s="33">
        <v>388</v>
      </c>
      <c r="D25" s="33">
        <v>379</v>
      </c>
      <c r="E25" s="33">
        <v>461</v>
      </c>
      <c r="F25" s="33">
        <v>473</v>
      </c>
      <c r="G25" s="33"/>
      <c r="H25" s="33">
        <v>536</v>
      </c>
      <c r="I25" s="33">
        <v>487</v>
      </c>
      <c r="J25" s="33">
        <v>473</v>
      </c>
    </row>
    <row r="26" spans="1:10">
      <c r="A26" s="16" t="s">
        <v>25</v>
      </c>
      <c r="B26" s="33">
        <v>9590</v>
      </c>
      <c r="C26" s="33">
        <v>9453</v>
      </c>
      <c r="D26" s="33">
        <v>11535</v>
      </c>
      <c r="E26" s="33">
        <v>12163</v>
      </c>
      <c r="F26" s="33">
        <v>12961</v>
      </c>
      <c r="G26" s="33"/>
      <c r="H26" s="33">
        <v>13685</v>
      </c>
      <c r="I26" s="33">
        <v>14371</v>
      </c>
      <c r="J26" s="33">
        <v>13827</v>
      </c>
    </row>
    <row r="27" spans="1:10">
      <c r="A27" s="16" t="s">
        <v>26</v>
      </c>
      <c r="B27" s="33">
        <v>20009</v>
      </c>
      <c r="C27" s="33">
        <v>21830</v>
      </c>
      <c r="D27" s="33">
        <v>26870</v>
      </c>
      <c r="E27" s="33">
        <v>27874</v>
      </c>
      <c r="F27" s="33">
        <v>30395</v>
      </c>
      <c r="G27" s="33"/>
      <c r="H27" s="33">
        <v>36670</v>
      </c>
      <c r="I27" s="33">
        <v>41474</v>
      </c>
      <c r="J27" s="33">
        <v>44687</v>
      </c>
    </row>
    <row r="28" spans="1:10">
      <c r="A28" s="16" t="s">
        <v>27</v>
      </c>
      <c r="B28" s="33">
        <v>2428</v>
      </c>
      <c r="C28" s="33">
        <v>2691</v>
      </c>
      <c r="D28" s="33">
        <v>2550</v>
      </c>
      <c r="E28" s="33">
        <v>2624</v>
      </c>
      <c r="F28" s="33">
        <v>2810</v>
      </c>
      <c r="G28" s="33"/>
      <c r="H28" s="33">
        <v>2820</v>
      </c>
      <c r="I28" s="33">
        <v>2649</v>
      </c>
      <c r="J28" s="33">
        <v>2890</v>
      </c>
    </row>
    <row r="29" spans="1:10">
      <c r="A29" s="16" t="s">
        <v>29</v>
      </c>
      <c r="B29" s="33">
        <v>341</v>
      </c>
      <c r="C29" s="33">
        <v>419</v>
      </c>
      <c r="D29" s="33">
        <v>477</v>
      </c>
      <c r="E29" s="33">
        <v>584</v>
      </c>
      <c r="F29" s="33">
        <v>761</v>
      </c>
      <c r="G29" s="33"/>
      <c r="H29" s="33">
        <v>900</v>
      </c>
      <c r="I29" s="33">
        <v>1128</v>
      </c>
      <c r="J29" s="33">
        <v>1204</v>
      </c>
    </row>
    <row r="30" spans="1:10">
      <c r="A30" s="16" t="s">
        <v>31</v>
      </c>
      <c r="B30" s="33">
        <v>999</v>
      </c>
      <c r="C30" s="33">
        <v>682</v>
      </c>
      <c r="D30" s="33">
        <v>814</v>
      </c>
      <c r="E30" s="33">
        <v>767</v>
      </c>
      <c r="F30" s="33">
        <v>914</v>
      </c>
      <c r="G30" s="33"/>
      <c r="H30" s="33">
        <v>996</v>
      </c>
      <c r="I30" s="33">
        <v>1067</v>
      </c>
      <c r="J30" s="33">
        <v>1185</v>
      </c>
    </row>
    <row r="31" spans="1:10">
      <c r="A31" s="16" t="s">
        <v>40</v>
      </c>
      <c r="B31" s="33">
        <v>456</v>
      </c>
      <c r="C31" s="33">
        <v>417</v>
      </c>
      <c r="D31" s="33">
        <v>417</v>
      </c>
      <c r="E31" s="33">
        <v>475</v>
      </c>
      <c r="F31" s="33">
        <v>515</v>
      </c>
      <c r="G31" s="33"/>
      <c r="H31" s="33">
        <v>592</v>
      </c>
      <c r="I31" s="33">
        <v>571</v>
      </c>
      <c r="J31" s="33">
        <v>632</v>
      </c>
    </row>
    <row r="32" spans="1:10">
      <c r="A32" s="16" t="s">
        <v>47</v>
      </c>
      <c r="B32" s="33">
        <v>566</v>
      </c>
      <c r="C32" s="33">
        <v>610</v>
      </c>
      <c r="D32" s="33">
        <v>510</v>
      </c>
      <c r="E32" s="33">
        <v>522</v>
      </c>
      <c r="F32" s="33">
        <v>2058</v>
      </c>
      <c r="G32" s="33"/>
      <c r="H32" s="33">
        <v>1498</v>
      </c>
      <c r="I32" s="33">
        <v>657</v>
      </c>
      <c r="J32" s="33">
        <v>587</v>
      </c>
    </row>
    <row r="33" spans="1:10">
      <c r="A33" s="16" t="s">
        <v>46</v>
      </c>
      <c r="B33" s="33">
        <v>2294</v>
      </c>
      <c r="C33" s="33">
        <v>2281</v>
      </c>
      <c r="D33" s="33">
        <v>3380</v>
      </c>
      <c r="E33" s="33">
        <v>3654</v>
      </c>
      <c r="F33" s="33">
        <v>6385</v>
      </c>
      <c r="G33" s="33"/>
      <c r="H33" s="33">
        <v>4647</v>
      </c>
      <c r="I33" s="33">
        <v>4190</v>
      </c>
      <c r="J33" s="33">
        <v>8747</v>
      </c>
    </row>
    <row r="34" spans="1:10">
      <c r="A34" s="16" t="s">
        <v>50</v>
      </c>
      <c r="B34" s="33">
        <v>1477</v>
      </c>
      <c r="C34" s="33">
        <v>1771</v>
      </c>
      <c r="D34" s="33">
        <v>2230</v>
      </c>
      <c r="E34" s="33">
        <v>2232</v>
      </c>
      <c r="F34" s="33">
        <v>2393</v>
      </c>
      <c r="G34" s="33"/>
      <c r="H34" s="33">
        <v>2548</v>
      </c>
      <c r="I34" s="33">
        <v>2626</v>
      </c>
      <c r="J34" s="33">
        <v>2377</v>
      </c>
    </row>
    <row r="35" spans="1:10">
      <c r="A35" s="16" t="s">
        <v>54</v>
      </c>
      <c r="B35" s="33">
        <v>1395</v>
      </c>
      <c r="C35" s="33">
        <v>1983</v>
      </c>
      <c r="D35" s="33">
        <v>2155</v>
      </c>
      <c r="E35" s="33">
        <v>1972</v>
      </c>
      <c r="F35" s="33">
        <v>2003</v>
      </c>
      <c r="G35" s="33"/>
      <c r="H35" s="33">
        <v>2036</v>
      </c>
      <c r="I35" s="33">
        <v>2399</v>
      </c>
      <c r="J35" s="33">
        <v>3928</v>
      </c>
    </row>
    <row r="36" spans="1:10">
      <c r="A36" s="16" t="s">
        <v>17</v>
      </c>
      <c r="B36" s="33">
        <v>4288</v>
      </c>
      <c r="C36" s="33">
        <v>5113</v>
      </c>
      <c r="D36" s="33">
        <v>5699</v>
      </c>
      <c r="E36" s="33">
        <v>5656</v>
      </c>
      <c r="F36" s="33">
        <v>5839</v>
      </c>
      <c r="G36" s="33"/>
      <c r="H36" s="33">
        <v>5798</v>
      </c>
      <c r="I36" s="33">
        <v>5683</v>
      </c>
      <c r="J36" s="33">
        <v>5054</v>
      </c>
    </row>
    <row r="37" spans="1:10">
      <c r="A37" s="17" t="s">
        <v>57</v>
      </c>
      <c r="B37" s="34">
        <v>517</v>
      </c>
      <c r="C37" s="34">
        <v>594</v>
      </c>
      <c r="D37" s="34">
        <v>508</v>
      </c>
      <c r="E37" s="33">
        <v>567</v>
      </c>
      <c r="F37" s="33">
        <v>603</v>
      </c>
      <c r="G37" s="33"/>
      <c r="H37" s="33">
        <v>704</v>
      </c>
      <c r="I37" s="33">
        <v>665</v>
      </c>
      <c r="J37" s="33">
        <v>705</v>
      </c>
    </row>
    <row r="38" spans="1:10">
      <c r="A38" s="23" t="s">
        <v>67</v>
      </c>
      <c r="B38" s="30">
        <f>SUM(B40:B51)</f>
        <v>40111</v>
      </c>
      <c r="C38" s="30">
        <f>SUM(C40:C51)</f>
        <v>43262</v>
      </c>
      <c r="D38" s="30">
        <f>SUM(D40:D51)</f>
        <v>47956</v>
      </c>
      <c r="E38" s="30">
        <f>SUM(E40:E51)</f>
        <v>46582</v>
      </c>
      <c r="F38" s="30">
        <f>SUM(F40:F51)</f>
        <v>49028</v>
      </c>
      <c r="G38" s="30">
        <f t="shared" ref="G38:H38" si="10">SUM(G40:G51)</f>
        <v>0</v>
      </c>
      <c r="H38" s="30">
        <f t="shared" si="10"/>
        <v>53555</v>
      </c>
      <c r="I38" s="30">
        <f t="shared" ref="I38:J38" si="11">SUM(I40:I51)</f>
        <v>51789</v>
      </c>
      <c r="J38" s="30">
        <f t="shared" si="11"/>
        <v>53473</v>
      </c>
    </row>
    <row r="39" spans="1:10">
      <c r="A39" s="24" t="s">
        <v>70</v>
      </c>
      <c r="B39" s="29">
        <f>(B38/B4)*100</f>
        <v>22.823928394626183</v>
      </c>
      <c r="C39" s="29">
        <f>(C38/C4)*100</f>
        <v>23.159280949882763</v>
      </c>
      <c r="D39" s="29">
        <f>(D38/D4)*100</f>
        <v>22.244177578633419</v>
      </c>
      <c r="E39" s="29">
        <f>(E38/E4)*100</f>
        <v>21.649331214039393</v>
      </c>
      <c r="F39" s="29">
        <f>(F38/F4)*100</f>
        <v>22.082695252679937</v>
      </c>
      <c r="G39" s="29" t="e">
        <f t="shared" ref="G39:H39" si="12">(G38/G4)*100</f>
        <v>#DIV/0!</v>
      </c>
      <c r="H39" s="29">
        <f t="shared" si="12"/>
        <v>22.569144475395397</v>
      </c>
      <c r="I39" s="29">
        <f t="shared" ref="I39:J39" si="13">(I38/I4)*100</f>
        <v>21.402005107817939</v>
      </c>
      <c r="J39" s="29">
        <f t="shared" si="13"/>
        <v>21.302626127418172</v>
      </c>
    </row>
    <row r="40" spans="1:10">
      <c r="A40" s="16" t="s">
        <v>32</v>
      </c>
      <c r="B40" s="33">
        <v>5966</v>
      </c>
      <c r="C40" s="33">
        <v>5981</v>
      </c>
      <c r="D40" s="33">
        <v>6772</v>
      </c>
      <c r="E40" s="33">
        <v>7031</v>
      </c>
      <c r="F40" s="33">
        <v>7182</v>
      </c>
      <c r="G40" s="33"/>
      <c r="H40" s="33">
        <v>7649</v>
      </c>
      <c r="I40" s="33">
        <v>7462</v>
      </c>
      <c r="J40" s="33">
        <v>6792</v>
      </c>
    </row>
    <row r="41" spans="1:10">
      <c r="A41" s="16" t="s">
        <v>33</v>
      </c>
      <c r="B41" s="33">
        <v>2868</v>
      </c>
      <c r="C41" s="33">
        <v>3145</v>
      </c>
      <c r="D41" s="33">
        <v>3924</v>
      </c>
      <c r="E41" s="33">
        <v>4386</v>
      </c>
      <c r="F41" s="33">
        <v>5642</v>
      </c>
      <c r="G41" s="33"/>
      <c r="H41" s="33">
        <v>8819</v>
      </c>
      <c r="I41" s="33">
        <v>8261</v>
      </c>
      <c r="J41" s="33">
        <v>10674</v>
      </c>
    </row>
    <row r="42" spans="1:10">
      <c r="A42" s="16" t="s">
        <v>30</v>
      </c>
      <c r="B42" s="33">
        <v>2898</v>
      </c>
      <c r="C42" s="33">
        <v>3281</v>
      </c>
      <c r="D42" s="33">
        <v>3745</v>
      </c>
      <c r="E42" s="33">
        <v>3747</v>
      </c>
      <c r="F42" s="33">
        <v>3435</v>
      </c>
      <c r="G42" s="33"/>
      <c r="H42" s="33">
        <v>3506</v>
      </c>
      <c r="I42" s="33">
        <v>3287</v>
      </c>
      <c r="J42" s="33">
        <v>3148</v>
      </c>
    </row>
    <row r="43" spans="1:10">
      <c r="A43" s="16" t="s">
        <v>34</v>
      </c>
      <c r="B43" s="33">
        <v>2328</v>
      </c>
      <c r="C43" s="33">
        <v>2990</v>
      </c>
      <c r="D43" s="33">
        <v>3268</v>
      </c>
      <c r="E43" s="33">
        <v>2964</v>
      </c>
      <c r="F43" s="33">
        <v>3489</v>
      </c>
      <c r="G43" s="33"/>
      <c r="H43" s="33">
        <v>3298</v>
      </c>
      <c r="I43" s="33">
        <v>3443</v>
      </c>
      <c r="J43" s="33">
        <v>3330</v>
      </c>
    </row>
    <row r="44" spans="1:10">
      <c r="A44" s="16" t="s">
        <v>37</v>
      </c>
      <c r="B44" s="33">
        <v>5235</v>
      </c>
      <c r="C44" s="33">
        <v>5512</v>
      </c>
      <c r="D44" s="33">
        <v>6363</v>
      </c>
      <c r="E44" s="33">
        <v>6092</v>
      </c>
      <c r="F44" s="33">
        <v>5953</v>
      </c>
      <c r="G44" s="33"/>
      <c r="H44" s="33">
        <v>5035</v>
      </c>
      <c r="I44" s="33">
        <v>5509</v>
      </c>
      <c r="J44" s="33">
        <v>5338</v>
      </c>
    </row>
    <row r="45" spans="1:10">
      <c r="A45" s="16" t="s">
        <v>38</v>
      </c>
      <c r="B45" s="33">
        <v>5717</v>
      </c>
      <c r="C45" s="33">
        <v>5632</v>
      </c>
      <c r="D45" s="33">
        <v>5781</v>
      </c>
      <c r="E45" s="33">
        <v>5776</v>
      </c>
      <c r="F45" s="33">
        <v>5659</v>
      </c>
      <c r="G45" s="33"/>
      <c r="H45" s="33">
        <v>5108</v>
      </c>
      <c r="I45" s="33">
        <v>5055</v>
      </c>
      <c r="J45" s="33">
        <v>4752</v>
      </c>
    </row>
    <row r="46" spans="1:10">
      <c r="A46" s="16" t="s">
        <v>39</v>
      </c>
      <c r="B46" s="33">
        <v>2341</v>
      </c>
      <c r="C46" s="33">
        <v>2462</v>
      </c>
      <c r="D46" s="33">
        <v>3592</v>
      </c>
      <c r="E46" s="33">
        <v>2420</v>
      </c>
      <c r="F46" s="33">
        <v>2917</v>
      </c>
      <c r="G46" s="33"/>
      <c r="H46" s="33">
        <v>4915</v>
      </c>
      <c r="I46" s="33">
        <v>4431</v>
      </c>
      <c r="J46" s="33">
        <v>4442</v>
      </c>
    </row>
    <row r="47" spans="1:10">
      <c r="A47" s="16" t="s">
        <v>43</v>
      </c>
      <c r="B47" s="33">
        <v>959</v>
      </c>
      <c r="C47" s="33">
        <v>917</v>
      </c>
      <c r="D47" s="33">
        <v>1012</v>
      </c>
      <c r="E47" s="33">
        <v>1015</v>
      </c>
      <c r="F47" s="33">
        <v>1596</v>
      </c>
      <c r="G47" s="33"/>
      <c r="H47" s="33">
        <v>1263</v>
      </c>
      <c r="I47" s="33">
        <v>885</v>
      </c>
      <c r="J47" s="33">
        <v>1011</v>
      </c>
    </row>
    <row r="48" spans="1:10">
      <c r="A48" s="16" t="s">
        <v>42</v>
      </c>
      <c r="B48" s="33">
        <v>453</v>
      </c>
      <c r="C48" s="33">
        <v>456</v>
      </c>
      <c r="D48" s="33">
        <v>515</v>
      </c>
      <c r="E48" s="33">
        <v>378</v>
      </c>
      <c r="F48" s="33">
        <v>447</v>
      </c>
      <c r="G48" s="33"/>
      <c r="H48" s="33">
        <v>388</v>
      </c>
      <c r="I48" s="33">
        <v>375</v>
      </c>
      <c r="J48" s="33">
        <v>421</v>
      </c>
    </row>
    <row r="49" spans="1:10">
      <c r="A49" s="16" t="s">
        <v>49</v>
      </c>
      <c r="B49" s="33">
        <v>5735</v>
      </c>
      <c r="C49" s="33">
        <v>6530</v>
      </c>
      <c r="D49" s="33">
        <v>6624</v>
      </c>
      <c r="E49" s="33">
        <v>6780</v>
      </c>
      <c r="F49" s="33">
        <v>6241</v>
      </c>
      <c r="G49" s="33"/>
      <c r="H49" s="33">
        <v>6635</v>
      </c>
      <c r="I49" s="33">
        <v>6298</v>
      </c>
      <c r="J49" s="33">
        <v>6532</v>
      </c>
    </row>
    <row r="50" spans="1:10">
      <c r="A50" s="16" t="s">
        <v>53</v>
      </c>
      <c r="B50" s="33">
        <v>529</v>
      </c>
      <c r="C50" s="33">
        <v>672</v>
      </c>
      <c r="D50" s="33">
        <v>695</v>
      </c>
      <c r="E50" s="33">
        <v>446</v>
      </c>
      <c r="F50" s="33">
        <v>603</v>
      </c>
      <c r="G50" s="33"/>
      <c r="H50" s="33">
        <v>613</v>
      </c>
      <c r="I50" s="33">
        <v>561</v>
      </c>
      <c r="J50" s="33">
        <v>594</v>
      </c>
    </row>
    <row r="51" spans="1:10">
      <c r="A51" s="17" t="s">
        <v>56</v>
      </c>
      <c r="B51" s="34">
        <v>5082</v>
      </c>
      <c r="C51" s="34">
        <v>5684</v>
      </c>
      <c r="D51" s="34">
        <v>5665</v>
      </c>
      <c r="E51" s="33">
        <v>5547</v>
      </c>
      <c r="F51" s="33">
        <v>5864</v>
      </c>
      <c r="G51" s="33"/>
      <c r="H51" s="33">
        <v>6326</v>
      </c>
      <c r="I51" s="33">
        <v>6222</v>
      </c>
      <c r="J51" s="33">
        <v>6439</v>
      </c>
    </row>
    <row r="52" spans="1:10">
      <c r="A52" s="23" t="s">
        <v>68</v>
      </c>
      <c r="B52" s="30">
        <f>SUM(B54:B62)</f>
        <v>10707</v>
      </c>
      <c r="C52" s="30">
        <f>SUM(C54:C62)</f>
        <v>11968</v>
      </c>
      <c r="D52" s="30">
        <f>SUM(D54:D62)</f>
        <v>12542</v>
      </c>
      <c r="E52" s="30">
        <f>SUM(E54:E62)</f>
        <v>12907</v>
      </c>
      <c r="F52" s="30">
        <f>SUM(F54:F62)</f>
        <v>10368</v>
      </c>
      <c r="G52" s="30">
        <f t="shared" ref="G52:H52" si="14">SUM(G54:G62)</f>
        <v>0</v>
      </c>
      <c r="H52" s="30">
        <f t="shared" si="14"/>
        <v>10770</v>
      </c>
      <c r="I52" s="30">
        <f t="shared" ref="I52:J52" si="15">SUM(I54:I62)</f>
        <v>12151</v>
      </c>
      <c r="J52" s="30">
        <f t="shared" si="15"/>
        <v>11633</v>
      </c>
    </row>
    <row r="53" spans="1:10">
      <c r="A53" s="24" t="s">
        <v>70</v>
      </c>
      <c r="B53" s="29">
        <f>(B52/B4)*100</f>
        <v>6.0924883777832148</v>
      </c>
      <c r="C53" s="29">
        <f>(C52/C4)*100</f>
        <v>6.4067836532799429</v>
      </c>
      <c r="D53" s="29">
        <f>(D52/D4)*100</f>
        <v>5.8175509882229619</v>
      </c>
      <c r="E53" s="29">
        <f>(E52/E4)*100</f>
        <v>5.9986243179684529</v>
      </c>
      <c r="F53" s="29">
        <f>(F52/F4)*100</f>
        <v>4.6698495631024235</v>
      </c>
      <c r="G53" s="29" t="e">
        <f t="shared" ref="G53:H53" si="16">(G52/G4)*100</f>
        <v>#DIV/0!</v>
      </c>
      <c r="H53" s="29">
        <f t="shared" si="16"/>
        <v>4.5386926710859576</v>
      </c>
      <c r="I53" s="29">
        <f t="shared" ref="I53:J53" si="17">(I52/I4)*100</f>
        <v>5.0214478762883186</v>
      </c>
      <c r="J53" s="29">
        <f t="shared" si="17"/>
        <v>4.6343659368327117</v>
      </c>
    </row>
    <row r="54" spans="1:10">
      <c r="A54" s="16" t="s">
        <v>28</v>
      </c>
      <c r="B54" s="33">
        <v>4</v>
      </c>
      <c r="C54" s="33">
        <v>15</v>
      </c>
      <c r="D54" s="33">
        <v>80</v>
      </c>
      <c r="E54" s="33">
        <v>81</v>
      </c>
      <c r="F54" s="33">
        <v>131</v>
      </c>
      <c r="G54" s="33"/>
      <c r="H54" s="33">
        <v>225</v>
      </c>
      <c r="I54" s="33">
        <v>348</v>
      </c>
      <c r="J54" s="33">
        <v>356</v>
      </c>
    </row>
    <row r="55" spans="1:10">
      <c r="A55" s="16" t="s">
        <v>36</v>
      </c>
      <c r="B55" s="33">
        <v>362</v>
      </c>
      <c r="C55" s="33">
        <v>397</v>
      </c>
      <c r="D55" s="33">
        <v>379</v>
      </c>
      <c r="E55" s="33">
        <v>495</v>
      </c>
      <c r="F55" s="33">
        <v>437</v>
      </c>
      <c r="G55" s="33"/>
      <c r="H55" s="33">
        <v>437</v>
      </c>
      <c r="I55" s="33">
        <v>456</v>
      </c>
      <c r="J55" s="33">
        <v>414</v>
      </c>
    </row>
    <row r="56" spans="1:10">
      <c r="A56" s="16" t="s">
        <v>35</v>
      </c>
      <c r="B56" s="33">
        <v>1030</v>
      </c>
      <c r="C56" s="33">
        <v>811</v>
      </c>
      <c r="D56" s="33">
        <v>930</v>
      </c>
      <c r="E56" s="33">
        <v>1122</v>
      </c>
      <c r="F56" s="33">
        <v>982</v>
      </c>
      <c r="G56" s="33"/>
      <c r="H56" s="33">
        <v>984</v>
      </c>
      <c r="I56" s="33">
        <v>1060</v>
      </c>
      <c r="J56" s="33">
        <v>1065</v>
      </c>
    </row>
    <row r="57" spans="1:10">
      <c r="A57" s="16" t="s">
        <v>44</v>
      </c>
      <c r="B57" s="33">
        <v>78</v>
      </c>
      <c r="C57" s="33">
        <v>122</v>
      </c>
      <c r="D57" s="33">
        <v>139</v>
      </c>
      <c r="E57" s="33">
        <v>112</v>
      </c>
      <c r="F57" s="33">
        <v>84</v>
      </c>
      <c r="G57" s="33"/>
      <c r="H57" s="33">
        <v>123</v>
      </c>
      <c r="I57" s="33">
        <v>194</v>
      </c>
      <c r="J57" s="33">
        <v>156</v>
      </c>
    </row>
    <row r="58" spans="1:10">
      <c r="A58" s="16" t="s">
        <v>45</v>
      </c>
      <c r="B58" s="33">
        <v>1188</v>
      </c>
      <c r="C58" s="33">
        <v>1386</v>
      </c>
      <c r="D58" s="33">
        <v>1281</v>
      </c>
      <c r="E58" s="33">
        <v>1432</v>
      </c>
      <c r="F58" s="33">
        <v>1323</v>
      </c>
      <c r="G58" s="33"/>
      <c r="H58" s="33">
        <v>2131</v>
      </c>
      <c r="I58" s="33">
        <v>1844</v>
      </c>
      <c r="J58" s="33">
        <v>1749</v>
      </c>
    </row>
    <row r="59" spans="1:10">
      <c r="A59" s="16" t="s">
        <v>48</v>
      </c>
      <c r="B59" s="33">
        <v>4483</v>
      </c>
      <c r="C59" s="33">
        <v>5385</v>
      </c>
      <c r="D59" s="33">
        <v>5369</v>
      </c>
      <c r="E59" s="33">
        <v>5598</v>
      </c>
      <c r="F59" s="33">
        <v>3603</v>
      </c>
      <c r="G59" s="33"/>
      <c r="H59" s="33">
        <v>3491</v>
      </c>
      <c r="I59" s="33">
        <v>4839</v>
      </c>
      <c r="J59" s="33">
        <v>4399</v>
      </c>
    </row>
    <row r="60" spans="1:10">
      <c r="A60" s="16" t="s">
        <v>51</v>
      </c>
      <c r="B60" s="33">
        <v>3248</v>
      </c>
      <c r="C60" s="33">
        <v>3439</v>
      </c>
      <c r="D60" s="33">
        <v>3969</v>
      </c>
      <c r="E60" s="33">
        <v>3693</v>
      </c>
      <c r="F60" s="33">
        <v>3441</v>
      </c>
      <c r="G60" s="33"/>
      <c r="H60" s="33">
        <v>3046</v>
      </c>
      <c r="I60" s="33">
        <v>3135</v>
      </c>
      <c r="J60" s="33">
        <v>3216</v>
      </c>
    </row>
    <row r="61" spans="1:10">
      <c r="A61" s="16" t="s">
        <v>52</v>
      </c>
      <c r="B61" s="33">
        <v>120</v>
      </c>
      <c r="C61" s="33">
        <v>156</v>
      </c>
      <c r="D61" s="33">
        <v>94</v>
      </c>
      <c r="E61" s="33">
        <v>117</v>
      </c>
      <c r="F61" s="33">
        <v>123</v>
      </c>
      <c r="G61" s="33"/>
      <c r="H61" s="33">
        <v>124</v>
      </c>
      <c r="I61" s="33">
        <v>81</v>
      </c>
      <c r="J61" s="33">
        <v>94</v>
      </c>
    </row>
    <row r="62" spans="1:10">
      <c r="A62" s="17" t="s">
        <v>55</v>
      </c>
      <c r="B62" s="34">
        <v>194</v>
      </c>
      <c r="C62" s="34">
        <v>257</v>
      </c>
      <c r="D62" s="34">
        <v>301</v>
      </c>
      <c r="E62" s="33">
        <v>257</v>
      </c>
      <c r="F62" s="33">
        <v>244</v>
      </c>
      <c r="G62" s="33"/>
      <c r="H62" s="33">
        <v>209</v>
      </c>
      <c r="I62" s="33">
        <v>194</v>
      </c>
      <c r="J62" s="33">
        <v>184</v>
      </c>
    </row>
    <row r="63" spans="1:10">
      <c r="A63" s="43" t="s">
        <v>41</v>
      </c>
      <c r="B63" s="31">
        <v>0</v>
      </c>
      <c r="C63" s="31">
        <v>0</v>
      </c>
      <c r="D63" s="31">
        <v>0</v>
      </c>
      <c r="E63" s="31">
        <v>0</v>
      </c>
      <c r="F63" s="31"/>
      <c r="G63" s="31"/>
      <c r="H63" s="31"/>
      <c r="I63" s="31"/>
      <c r="J63" s="31"/>
    </row>
    <row r="64" spans="1:10">
      <c r="A64" s="21"/>
    </row>
    <row r="65" spans="2:2">
      <c r="B65" s="23" t="s">
        <v>19</v>
      </c>
    </row>
    <row r="66" spans="2:2">
      <c r="B66" s="23" t="s">
        <v>59</v>
      </c>
    </row>
    <row r="67" spans="2:2">
      <c r="B67" s="23" t="s">
        <v>60</v>
      </c>
    </row>
    <row r="68" spans="2:2">
      <c r="B68" s="23" t="s">
        <v>61</v>
      </c>
    </row>
    <row r="69" spans="2:2">
      <c r="B69" s="23" t="s">
        <v>20</v>
      </c>
    </row>
    <row r="70" spans="2:2">
      <c r="B70" s="23" t="s">
        <v>62</v>
      </c>
    </row>
    <row r="71" spans="2:2">
      <c r="B71" s="23" t="s">
        <v>72</v>
      </c>
    </row>
    <row r="72" spans="2:2">
      <c r="B72" s="23" t="s">
        <v>73</v>
      </c>
    </row>
    <row r="73" spans="2:2">
      <c r="B73" s="23" t="s">
        <v>75</v>
      </c>
    </row>
    <row r="74" spans="2:2">
      <c r="B74" s="23" t="s">
        <v>74</v>
      </c>
    </row>
    <row r="75" spans="2:2">
      <c r="B75" s="23" t="s">
        <v>63</v>
      </c>
    </row>
    <row r="77" spans="2:2">
      <c r="B77" s="23" t="s">
        <v>79</v>
      </c>
    </row>
    <row r="78" spans="2:2">
      <c r="B78" s="23" t="s">
        <v>78</v>
      </c>
    </row>
    <row r="79" spans="2:2">
      <c r="B79" s="23" t="s">
        <v>80</v>
      </c>
    </row>
    <row r="80" spans="2:2">
      <c r="B80" s="23" t="s">
        <v>81</v>
      </c>
    </row>
    <row r="81" spans="2:2">
      <c r="B81" s="23" t="s">
        <v>82</v>
      </c>
    </row>
    <row r="82" spans="2:2">
      <c r="B82" s="23" t="s">
        <v>83</v>
      </c>
    </row>
    <row r="83" spans="2:2">
      <c r="B83" s="23" t="s">
        <v>84</v>
      </c>
    </row>
  </sheetData>
  <phoneticPr fontId="8" type="noConversion"/>
  <hyperlinks>
    <hyperlink ref="B75" r:id="rId1" display="www.nces.ed.gov" xr:uid="{00000000-0004-0000-0200-000000000000}"/>
  </hyperlinks>
  <pageMargins left="0.75" right="0.75" top="1" bottom="1" header="0.5" footer="0.5"/>
  <pageSetup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F84"/>
  <sheetViews>
    <sheetView showZeros="0" topLeftCell="E1" zoomScale="80" zoomScaleNormal="80" workbookViewId="0">
      <selection activeCell="S55" sqref="S55:S64"/>
    </sheetView>
  </sheetViews>
  <sheetFormatPr defaultColWidth="9.7109375" defaultRowHeight="12.75"/>
  <cols>
    <col min="1" max="1" width="21" style="1" customWidth="1"/>
    <col min="2" max="20" width="17.7109375" style="1" customWidth="1"/>
    <col min="21" max="42" width="9.7109375" style="1"/>
    <col min="43" max="43" width="9.7109375" style="41"/>
    <col min="44" max="44" width="9.7109375" style="42"/>
    <col min="45" max="82" width="9.7109375" style="1"/>
    <col min="83" max="83" width="9.7109375" style="41"/>
    <col min="84" max="84" width="9.7109375" style="42"/>
    <col min="85" max="16384" width="9.7109375" style="1"/>
  </cols>
  <sheetData>
    <row r="1" spans="1:19" s="97" customFormat="1" ht="22.5" customHeight="1">
      <c r="A1" s="96" t="s">
        <v>102</v>
      </c>
    </row>
    <row r="2" spans="1:19" s="97" customFormat="1" ht="12.75" customHeight="1">
      <c r="A2" s="96"/>
      <c r="B2" s="122"/>
      <c r="C2" s="122"/>
      <c r="D2" s="122"/>
      <c r="E2" s="122"/>
      <c r="F2" s="122"/>
      <c r="G2" s="122"/>
      <c r="H2" s="122"/>
      <c r="I2" s="122"/>
      <c r="J2" s="122"/>
      <c r="K2" s="123"/>
      <c r="L2" s="122"/>
      <c r="M2" s="122"/>
      <c r="N2" s="122"/>
      <c r="O2" s="122"/>
      <c r="P2" s="122"/>
      <c r="Q2" s="122"/>
      <c r="R2" s="122"/>
      <c r="S2" s="122"/>
    </row>
    <row r="3" spans="1:19">
      <c r="B3" s="122" t="s">
        <v>86</v>
      </c>
      <c r="C3" s="122" t="s">
        <v>86</v>
      </c>
      <c r="D3" s="122" t="s">
        <v>86</v>
      </c>
      <c r="E3" s="122" t="s">
        <v>86</v>
      </c>
      <c r="F3" s="122" t="s">
        <v>86</v>
      </c>
      <c r="G3" s="122" t="s">
        <v>86</v>
      </c>
      <c r="H3" s="122" t="s">
        <v>86</v>
      </c>
      <c r="I3" s="122" t="s">
        <v>86</v>
      </c>
      <c r="J3" s="122" t="s">
        <v>86</v>
      </c>
      <c r="K3" s="123" t="s">
        <v>87</v>
      </c>
      <c r="L3" s="122" t="s">
        <v>87</v>
      </c>
      <c r="M3" s="122" t="s">
        <v>87</v>
      </c>
      <c r="N3" s="122" t="s">
        <v>87</v>
      </c>
      <c r="O3" s="122" t="s">
        <v>87</v>
      </c>
      <c r="P3" s="122" t="s">
        <v>87</v>
      </c>
      <c r="Q3" s="122" t="s">
        <v>87</v>
      </c>
      <c r="R3" s="122" t="s">
        <v>87</v>
      </c>
      <c r="S3" s="122" t="s">
        <v>87</v>
      </c>
    </row>
    <row r="4" spans="1:19">
      <c r="A4" s="27"/>
      <c r="B4" s="65" t="s">
        <v>71</v>
      </c>
      <c r="C4" s="65" t="s">
        <v>100</v>
      </c>
      <c r="D4" s="65" t="s">
        <v>106</v>
      </c>
      <c r="E4" s="65" t="s">
        <v>107</v>
      </c>
      <c r="F4" s="65" t="s">
        <v>110</v>
      </c>
      <c r="G4" s="65" t="s">
        <v>112</v>
      </c>
      <c r="H4" s="65" t="s">
        <v>113</v>
      </c>
      <c r="I4" s="65" t="s">
        <v>117</v>
      </c>
      <c r="J4" s="145" t="s">
        <v>118</v>
      </c>
      <c r="K4" s="128" t="s">
        <v>71</v>
      </c>
      <c r="L4" s="65" t="s">
        <v>100</v>
      </c>
      <c r="M4" s="87" t="s">
        <v>106</v>
      </c>
      <c r="N4" s="87" t="s">
        <v>107</v>
      </c>
      <c r="O4" s="87" t="s">
        <v>110</v>
      </c>
      <c r="P4" s="87" t="s">
        <v>112</v>
      </c>
      <c r="Q4" s="87" t="s">
        <v>113</v>
      </c>
      <c r="R4" s="87" t="s">
        <v>117</v>
      </c>
      <c r="S4" s="144" t="s">
        <v>118</v>
      </c>
    </row>
    <row r="5" spans="1:19">
      <c r="A5" s="22" t="s">
        <v>69</v>
      </c>
      <c r="B5" s="28">
        <f t="shared" ref="B5:L5" si="0">B6+B24+B39+B53+B64</f>
        <v>132191</v>
      </c>
      <c r="C5" s="28">
        <f t="shared" ref="C5:D5" si="1">C6+C24+C39+C53+C64</f>
        <v>151241</v>
      </c>
      <c r="D5" s="28">
        <f t="shared" si="1"/>
        <v>189447</v>
      </c>
      <c r="E5" s="28">
        <f t="shared" ref="E5:F5" si="2">E6+E24+E39+E53+E64</f>
        <v>177806</v>
      </c>
      <c r="F5" s="28">
        <f t="shared" si="2"/>
        <v>178514</v>
      </c>
      <c r="G5" s="28">
        <f t="shared" ref="G5:H5" si="3">G6+G24+G39+G53+G64</f>
        <v>0</v>
      </c>
      <c r="H5" s="28">
        <f t="shared" si="3"/>
        <v>171966</v>
      </c>
      <c r="I5" s="28">
        <f t="shared" ref="I5:J5" si="4">I6+I24+I39+I53+I64</f>
        <v>169729</v>
      </c>
      <c r="J5" s="28">
        <f t="shared" si="4"/>
        <v>173708</v>
      </c>
      <c r="K5" s="98">
        <f t="shared" si="0"/>
        <v>243924</v>
      </c>
      <c r="L5" s="28">
        <f t="shared" si="0"/>
        <v>268111</v>
      </c>
      <c r="M5" s="28">
        <f t="shared" ref="M5:N5" si="5">M6+M24+M39+M53+M64</f>
        <v>354152</v>
      </c>
      <c r="N5" s="28">
        <f t="shared" si="5"/>
        <v>343143</v>
      </c>
      <c r="O5" s="28">
        <f t="shared" ref="O5:Q5" si="6">O6+O24+O39+O53+O64</f>
        <v>332537</v>
      </c>
      <c r="P5" s="28">
        <f t="shared" si="6"/>
        <v>0</v>
      </c>
      <c r="Q5" s="28">
        <f t="shared" si="6"/>
        <v>300610</v>
      </c>
      <c r="R5" s="28">
        <f t="shared" ref="R5:S5" si="7">R6+R24+R39+R53+R64</f>
        <v>282129</v>
      </c>
      <c r="S5" s="28">
        <f t="shared" si="7"/>
        <v>276090</v>
      </c>
    </row>
    <row r="6" spans="1:19">
      <c r="A6" s="23" t="s">
        <v>18</v>
      </c>
      <c r="B6" s="30">
        <f t="shared" ref="B6:K6" si="8">SUM(B8:B23)</f>
        <v>54367</v>
      </c>
      <c r="C6" s="30">
        <f t="shared" ref="C6:D6" si="9">SUM(C8:C23)</f>
        <v>61445</v>
      </c>
      <c r="D6" s="30">
        <f t="shared" si="9"/>
        <v>77702</v>
      </c>
      <c r="E6" s="30">
        <f t="shared" ref="E6:F6" si="10">SUM(E8:E23)</f>
        <v>70691</v>
      </c>
      <c r="F6" s="30">
        <f t="shared" si="10"/>
        <v>69502</v>
      </c>
      <c r="G6" s="30">
        <f t="shared" ref="G6:H6" si="11">SUM(G8:G23)</f>
        <v>0</v>
      </c>
      <c r="H6" s="30">
        <f t="shared" si="11"/>
        <v>68482</v>
      </c>
      <c r="I6" s="30">
        <f t="shared" ref="I6:J6" si="12">SUM(I8:I23)</f>
        <v>67535</v>
      </c>
      <c r="J6" s="30">
        <f t="shared" si="12"/>
        <v>68031</v>
      </c>
      <c r="K6" s="99">
        <f t="shared" si="8"/>
        <v>92676</v>
      </c>
      <c r="L6" s="30">
        <f t="shared" ref="L6:M6" si="13">SUM(L8:L23)</f>
        <v>102207</v>
      </c>
      <c r="M6" s="30">
        <f t="shared" si="13"/>
        <v>138334</v>
      </c>
      <c r="N6" s="30">
        <f t="shared" ref="N6:O6" si="14">SUM(N8:N23)</f>
        <v>127408</v>
      </c>
      <c r="O6" s="30">
        <f t="shared" si="14"/>
        <v>122786</v>
      </c>
      <c r="P6" s="30">
        <f t="shared" ref="P6:Q6" si="15">SUM(P8:P23)</f>
        <v>0</v>
      </c>
      <c r="Q6" s="30">
        <f t="shared" si="15"/>
        <v>114647</v>
      </c>
      <c r="R6" s="30">
        <f t="shared" ref="R6:S6" si="16">SUM(R8:R23)</f>
        <v>108693</v>
      </c>
      <c r="S6" s="30">
        <f t="shared" si="16"/>
        <v>103235</v>
      </c>
    </row>
    <row r="7" spans="1:19">
      <c r="A7" s="24" t="s">
        <v>70</v>
      </c>
      <c r="B7" s="29">
        <f t="shared" ref="B7:K7" si="17">(B6/B5)*100</f>
        <v>41.127610805576779</v>
      </c>
      <c r="C7" s="29">
        <f t="shared" ref="C7:D7" si="18">(C6/C5)*100</f>
        <v>40.627210875357875</v>
      </c>
      <c r="D7" s="29">
        <f t="shared" si="18"/>
        <v>41.015165191320001</v>
      </c>
      <c r="E7" s="29">
        <f t="shared" ref="E7:F7" si="19">(E6/E5)*100</f>
        <v>39.757376016557373</v>
      </c>
      <c r="F7" s="29">
        <f t="shared" si="19"/>
        <v>38.933641058964561</v>
      </c>
      <c r="G7" s="29" t="e">
        <f t="shared" ref="G7:H7" si="20">(G6/G5)*100</f>
        <v>#DIV/0!</v>
      </c>
      <c r="H7" s="29">
        <f t="shared" si="20"/>
        <v>39.822988265122177</v>
      </c>
      <c r="I7" s="29">
        <f t="shared" ref="I7:J7" si="21">(I6/I5)*100</f>
        <v>39.789900370590765</v>
      </c>
      <c r="J7" s="29">
        <f t="shared" si="21"/>
        <v>39.163999355239824</v>
      </c>
      <c r="K7" s="100">
        <f t="shared" si="17"/>
        <v>37.99380134796084</v>
      </c>
      <c r="L7" s="29">
        <f t="shared" ref="L7:M7" si="22">(L6/L5)*100</f>
        <v>38.121151314194499</v>
      </c>
      <c r="M7" s="29">
        <f t="shared" si="22"/>
        <v>39.06062933429714</v>
      </c>
      <c r="N7" s="29">
        <f t="shared" ref="N7:O7" si="23">(N6/N5)*100</f>
        <v>37.129709771144974</v>
      </c>
      <c r="O7" s="29">
        <f t="shared" si="23"/>
        <v>36.92401146338603</v>
      </c>
      <c r="P7" s="29" t="e">
        <f t="shared" ref="P7:Q7" si="24">(P6/P5)*100</f>
        <v>#DIV/0!</v>
      </c>
      <c r="Q7" s="29">
        <f t="shared" si="24"/>
        <v>38.138119157712651</v>
      </c>
      <c r="R7" s="29">
        <f t="shared" ref="R7:S7" si="25">(R6/R5)*100</f>
        <v>38.525993428538008</v>
      </c>
      <c r="S7" s="29">
        <f t="shared" si="25"/>
        <v>37.391792531420911</v>
      </c>
    </row>
    <row r="8" spans="1:19">
      <c r="A8" s="16" t="s">
        <v>0</v>
      </c>
      <c r="B8" s="7">
        <v>916</v>
      </c>
      <c r="C8" s="7">
        <v>995</v>
      </c>
      <c r="D8" s="7">
        <v>1428</v>
      </c>
      <c r="E8" s="131">
        <v>1535</v>
      </c>
      <c r="F8" s="131">
        <v>1456</v>
      </c>
      <c r="G8" s="131"/>
      <c r="H8" s="131">
        <v>1466</v>
      </c>
      <c r="I8" s="131">
        <v>1370</v>
      </c>
      <c r="J8" s="131">
        <v>1528</v>
      </c>
      <c r="K8" s="101">
        <v>2240</v>
      </c>
      <c r="L8" s="7">
        <v>2769</v>
      </c>
      <c r="M8" s="7">
        <v>3428</v>
      </c>
      <c r="N8" s="131">
        <v>3810</v>
      </c>
      <c r="O8" s="131">
        <v>3405</v>
      </c>
      <c r="P8" s="131"/>
      <c r="Q8" s="131">
        <v>3235</v>
      </c>
      <c r="R8" s="131">
        <v>3401</v>
      </c>
      <c r="S8" s="131">
        <v>3225</v>
      </c>
    </row>
    <row r="9" spans="1:19">
      <c r="A9" s="16" t="s">
        <v>1</v>
      </c>
      <c r="B9" s="7">
        <v>1826</v>
      </c>
      <c r="C9" s="7">
        <v>2208</v>
      </c>
      <c r="D9" s="7">
        <v>2364</v>
      </c>
      <c r="E9" s="131">
        <v>2282</v>
      </c>
      <c r="F9" s="131">
        <v>2465</v>
      </c>
      <c r="G9" s="131"/>
      <c r="H9" s="131">
        <v>2540</v>
      </c>
      <c r="I9" s="131">
        <v>2539</v>
      </c>
      <c r="J9" s="131">
        <v>2449</v>
      </c>
      <c r="K9" s="101">
        <v>3178</v>
      </c>
      <c r="L9" s="7">
        <v>3670</v>
      </c>
      <c r="M9" s="7">
        <v>4271</v>
      </c>
      <c r="N9" s="131">
        <v>4436</v>
      </c>
      <c r="O9" s="131">
        <v>4503</v>
      </c>
      <c r="P9" s="131"/>
      <c r="Q9" s="131">
        <v>4915</v>
      </c>
      <c r="R9" s="131">
        <v>4459</v>
      </c>
      <c r="S9" s="131">
        <v>4066</v>
      </c>
    </row>
    <row r="10" spans="1:19">
      <c r="A10" s="16" t="s">
        <v>16</v>
      </c>
      <c r="B10" s="7">
        <v>110</v>
      </c>
      <c r="C10" s="7">
        <v>168</v>
      </c>
      <c r="D10" s="7">
        <v>175</v>
      </c>
      <c r="E10" s="131">
        <v>120</v>
      </c>
      <c r="F10" s="131">
        <v>112</v>
      </c>
      <c r="G10" s="131"/>
      <c r="H10" s="131">
        <v>71</v>
      </c>
      <c r="I10" s="131">
        <v>74</v>
      </c>
      <c r="J10" s="131">
        <v>78</v>
      </c>
      <c r="K10" s="101">
        <v>708</v>
      </c>
      <c r="L10" s="7">
        <v>761</v>
      </c>
      <c r="M10" s="7">
        <v>975</v>
      </c>
      <c r="N10" s="131">
        <v>1006</v>
      </c>
      <c r="O10" s="131">
        <v>820</v>
      </c>
      <c r="P10" s="131"/>
      <c r="Q10" s="131">
        <v>650</v>
      </c>
      <c r="R10" s="131">
        <v>575</v>
      </c>
      <c r="S10" s="131">
        <v>560</v>
      </c>
    </row>
    <row r="11" spans="1:19">
      <c r="A11" s="16" t="s">
        <v>2</v>
      </c>
      <c r="B11" s="7">
        <v>13646</v>
      </c>
      <c r="C11" s="7">
        <v>14434</v>
      </c>
      <c r="D11" s="7">
        <v>16699</v>
      </c>
      <c r="E11" s="131">
        <v>14094</v>
      </c>
      <c r="F11" s="131">
        <v>13972</v>
      </c>
      <c r="G11" s="131"/>
      <c r="H11" s="131">
        <v>11540</v>
      </c>
      <c r="I11" s="131">
        <v>10837</v>
      </c>
      <c r="J11" s="131">
        <v>11218</v>
      </c>
      <c r="K11" s="101">
        <v>18859</v>
      </c>
      <c r="L11" s="7">
        <v>20625</v>
      </c>
      <c r="M11" s="7">
        <v>30148</v>
      </c>
      <c r="N11" s="131">
        <v>24582</v>
      </c>
      <c r="O11" s="131">
        <v>21326</v>
      </c>
      <c r="P11" s="131"/>
      <c r="Q11" s="131">
        <v>18614</v>
      </c>
      <c r="R11" s="131">
        <v>16645</v>
      </c>
      <c r="S11" s="131">
        <v>16331</v>
      </c>
    </row>
    <row r="12" spans="1:19">
      <c r="A12" s="16" t="s">
        <v>3</v>
      </c>
      <c r="B12" s="7">
        <v>3972</v>
      </c>
      <c r="C12" s="7">
        <v>4570</v>
      </c>
      <c r="D12" s="7">
        <v>6919</v>
      </c>
      <c r="E12" s="131">
        <v>5677</v>
      </c>
      <c r="F12" s="131">
        <v>5620</v>
      </c>
      <c r="G12" s="131"/>
      <c r="H12" s="131">
        <v>5356</v>
      </c>
      <c r="I12" s="131">
        <v>5003</v>
      </c>
      <c r="J12" s="131">
        <v>4759</v>
      </c>
      <c r="K12" s="101">
        <v>8474</v>
      </c>
      <c r="L12" s="7">
        <v>9708</v>
      </c>
      <c r="M12" s="7">
        <v>14454</v>
      </c>
      <c r="N12" s="131">
        <v>11388</v>
      </c>
      <c r="O12" s="131">
        <v>11581</v>
      </c>
      <c r="P12" s="131"/>
      <c r="Q12" s="131">
        <v>10340</v>
      </c>
      <c r="R12" s="131">
        <v>9825</v>
      </c>
      <c r="S12" s="131">
        <v>9206</v>
      </c>
    </row>
    <row r="13" spans="1:19">
      <c r="A13" s="16" t="s">
        <v>4</v>
      </c>
      <c r="B13" s="7">
        <v>1115</v>
      </c>
      <c r="C13" s="7">
        <v>1279</v>
      </c>
      <c r="D13" s="7">
        <v>1534</v>
      </c>
      <c r="E13" s="131">
        <v>1310</v>
      </c>
      <c r="F13" s="131">
        <v>1146</v>
      </c>
      <c r="G13" s="131"/>
      <c r="H13" s="131">
        <v>1131</v>
      </c>
      <c r="I13" s="131">
        <v>1087</v>
      </c>
      <c r="J13" s="131">
        <v>2211</v>
      </c>
      <c r="K13" s="101">
        <v>3451</v>
      </c>
      <c r="L13" s="7">
        <v>3934</v>
      </c>
      <c r="M13" s="7">
        <v>4858</v>
      </c>
      <c r="N13" s="131">
        <v>4132</v>
      </c>
      <c r="O13" s="131">
        <v>3721</v>
      </c>
      <c r="P13" s="131"/>
      <c r="Q13" s="131">
        <v>3258</v>
      </c>
      <c r="R13" s="131">
        <v>2700</v>
      </c>
      <c r="S13" s="131">
        <v>3687</v>
      </c>
    </row>
    <row r="14" spans="1:19">
      <c r="A14" s="16" t="s">
        <v>5</v>
      </c>
      <c r="B14" s="7">
        <v>3102</v>
      </c>
      <c r="C14" s="7">
        <v>3339</v>
      </c>
      <c r="D14" s="7">
        <v>4465</v>
      </c>
      <c r="E14" s="131">
        <v>4889</v>
      </c>
      <c r="F14" s="131">
        <v>3893</v>
      </c>
      <c r="G14" s="131"/>
      <c r="H14" s="131">
        <v>5382</v>
      </c>
      <c r="I14" s="131">
        <v>5034</v>
      </c>
      <c r="J14" s="131">
        <v>4883</v>
      </c>
      <c r="K14" s="101">
        <v>4283</v>
      </c>
      <c r="L14" s="7">
        <v>5509</v>
      </c>
      <c r="M14" s="7">
        <v>7036</v>
      </c>
      <c r="N14" s="131">
        <v>8291</v>
      </c>
      <c r="O14" s="131">
        <v>7602</v>
      </c>
      <c r="P14" s="131"/>
      <c r="Q14" s="131">
        <v>8576</v>
      </c>
      <c r="R14" s="131">
        <v>8020</v>
      </c>
      <c r="S14" s="131">
        <v>7331</v>
      </c>
    </row>
    <row r="15" spans="1:19">
      <c r="A15" s="16" t="s">
        <v>6</v>
      </c>
      <c r="B15" s="7">
        <v>2439</v>
      </c>
      <c r="C15" s="7">
        <v>2830</v>
      </c>
      <c r="D15" s="7">
        <v>3259</v>
      </c>
      <c r="E15" s="131">
        <v>2820</v>
      </c>
      <c r="F15" s="131">
        <v>2799</v>
      </c>
      <c r="G15" s="131"/>
      <c r="H15" s="131">
        <v>1814</v>
      </c>
      <c r="I15" s="131">
        <v>1909</v>
      </c>
      <c r="J15" s="131">
        <v>1601</v>
      </c>
      <c r="K15" s="101">
        <v>3827</v>
      </c>
      <c r="L15" s="7">
        <v>4834</v>
      </c>
      <c r="M15" s="7">
        <v>6170</v>
      </c>
      <c r="N15" s="131">
        <v>5838</v>
      </c>
      <c r="O15" s="131">
        <v>5361</v>
      </c>
      <c r="P15" s="131"/>
      <c r="Q15" s="131">
        <v>3613</v>
      </c>
      <c r="R15" s="131">
        <v>3721</v>
      </c>
      <c r="S15" s="131">
        <v>3378</v>
      </c>
    </row>
    <row r="16" spans="1:19">
      <c r="A16" s="16" t="s">
        <v>7</v>
      </c>
      <c r="B16" s="7">
        <v>1137</v>
      </c>
      <c r="C16" s="7">
        <v>1245</v>
      </c>
      <c r="D16" s="7">
        <v>1490</v>
      </c>
      <c r="E16" s="131">
        <v>1435</v>
      </c>
      <c r="F16" s="131">
        <v>1452</v>
      </c>
      <c r="G16" s="131"/>
      <c r="H16" s="131">
        <v>2690</v>
      </c>
      <c r="I16" s="131">
        <v>2894</v>
      </c>
      <c r="J16" s="131">
        <v>3081</v>
      </c>
      <c r="K16" s="101">
        <v>2236</v>
      </c>
      <c r="L16" s="7">
        <v>2304</v>
      </c>
      <c r="M16" s="7">
        <v>2644</v>
      </c>
      <c r="N16" s="131">
        <v>2360</v>
      </c>
      <c r="O16" s="131">
        <v>2060</v>
      </c>
      <c r="P16" s="131"/>
      <c r="Q16" s="131">
        <v>3149</v>
      </c>
      <c r="R16" s="131">
        <v>3157</v>
      </c>
      <c r="S16" s="131">
        <v>3491</v>
      </c>
    </row>
    <row r="17" spans="1:19">
      <c r="A17" s="16" t="s">
        <v>8</v>
      </c>
      <c r="B17" s="7">
        <v>2657</v>
      </c>
      <c r="C17" s="7">
        <v>3094</v>
      </c>
      <c r="D17" s="7">
        <v>4449</v>
      </c>
      <c r="E17" s="131">
        <v>3145</v>
      </c>
      <c r="F17" s="131">
        <v>3324</v>
      </c>
      <c r="G17" s="131"/>
      <c r="H17" s="131">
        <v>3536</v>
      </c>
      <c r="I17" s="131">
        <v>2948</v>
      </c>
      <c r="J17" s="131">
        <v>2679</v>
      </c>
      <c r="K17" s="101">
        <v>4384</v>
      </c>
      <c r="L17" s="7">
        <v>4720</v>
      </c>
      <c r="M17" s="7">
        <v>6696</v>
      </c>
      <c r="N17" s="131">
        <v>6465</v>
      </c>
      <c r="O17" s="131">
        <v>7067</v>
      </c>
      <c r="P17" s="131"/>
      <c r="Q17" s="131">
        <v>6963</v>
      </c>
      <c r="R17" s="131">
        <v>6059</v>
      </c>
      <c r="S17" s="131">
        <v>5199</v>
      </c>
    </row>
    <row r="18" spans="1:19">
      <c r="A18" s="16" t="s">
        <v>9</v>
      </c>
      <c r="B18" s="7">
        <v>4190</v>
      </c>
      <c r="C18" s="7">
        <v>4462</v>
      </c>
      <c r="D18" s="7">
        <v>5214</v>
      </c>
      <c r="E18" s="131">
        <v>5467</v>
      </c>
      <c r="F18" s="131">
        <v>5151</v>
      </c>
      <c r="G18" s="131"/>
      <c r="H18" s="131">
        <v>5240</v>
      </c>
      <c r="I18" s="131">
        <v>5336</v>
      </c>
      <c r="J18" s="131">
        <v>4710</v>
      </c>
      <c r="K18" s="101">
        <v>4768</v>
      </c>
      <c r="L18" s="7">
        <v>5001</v>
      </c>
      <c r="M18" s="7">
        <v>5628</v>
      </c>
      <c r="N18" s="131">
        <v>5383</v>
      </c>
      <c r="O18" s="131">
        <v>4947</v>
      </c>
      <c r="P18" s="131"/>
      <c r="Q18" s="131">
        <v>4636</v>
      </c>
      <c r="R18" s="131">
        <v>4547</v>
      </c>
      <c r="S18" s="131">
        <v>4447</v>
      </c>
    </row>
    <row r="19" spans="1:19">
      <c r="A19" s="16" t="s">
        <v>10</v>
      </c>
      <c r="B19" s="7">
        <v>297</v>
      </c>
      <c r="C19" s="7">
        <v>316</v>
      </c>
      <c r="D19" s="7">
        <v>561</v>
      </c>
      <c r="E19" s="131">
        <v>617</v>
      </c>
      <c r="F19" s="131">
        <v>499</v>
      </c>
      <c r="G19" s="131"/>
      <c r="H19" s="131">
        <v>514</v>
      </c>
      <c r="I19" s="131">
        <v>540</v>
      </c>
      <c r="J19" s="131">
        <v>491</v>
      </c>
      <c r="K19" s="101">
        <v>1944</v>
      </c>
      <c r="L19" s="7">
        <v>1952</v>
      </c>
      <c r="M19" s="7">
        <v>2586</v>
      </c>
      <c r="N19" s="131">
        <v>3319</v>
      </c>
      <c r="O19" s="131">
        <v>3206</v>
      </c>
      <c r="P19" s="131"/>
      <c r="Q19" s="131">
        <v>3147</v>
      </c>
      <c r="R19" s="131">
        <v>3012</v>
      </c>
      <c r="S19" s="131">
        <v>2698</v>
      </c>
    </row>
    <row r="20" spans="1:19">
      <c r="A20" s="16" t="s">
        <v>11</v>
      </c>
      <c r="B20" s="7">
        <v>4045</v>
      </c>
      <c r="C20" s="7">
        <v>4947</v>
      </c>
      <c r="D20" s="7">
        <v>5914</v>
      </c>
      <c r="E20" s="131">
        <v>5959</v>
      </c>
      <c r="F20" s="131">
        <v>5567</v>
      </c>
      <c r="G20" s="131"/>
      <c r="H20" s="131">
        <v>5143</v>
      </c>
      <c r="I20" s="131">
        <v>5149</v>
      </c>
      <c r="J20" s="131">
        <v>5353</v>
      </c>
      <c r="K20" s="101">
        <v>5376</v>
      </c>
      <c r="L20" s="7">
        <v>6039</v>
      </c>
      <c r="M20" s="7">
        <v>7207</v>
      </c>
      <c r="N20" s="131">
        <v>7624</v>
      </c>
      <c r="O20" s="131">
        <v>6800</v>
      </c>
      <c r="P20" s="131"/>
      <c r="Q20" s="131">
        <v>5971</v>
      </c>
      <c r="R20" s="131">
        <v>6241</v>
      </c>
      <c r="S20" s="131">
        <v>5834</v>
      </c>
    </row>
    <row r="21" spans="1:19">
      <c r="A21" s="16" t="s">
        <v>12</v>
      </c>
      <c r="B21" s="7">
        <v>12892</v>
      </c>
      <c r="C21" s="7">
        <v>14880</v>
      </c>
      <c r="D21" s="7">
        <v>18602</v>
      </c>
      <c r="E21" s="131">
        <v>15902</v>
      </c>
      <c r="F21" s="131">
        <v>17007</v>
      </c>
      <c r="G21" s="131"/>
      <c r="H21" s="131">
        <v>16672</v>
      </c>
      <c r="I21" s="131">
        <v>17086</v>
      </c>
      <c r="J21" s="131">
        <v>17606</v>
      </c>
      <c r="K21" s="101">
        <v>22902</v>
      </c>
      <c r="L21" s="7">
        <v>22892</v>
      </c>
      <c r="M21" s="7">
        <v>31446</v>
      </c>
      <c r="N21" s="131">
        <v>28672</v>
      </c>
      <c r="O21" s="131">
        <v>30339</v>
      </c>
      <c r="P21" s="131"/>
      <c r="Q21" s="131">
        <v>27461</v>
      </c>
      <c r="R21" s="131">
        <v>26325</v>
      </c>
      <c r="S21" s="131">
        <v>24348</v>
      </c>
    </row>
    <row r="22" spans="1:19">
      <c r="A22" s="16" t="s">
        <v>13</v>
      </c>
      <c r="B22" s="7">
        <v>1538</v>
      </c>
      <c r="C22" s="7">
        <v>2062</v>
      </c>
      <c r="D22" s="7">
        <v>3807</v>
      </c>
      <c r="E22" s="131">
        <v>4665</v>
      </c>
      <c r="F22" s="131">
        <v>4250</v>
      </c>
      <c r="G22" s="131"/>
      <c r="H22" s="131">
        <v>4240</v>
      </c>
      <c r="I22" s="131">
        <v>4522</v>
      </c>
      <c r="J22" s="131">
        <v>4116</v>
      </c>
      <c r="K22" s="101">
        <v>4981</v>
      </c>
      <c r="L22" s="7">
        <v>6343</v>
      </c>
      <c r="M22" s="7">
        <v>9152</v>
      </c>
      <c r="N22" s="131">
        <v>8737</v>
      </c>
      <c r="O22" s="131">
        <v>8406</v>
      </c>
      <c r="P22" s="131"/>
      <c r="Q22" s="131">
        <v>8073</v>
      </c>
      <c r="R22" s="131">
        <v>7962</v>
      </c>
      <c r="S22" s="131">
        <v>7191</v>
      </c>
    </row>
    <row r="23" spans="1:19">
      <c r="A23" s="17" t="s">
        <v>14</v>
      </c>
      <c r="B23" s="7">
        <v>485</v>
      </c>
      <c r="C23" s="7">
        <v>616</v>
      </c>
      <c r="D23" s="7">
        <v>822</v>
      </c>
      <c r="E23" s="132">
        <v>774</v>
      </c>
      <c r="F23" s="131">
        <v>789</v>
      </c>
      <c r="G23" s="131"/>
      <c r="H23" s="131">
        <v>1147</v>
      </c>
      <c r="I23" s="131">
        <v>1207</v>
      </c>
      <c r="J23" s="131">
        <v>1268</v>
      </c>
      <c r="K23" s="101">
        <v>1065</v>
      </c>
      <c r="L23" s="7">
        <v>1146</v>
      </c>
      <c r="M23" s="7">
        <v>1635</v>
      </c>
      <c r="N23" s="132">
        <v>1365</v>
      </c>
      <c r="O23" s="131">
        <v>1642</v>
      </c>
      <c r="P23" s="131"/>
      <c r="Q23" s="131">
        <v>2046</v>
      </c>
      <c r="R23" s="131">
        <v>2044</v>
      </c>
      <c r="S23" s="131">
        <v>2243</v>
      </c>
    </row>
    <row r="24" spans="1:19">
      <c r="A24" s="23" t="s">
        <v>66</v>
      </c>
      <c r="B24" s="30">
        <f t="shared" ref="B24:K24" si="26">SUM(B26:B38)</f>
        <v>33219</v>
      </c>
      <c r="C24" s="30">
        <f t="shared" ref="C24:D24" si="27">SUM(C26:C38)</f>
        <v>38180</v>
      </c>
      <c r="D24" s="30">
        <f t="shared" si="27"/>
        <v>51444</v>
      </c>
      <c r="E24" s="30">
        <f t="shared" ref="E24:F24" si="28">SUM(E26:E38)</f>
        <v>51856</v>
      </c>
      <c r="F24" s="30">
        <f t="shared" si="28"/>
        <v>54165</v>
      </c>
      <c r="G24" s="30">
        <f t="shared" ref="G24:H24" si="29">SUM(G26:G38)</f>
        <v>0</v>
      </c>
      <c r="H24" s="30">
        <f t="shared" si="29"/>
        <v>50363</v>
      </c>
      <c r="I24" s="30">
        <f t="shared" ref="I24:J24" si="30">SUM(I26:I38)</f>
        <v>51734</v>
      </c>
      <c r="J24" s="30">
        <f t="shared" si="30"/>
        <v>54516</v>
      </c>
      <c r="K24" s="99">
        <f t="shared" si="26"/>
        <v>56665</v>
      </c>
      <c r="L24" s="30">
        <f t="shared" ref="L24:M24" si="31">SUM(L26:L38)</f>
        <v>59397</v>
      </c>
      <c r="M24" s="30">
        <f t="shared" si="31"/>
        <v>89541</v>
      </c>
      <c r="N24" s="30">
        <f t="shared" ref="N24:O24" si="32">SUM(N26:N38)</f>
        <v>94638</v>
      </c>
      <c r="O24" s="30">
        <f t="shared" si="32"/>
        <v>94250</v>
      </c>
      <c r="P24" s="30">
        <f t="shared" ref="P24:Q24" si="33">SUM(P26:P38)</f>
        <v>0</v>
      </c>
      <c r="Q24" s="30">
        <f t="shared" si="33"/>
        <v>84012</v>
      </c>
      <c r="R24" s="30">
        <f t="shared" ref="R24:S24" si="34">SUM(R26:R38)</f>
        <v>85019</v>
      </c>
      <c r="S24" s="30">
        <f t="shared" si="34"/>
        <v>86278</v>
      </c>
    </row>
    <row r="25" spans="1:19">
      <c r="A25" s="24" t="s">
        <v>70</v>
      </c>
      <c r="B25" s="29">
        <f t="shared" ref="B25:K25" si="35">(B24/B5)*100</f>
        <v>25.129547397326597</v>
      </c>
      <c r="C25" s="29">
        <f t="shared" ref="C25:D25" si="36">(C24/C5)*100</f>
        <v>25.244477357330354</v>
      </c>
      <c r="D25" s="29">
        <f t="shared" si="36"/>
        <v>27.154824304422874</v>
      </c>
      <c r="E25" s="29">
        <f t="shared" ref="E25:F25" si="37">(E24/E5)*100</f>
        <v>29.164370156237695</v>
      </c>
      <c r="F25" s="29">
        <f t="shared" si="37"/>
        <v>30.34215803802503</v>
      </c>
      <c r="G25" s="29" t="e">
        <f t="shared" ref="G25:H25" si="38">(G24/G5)*100</f>
        <v>#DIV/0!</v>
      </c>
      <c r="H25" s="29">
        <f t="shared" si="38"/>
        <v>29.286603165742065</v>
      </c>
      <c r="I25" s="29">
        <f t="shared" ref="I25:J25" si="39">(I24/I5)*100</f>
        <v>30.480353976044167</v>
      </c>
      <c r="J25" s="29">
        <f t="shared" si="39"/>
        <v>31.383701383931655</v>
      </c>
      <c r="K25" s="100">
        <f t="shared" si="35"/>
        <v>23.230596415276889</v>
      </c>
      <c r="L25" s="29">
        <f t="shared" ref="L25:M25" si="40">(L24/L5)*100</f>
        <v>22.153884025646096</v>
      </c>
      <c r="M25" s="29">
        <f t="shared" si="40"/>
        <v>25.283211728297456</v>
      </c>
      <c r="N25" s="29">
        <f t="shared" ref="N25:O25" si="41">(N24/N5)*100</f>
        <v>27.579755378952797</v>
      </c>
      <c r="O25" s="29">
        <f t="shared" si="41"/>
        <v>28.342710735948177</v>
      </c>
      <c r="P25" s="29" t="e">
        <f t="shared" ref="P25:Q25" si="42">(P24/P5)*100</f>
        <v>#DIV/0!</v>
      </c>
      <c r="Q25" s="29">
        <f t="shared" si="42"/>
        <v>27.947174079371944</v>
      </c>
      <c r="R25" s="29">
        <f t="shared" ref="R25:S25" si="43">(R24/R5)*100</f>
        <v>30.134796493802479</v>
      </c>
      <c r="S25" s="29">
        <f t="shared" si="43"/>
        <v>31.249954724908548</v>
      </c>
    </row>
    <row r="26" spans="1:19">
      <c r="A26" s="16" t="s">
        <v>24</v>
      </c>
      <c r="B26" s="7">
        <v>218</v>
      </c>
      <c r="C26" s="7">
        <v>264</v>
      </c>
      <c r="D26" s="7">
        <v>338</v>
      </c>
      <c r="E26" s="131">
        <v>310</v>
      </c>
      <c r="F26" s="131">
        <v>408</v>
      </c>
      <c r="G26" s="131"/>
      <c r="H26" s="131">
        <v>648</v>
      </c>
      <c r="I26" s="131">
        <v>211</v>
      </c>
      <c r="J26" s="131">
        <v>269</v>
      </c>
      <c r="K26" s="101">
        <v>398</v>
      </c>
      <c r="L26" s="7">
        <v>770</v>
      </c>
      <c r="M26" s="7">
        <v>751</v>
      </c>
      <c r="N26" s="131">
        <v>1025</v>
      </c>
      <c r="O26" s="131">
        <v>1142</v>
      </c>
      <c r="P26" s="131"/>
      <c r="Q26" s="131">
        <v>1391</v>
      </c>
      <c r="R26" s="131">
        <v>457</v>
      </c>
      <c r="S26" s="131">
        <v>392</v>
      </c>
    </row>
    <row r="27" spans="1:19">
      <c r="A27" s="16" t="s">
        <v>25</v>
      </c>
      <c r="B27" s="7">
        <v>6625</v>
      </c>
      <c r="C27" s="7">
        <v>7781</v>
      </c>
      <c r="D27" s="7">
        <v>9817</v>
      </c>
      <c r="E27" s="131">
        <v>10046</v>
      </c>
      <c r="F27" s="131">
        <v>9597</v>
      </c>
      <c r="G27" s="131"/>
      <c r="H27" s="131">
        <v>8893</v>
      </c>
      <c r="I27" s="131">
        <v>9153</v>
      </c>
      <c r="J27" s="131">
        <v>8651</v>
      </c>
      <c r="K27" s="101">
        <v>8908</v>
      </c>
      <c r="L27" s="7">
        <v>8260</v>
      </c>
      <c r="M27" s="7">
        <v>11622</v>
      </c>
      <c r="N27" s="131">
        <v>13184</v>
      </c>
      <c r="O27" s="131">
        <v>13152</v>
      </c>
      <c r="P27" s="131"/>
      <c r="Q27" s="131">
        <v>13208</v>
      </c>
      <c r="R27" s="131">
        <v>12362</v>
      </c>
      <c r="S27" s="131">
        <v>10758</v>
      </c>
    </row>
    <row r="28" spans="1:19">
      <c r="A28" s="16" t="s">
        <v>26</v>
      </c>
      <c r="B28" s="7">
        <v>17647</v>
      </c>
      <c r="C28" s="7">
        <v>19936</v>
      </c>
      <c r="D28" s="7">
        <v>28433</v>
      </c>
      <c r="E28" s="131">
        <v>29138</v>
      </c>
      <c r="F28" s="131">
        <v>29393</v>
      </c>
      <c r="G28" s="131"/>
      <c r="H28" s="131">
        <v>26868</v>
      </c>
      <c r="I28" s="131">
        <v>28593</v>
      </c>
      <c r="J28" s="131">
        <v>29676</v>
      </c>
      <c r="K28" s="101">
        <v>29762</v>
      </c>
      <c r="L28" s="7">
        <v>31537</v>
      </c>
      <c r="M28" s="7">
        <v>49280</v>
      </c>
      <c r="N28" s="131">
        <v>52254</v>
      </c>
      <c r="O28" s="131">
        <v>50854</v>
      </c>
      <c r="P28" s="131"/>
      <c r="Q28" s="131">
        <v>44173</v>
      </c>
      <c r="R28" s="131">
        <v>47563</v>
      </c>
      <c r="S28" s="131">
        <v>48407</v>
      </c>
    </row>
    <row r="29" spans="1:19">
      <c r="A29" s="16" t="s">
        <v>27</v>
      </c>
      <c r="B29" s="7">
        <v>1388</v>
      </c>
      <c r="C29" s="7">
        <v>1644</v>
      </c>
      <c r="D29" s="7">
        <v>1731</v>
      </c>
      <c r="E29" s="131">
        <v>1878</v>
      </c>
      <c r="F29" s="131">
        <v>2352</v>
      </c>
      <c r="G29" s="131"/>
      <c r="H29" s="131">
        <v>2239</v>
      </c>
      <c r="I29" s="131">
        <v>1999</v>
      </c>
      <c r="J29" s="131">
        <v>2229</v>
      </c>
      <c r="K29" s="101">
        <v>2441</v>
      </c>
      <c r="L29" s="7">
        <v>2621</v>
      </c>
      <c r="M29" s="7">
        <v>4153</v>
      </c>
      <c r="N29" s="131">
        <v>4038</v>
      </c>
      <c r="O29" s="131">
        <v>4401</v>
      </c>
      <c r="P29" s="131"/>
      <c r="Q29" s="131">
        <v>4044</v>
      </c>
      <c r="R29" s="131">
        <v>3488</v>
      </c>
      <c r="S29" s="131">
        <v>3563</v>
      </c>
    </row>
    <row r="30" spans="1:19">
      <c r="A30" s="16" t="s">
        <v>29</v>
      </c>
      <c r="B30" s="7">
        <v>200</v>
      </c>
      <c r="C30" s="7">
        <v>237</v>
      </c>
      <c r="D30" s="7">
        <v>252</v>
      </c>
      <c r="E30" s="131">
        <v>324</v>
      </c>
      <c r="F30" s="131">
        <v>423</v>
      </c>
      <c r="G30" s="131"/>
      <c r="H30" s="131">
        <v>559</v>
      </c>
      <c r="I30" s="131">
        <v>666</v>
      </c>
      <c r="J30" s="131">
        <v>723</v>
      </c>
      <c r="K30" s="101">
        <v>323</v>
      </c>
      <c r="L30" s="7">
        <v>393</v>
      </c>
      <c r="M30" s="7">
        <v>607</v>
      </c>
      <c r="N30" s="131">
        <v>709</v>
      </c>
      <c r="O30" s="131">
        <v>862</v>
      </c>
      <c r="P30" s="131"/>
      <c r="Q30" s="131">
        <v>833</v>
      </c>
      <c r="R30" s="131">
        <v>946</v>
      </c>
      <c r="S30" s="131">
        <v>963</v>
      </c>
    </row>
    <row r="31" spans="1:19">
      <c r="A31" s="16" t="s">
        <v>31</v>
      </c>
      <c r="B31" s="7">
        <v>602</v>
      </c>
      <c r="C31" s="7">
        <v>438</v>
      </c>
      <c r="D31" s="7">
        <v>525</v>
      </c>
      <c r="E31" s="131">
        <v>480</v>
      </c>
      <c r="F31" s="131">
        <v>583</v>
      </c>
      <c r="G31" s="131"/>
      <c r="H31" s="131">
        <v>579</v>
      </c>
      <c r="I31" s="131">
        <v>611</v>
      </c>
      <c r="J31" s="131">
        <v>661</v>
      </c>
      <c r="K31" s="101">
        <v>1245</v>
      </c>
      <c r="L31" s="7">
        <v>1123</v>
      </c>
      <c r="M31" s="7">
        <v>1209</v>
      </c>
      <c r="N31" s="131">
        <v>1319</v>
      </c>
      <c r="O31" s="131">
        <v>1375</v>
      </c>
      <c r="P31" s="131"/>
      <c r="Q31" s="131">
        <v>1373</v>
      </c>
      <c r="R31" s="131">
        <v>1269</v>
      </c>
      <c r="S31" s="131">
        <v>1155</v>
      </c>
    </row>
    <row r="32" spans="1:19">
      <c r="A32" s="16" t="s">
        <v>40</v>
      </c>
      <c r="B32" s="7">
        <v>227</v>
      </c>
      <c r="C32" s="7">
        <v>258</v>
      </c>
      <c r="D32" s="7">
        <v>268</v>
      </c>
      <c r="E32" s="131">
        <v>262</v>
      </c>
      <c r="F32" s="131">
        <v>311</v>
      </c>
      <c r="G32" s="131"/>
      <c r="H32" s="131">
        <v>351</v>
      </c>
      <c r="I32" s="131">
        <v>385</v>
      </c>
      <c r="J32" s="131">
        <v>390</v>
      </c>
      <c r="K32" s="101">
        <v>384</v>
      </c>
      <c r="L32" s="7">
        <v>330</v>
      </c>
      <c r="M32" s="7">
        <v>423</v>
      </c>
      <c r="N32" s="131">
        <v>505</v>
      </c>
      <c r="O32" s="131">
        <v>522</v>
      </c>
      <c r="P32" s="131"/>
      <c r="Q32" s="131">
        <v>589</v>
      </c>
      <c r="R32" s="131">
        <v>468</v>
      </c>
      <c r="S32" s="131">
        <v>449</v>
      </c>
    </row>
    <row r="33" spans="1:19">
      <c r="A33" s="16" t="s">
        <v>47</v>
      </c>
      <c r="B33" s="7">
        <v>303</v>
      </c>
      <c r="C33" s="7">
        <v>415</v>
      </c>
      <c r="D33" s="7">
        <v>518</v>
      </c>
      <c r="E33" s="131">
        <v>724</v>
      </c>
      <c r="F33" s="131">
        <v>891</v>
      </c>
      <c r="G33" s="131"/>
      <c r="H33" s="131">
        <v>846</v>
      </c>
      <c r="I33" s="131">
        <v>972</v>
      </c>
      <c r="J33" s="131">
        <v>790</v>
      </c>
      <c r="K33" s="101">
        <v>1103</v>
      </c>
      <c r="L33" s="7">
        <v>1419</v>
      </c>
      <c r="M33" s="7">
        <v>2228</v>
      </c>
      <c r="N33" s="131">
        <v>2945</v>
      </c>
      <c r="O33" s="131">
        <v>2819</v>
      </c>
      <c r="P33" s="131"/>
      <c r="Q33" s="131">
        <v>2420</v>
      </c>
      <c r="R33" s="131">
        <v>2056</v>
      </c>
      <c r="S33" s="131">
        <v>1794</v>
      </c>
    </row>
    <row r="34" spans="1:19">
      <c r="A34" s="16" t="s">
        <v>46</v>
      </c>
      <c r="B34" s="7">
        <v>1134</v>
      </c>
      <c r="C34" s="7">
        <v>1220</v>
      </c>
      <c r="D34" s="7">
        <v>1879</v>
      </c>
      <c r="E34" s="131">
        <v>1903</v>
      </c>
      <c r="F34" s="131">
        <v>2433</v>
      </c>
      <c r="G34" s="131"/>
      <c r="H34" s="131">
        <v>1984</v>
      </c>
      <c r="I34" s="131">
        <v>1894</v>
      </c>
      <c r="J34" s="131">
        <v>3404</v>
      </c>
      <c r="K34" s="101">
        <v>1653</v>
      </c>
      <c r="L34" s="7">
        <v>1675</v>
      </c>
      <c r="M34" s="7">
        <v>2984</v>
      </c>
      <c r="N34" s="131">
        <v>3334</v>
      </c>
      <c r="O34" s="131">
        <v>4272</v>
      </c>
      <c r="P34" s="131"/>
      <c r="Q34" s="131">
        <v>3045</v>
      </c>
      <c r="R34" s="131">
        <v>3527</v>
      </c>
      <c r="S34" s="131">
        <v>6255</v>
      </c>
    </row>
    <row r="35" spans="1:19">
      <c r="A35" s="16" t="s">
        <v>50</v>
      </c>
      <c r="B35" s="7">
        <v>863</v>
      </c>
      <c r="C35" s="7">
        <v>1037</v>
      </c>
      <c r="D35" s="7">
        <v>1380</v>
      </c>
      <c r="E35" s="131">
        <v>1338</v>
      </c>
      <c r="F35" s="131">
        <v>1442</v>
      </c>
      <c r="G35" s="131"/>
      <c r="H35" s="131">
        <v>1352</v>
      </c>
      <c r="I35" s="131">
        <v>1278</v>
      </c>
      <c r="J35" s="131">
        <v>1197</v>
      </c>
      <c r="K35" s="101">
        <v>3465</v>
      </c>
      <c r="L35" s="7">
        <v>3448</v>
      </c>
      <c r="M35" s="7">
        <v>4175</v>
      </c>
      <c r="N35" s="131">
        <v>3998</v>
      </c>
      <c r="O35" s="131">
        <v>3930</v>
      </c>
      <c r="P35" s="131"/>
      <c r="Q35" s="131">
        <v>3036</v>
      </c>
      <c r="R35" s="131">
        <v>3101</v>
      </c>
      <c r="S35" s="131">
        <v>2762</v>
      </c>
    </row>
    <row r="36" spans="1:19">
      <c r="A36" s="16" t="s">
        <v>54</v>
      </c>
      <c r="B36" s="7">
        <v>732</v>
      </c>
      <c r="C36" s="7">
        <v>1043</v>
      </c>
      <c r="D36" s="7">
        <v>1264</v>
      </c>
      <c r="E36" s="131">
        <v>1147</v>
      </c>
      <c r="F36" s="131">
        <v>1235</v>
      </c>
      <c r="G36" s="131"/>
      <c r="H36" s="131">
        <v>1226</v>
      </c>
      <c r="I36" s="131">
        <v>1437</v>
      </c>
      <c r="J36" s="131">
        <v>2089</v>
      </c>
      <c r="K36" s="101">
        <v>2426</v>
      </c>
      <c r="L36" s="7">
        <v>2813</v>
      </c>
      <c r="M36" s="7">
        <v>3488</v>
      </c>
      <c r="N36" s="131">
        <v>3178</v>
      </c>
      <c r="O36" s="131">
        <v>3113</v>
      </c>
      <c r="P36" s="131"/>
      <c r="Q36" s="131">
        <v>2880</v>
      </c>
      <c r="R36" s="131">
        <v>2929</v>
      </c>
      <c r="S36" s="131">
        <v>3724</v>
      </c>
    </row>
    <row r="37" spans="1:19">
      <c r="A37" s="16" t="s">
        <v>17</v>
      </c>
      <c r="B37" s="7">
        <v>2225</v>
      </c>
      <c r="C37" s="7">
        <v>2748</v>
      </c>
      <c r="D37" s="7">
        <v>3527</v>
      </c>
      <c r="E37" s="131">
        <v>3429</v>
      </c>
      <c r="F37" s="131">
        <v>3445</v>
      </c>
      <c r="G37" s="131"/>
      <c r="H37" s="131">
        <v>3520</v>
      </c>
      <c r="I37" s="131">
        <v>3840</v>
      </c>
      <c r="J37" s="131">
        <v>3653</v>
      </c>
      <c r="K37" s="101">
        <v>4252</v>
      </c>
      <c r="L37" s="7">
        <v>4706</v>
      </c>
      <c r="M37" s="7">
        <v>8295</v>
      </c>
      <c r="N37" s="131">
        <v>7826</v>
      </c>
      <c r="O37" s="131">
        <v>7477</v>
      </c>
      <c r="P37" s="131"/>
      <c r="Q37" s="131">
        <v>6642</v>
      </c>
      <c r="R37" s="131">
        <v>6447</v>
      </c>
      <c r="S37" s="131">
        <v>5673</v>
      </c>
    </row>
    <row r="38" spans="1:19">
      <c r="A38" s="17" t="s">
        <v>57</v>
      </c>
      <c r="B38" s="7">
        <v>1055</v>
      </c>
      <c r="C38" s="7">
        <v>1159</v>
      </c>
      <c r="D38" s="7">
        <v>1512</v>
      </c>
      <c r="E38" s="132">
        <v>877</v>
      </c>
      <c r="F38" s="131">
        <v>1652</v>
      </c>
      <c r="G38" s="131"/>
      <c r="H38" s="131">
        <v>1298</v>
      </c>
      <c r="I38" s="131">
        <v>695</v>
      </c>
      <c r="J38" s="131">
        <v>784</v>
      </c>
      <c r="K38" s="101">
        <v>305</v>
      </c>
      <c r="L38" s="7">
        <v>302</v>
      </c>
      <c r="M38" s="7">
        <v>326</v>
      </c>
      <c r="N38" s="132">
        <v>323</v>
      </c>
      <c r="O38" s="131">
        <v>331</v>
      </c>
      <c r="P38" s="131"/>
      <c r="Q38" s="131">
        <v>378</v>
      </c>
      <c r="R38" s="131">
        <v>406</v>
      </c>
      <c r="S38" s="131">
        <v>383</v>
      </c>
    </row>
    <row r="39" spans="1:19">
      <c r="A39" s="23" t="s">
        <v>67</v>
      </c>
      <c r="B39" s="30">
        <f t="shared" ref="B39:K39" si="44">SUM(B41:B52)</f>
        <v>24560</v>
      </c>
      <c r="C39" s="30">
        <f t="shared" ref="C39:D39" si="45">SUM(C41:C52)</f>
        <v>28142</v>
      </c>
      <c r="D39" s="30">
        <f t="shared" si="45"/>
        <v>33688</v>
      </c>
      <c r="E39" s="30">
        <f t="shared" ref="E39:F39" si="46">SUM(E41:E52)</f>
        <v>31045</v>
      </c>
      <c r="F39" s="30">
        <f t="shared" si="46"/>
        <v>31792</v>
      </c>
      <c r="G39" s="30">
        <f t="shared" ref="G39:H39" si="47">SUM(G41:G52)</f>
        <v>0</v>
      </c>
      <c r="H39" s="30">
        <f t="shared" si="47"/>
        <v>32408</v>
      </c>
      <c r="I39" s="30">
        <f t="shared" ref="I39:J39" si="48">SUM(I41:I52)</f>
        <v>31388</v>
      </c>
      <c r="J39" s="30">
        <f t="shared" si="48"/>
        <v>32758</v>
      </c>
      <c r="K39" s="99">
        <f t="shared" si="44"/>
        <v>52984</v>
      </c>
      <c r="L39" s="30">
        <f t="shared" ref="L39:M39" si="49">SUM(L41:L52)</f>
        <v>57612</v>
      </c>
      <c r="M39" s="30">
        <f t="shared" si="49"/>
        <v>71508</v>
      </c>
      <c r="N39" s="30">
        <f t="shared" ref="N39:O39" si="50">SUM(N41:N52)</f>
        <v>67669</v>
      </c>
      <c r="O39" s="30">
        <f t="shared" si="50"/>
        <v>66346</v>
      </c>
      <c r="P39" s="30">
        <f t="shared" ref="P39:Q39" si="51">SUM(P41:P52)</f>
        <v>0</v>
      </c>
      <c r="Q39" s="30">
        <f t="shared" si="51"/>
        <v>60951</v>
      </c>
      <c r="R39" s="30">
        <f t="shared" ref="R39:S39" si="52">SUM(R41:R52)</f>
        <v>52986</v>
      </c>
      <c r="S39" s="30">
        <f t="shared" si="52"/>
        <v>53706</v>
      </c>
    </row>
    <row r="40" spans="1:19">
      <c r="A40" s="24" t="s">
        <v>70</v>
      </c>
      <c r="B40" s="29">
        <f t="shared" ref="B40:K40" si="53">(B39/B5)*100</f>
        <v>18.579177099802557</v>
      </c>
      <c r="C40" s="29">
        <f t="shared" ref="C40:D40" si="54">(C39/C5)*100</f>
        <v>18.607388208223959</v>
      </c>
      <c r="D40" s="29">
        <f t="shared" si="54"/>
        <v>17.782282115842428</v>
      </c>
      <c r="E40" s="29">
        <f t="shared" ref="E40:F40" si="55">(E39/E5)*100</f>
        <v>17.460040718535932</v>
      </c>
      <c r="F40" s="29">
        <f t="shared" si="55"/>
        <v>17.8092474539812</v>
      </c>
      <c r="G40" s="29" t="e">
        <f t="shared" ref="G40:H40" si="56">(G39/G5)*100</f>
        <v>#DIV/0!</v>
      </c>
      <c r="H40" s="29">
        <f t="shared" si="56"/>
        <v>18.845585755323725</v>
      </c>
      <c r="I40" s="29">
        <f t="shared" ref="I40:J40" si="57">(I39/I5)*100</f>
        <v>18.493009444467358</v>
      </c>
      <c r="J40" s="29">
        <f t="shared" si="57"/>
        <v>18.858083680659497</v>
      </c>
      <c r="K40" s="100">
        <f t="shared" si="53"/>
        <v>21.721519817648119</v>
      </c>
      <c r="L40" s="29">
        <f t="shared" ref="L40:M40" si="58">(L39/L5)*100</f>
        <v>21.488114997146702</v>
      </c>
      <c r="M40" s="29">
        <f t="shared" si="58"/>
        <v>20.19133027626556</v>
      </c>
      <c r="N40" s="29">
        <f t="shared" ref="N40:O40" si="59">(N39/N5)*100</f>
        <v>19.720349825000071</v>
      </c>
      <c r="O40" s="29">
        <f t="shared" si="59"/>
        <v>19.95146404760974</v>
      </c>
      <c r="P40" s="29" t="e">
        <f t="shared" ref="P40:Q40" si="60">(P39/P5)*100</f>
        <v>#DIV/0!</v>
      </c>
      <c r="Q40" s="29">
        <f t="shared" si="60"/>
        <v>20.275772595722032</v>
      </c>
      <c r="R40" s="29">
        <f t="shared" ref="R40:S40" si="61">(R39/R5)*100</f>
        <v>18.780770498601704</v>
      </c>
      <c r="S40" s="29">
        <f t="shared" si="61"/>
        <v>19.452352493752038</v>
      </c>
    </row>
    <row r="41" spans="1:19">
      <c r="A41" s="16" t="s">
        <v>32</v>
      </c>
      <c r="B41" s="7">
        <v>5129</v>
      </c>
      <c r="C41" s="7">
        <v>4974</v>
      </c>
      <c r="D41" s="7">
        <v>6165</v>
      </c>
      <c r="E41" s="131">
        <v>5630</v>
      </c>
      <c r="F41" s="131">
        <v>5922</v>
      </c>
      <c r="G41" s="131"/>
      <c r="H41" s="131">
        <v>5528</v>
      </c>
      <c r="I41" s="131">
        <v>5330</v>
      </c>
      <c r="J41" s="131">
        <v>5338</v>
      </c>
      <c r="K41" s="101">
        <v>8655</v>
      </c>
      <c r="L41" s="7">
        <v>10147</v>
      </c>
      <c r="M41" s="7">
        <v>13402</v>
      </c>
      <c r="N41" s="131">
        <v>12272</v>
      </c>
      <c r="O41" s="131">
        <v>12920</v>
      </c>
      <c r="P41" s="131"/>
      <c r="Q41" s="131">
        <v>8918</v>
      </c>
      <c r="R41" s="131">
        <v>7118</v>
      </c>
      <c r="S41" s="131">
        <v>8140</v>
      </c>
    </row>
    <row r="42" spans="1:19">
      <c r="A42" s="16" t="s">
        <v>33</v>
      </c>
      <c r="B42" s="7">
        <v>1607</v>
      </c>
      <c r="C42" s="7">
        <v>1867</v>
      </c>
      <c r="D42" s="7">
        <v>2423</v>
      </c>
      <c r="E42" s="131">
        <v>2497</v>
      </c>
      <c r="F42" s="131">
        <v>3107</v>
      </c>
      <c r="G42" s="131"/>
      <c r="H42" s="131">
        <v>4141</v>
      </c>
      <c r="I42" s="131">
        <v>4151</v>
      </c>
      <c r="J42" s="131">
        <v>5060</v>
      </c>
      <c r="K42" s="101">
        <v>4699</v>
      </c>
      <c r="L42" s="7">
        <v>4429</v>
      </c>
      <c r="M42" s="7">
        <v>5919</v>
      </c>
      <c r="N42" s="131">
        <v>6453</v>
      </c>
      <c r="O42" s="131">
        <v>6378</v>
      </c>
      <c r="P42" s="131"/>
      <c r="Q42" s="131">
        <v>8533</v>
      </c>
      <c r="R42" s="131">
        <v>7603</v>
      </c>
      <c r="S42" s="131">
        <v>8906</v>
      </c>
    </row>
    <row r="43" spans="1:19">
      <c r="A43" s="16" t="s">
        <v>30</v>
      </c>
      <c r="B43" s="7">
        <v>1030</v>
      </c>
      <c r="C43" s="7">
        <v>1167</v>
      </c>
      <c r="D43" s="7">
        <v>1519</v>
      </c>
      <c r="E43" s="131">
        <v>1371</v>
      </c>
      <c r="F43" s="131">
        <v>1251</v>
      </c>
      <c r="G43" s="131"/>
      <c r="H43" s="131">
        <v>1488</v>
      </c>
      <c r="I43" s="131">
        <v>1407</v>
      </c>
      <c r="J43" s="131">
        <v>1509</v>
      </c>
      <c r="K43" s="101">
        <v>3181</v>
      </c>
      <c r="L43" s="7">
        <v>3395</v>
      </c>
      <c r="M43" s="7">
        <v>3890</v>
      </c>
      <c r="N43" s="131">
        <v>3888</v>
      </c>
      <c r="O43" s="131">
        <v>3524</v>
      </c>
      <c r="P43" s="131"/>
      <c r="Q43" s="131">
        <v>3018</v>
      </c>
      <c r="R43" s="131">
        <v>2819</v>
      </c>
      <c r="S43" s="131">
        <v>2549</v>
      </c>
    </row>
    <row r="44" spans="1:19">
      <c r="A44" s="16" t="s">
        <v>34</v>
      </c>
      <c r="B44" s="7">
        <v>1622</v>
      </c>
      <c r="C44" s="7">
        <v>2170</v>
      </c>
      <c r="D44" s="7">
        <v>2507</v>
      </c>
      <c r="E44" s="131">
        <v>2135</v>
      </c>
      <c r="F44" s="131">
        <v>2352</v>
      </c>
      <c r="G44" s="131"/>
      <c r="H44" s="131">
        <v>1988</v>
      </c>
      <c r="I44" s="131">
        <v>2227</v>
      </c>
      <c r="J44" s="131">
        <v>2099</v>
      </c>
      <c r="K44" s="101">
        <v>2839</v>
      </c>
      <c r="L44" s="7">
        <v>3697</v>
      </c>
      <c r="M44" s="7">
        <v>4017</v>
      </c>
      <c r="N44" s="131">
        <v>3911</v>
      </c>
      <c r="O44" s="131">
        <v>4033</v>
      </c>
      <c r="P44" s="131"/>
      <c r="Q44" s="131">
        <v>3176</v>
      </c>
      <c r="R44" s="131">
        <v>2722</v>
      </c>
      <c r="S44" s="131">
        <v>2400</v>
      </c>
    </row>
    <row r="45" spans="1:19">
      <c r="A45" s="16" t="s">
        <v>37</v>
      </c>
      <c r="B45" s="7">
        <v>2838</v>
      </c>
      <c r="C45" s="7">
        <v>3532</v>
      </c>
      <c r="D45" s="7">
        <v>4708</v>
      </c>
      <c r="E45" s="131">
        <v>4456</v>
      </c>
      <c r="F45" s="131">
        <v>4138</v>
      </c>
      <c r="G45" s="131"/>
      <c r="H45" s="131">
        <v>3871</v>
      </c>
      <c r="I45" s="131">
        <v>3705</v>
      </c>
      <c r="J45" s="131">
        <v>3523</v>
      </c>
      <c r="K45" s="101">
        <v>6805</v>
      </c>
      <c r="L45" s="7">
        <v>7658</v>
      </c>
      <c r="M45" s="7">
        <v>11831</v>
      </c>
      <c r="N45" s="131">
        <v>11247</v>
      </c>
      <c r="O45" s="131">
        <v>10479</v>
      </c>
      <c r="P45" s="131"/>
      <c r="Q45" s="131">
        <v>10340</v>
      </c>
      <c r="R45" s="131">
        <v>8929</v>
      </c>
      <c r="S45" s="131">
        <v>8151</v>
      </c>
    </row>
    <row r="46" spans="1:19">
      <c r="A46" s="16" t="s">
        <v>38</v>
      </c>
      <c r="B46" s="7">
        <v>3305</v>
      </c>
      <c r="C46" s="7">
        <v>3206</v>
      </c>
      <c r="D46" s="7">
        <v>3454</v>
      </c>
      <c r="E46" s="131">
        <v>3352</v>
      </c>
      <c r="F46" s="131">
        <v>3526</v>
      </c>
      <c r="G46" s="131"/>
      <c r="H46" s="131">
        <v>2966</v>
      </c>
      <c r="I46" s="131">
        <v>2961</v>
      </c>
      <c r="J46" s="131">
        <v>2948</v>
      </c>
      <c r="K46" s="101">
        <v>4301</v>
      </c>
      <c r="L46" s="7">
        <v>4336</v>
      </c>
      <c r="M46" s="7">
        <v>5195</v>
      </c>
      <c r="N46" s="131">
        <v>4916</v>
      </c>
      <c r="O46" s="131">
        <v>5050</v>
      </c>
      <c r="P46" s="131"/>
      <c r="Q46" s="131">
        <v>4309</v>
      </c>
      <c r="R46" s="131">
        <v>3583</v>
      </c>
      <c r="S46" s="131">
        <v>3192</v>
      </c>
    </row>
    <row r="47" spans="1:19">
      <c r="A47" s="16" t="s">
        <v>39</v>
      </c>
      <c r="B47" s="7">
        <v>1914</v>
      </c>
      <c r="C47" s="7">
        <v>2738</v>
      </c>
      <c r="D47" s="7">
        <v>3537</v>
      </c>
      <c r="E47" s="131">
        <v>2946</v>
      </c>
      <c r="F47" s="131">
        <v>2832</v>
      </c>
      <c r="G47" s="131"/>
      <c r="H47" s="131">
        <v>3182</v>
      </c>
      <c r="I47" s="131">
        <v>2883</v>
      </c>
      <c r="J47" s="131">
        <v>2973</v>
      </c>
      <c r="K47" s="101">
        <v>4880</v>
      </c>
      <c r="L47" s="7">
        <v>5396</v>
      </c>
      <c r="M47" s="7">
        <v>7341</v>
      </c>
      <c r="N47" s="131">
        <v>5655</v>
      </c>
      <c r="O47" s="131">
        <v>5587</v>
      </c>
      <c r="P47" s="131"/>
      <c r="Q47" s="131">
        <v>5664</v>
      </c>
      <c r="R47" s="131">
        <v>4827</v>
      </c>
      <c r="S47" s="131">
        <v>4850</v>
      </c>
    </row>
    <row r="48" spans="1:19">
      <c r="A48" s="16" t="s">
        <v>43</v>
      </c>
      <c r="B48" s="7">
        <v>378</v>
      </c>
      <c r="C48" s="7">
        <v>405</v>
      </c>
      <c r="D48" s="7">
        <v>494</v>
      </c>
      <c r="E48" s="131">
        <v>518</v>
      </c>
      <c r="F48" s="131">
        <v>599</v>
      </c>
      <c r="G48" s="131"/>
      <c r="H48" s="131">
        <v>518</v>
      </c>
      <c r="I48" s="131">
        <v>448</v>
      </c>
      <c r="J48" s="131">
        <v>521</v>
      </c>
      <c r="K48" s="101">
        <v>1545</v>
      </c>
      <c r="L48" s="7">
        <v>1474</v>
      </c>
      <c r="M48" s="7">
        <v>1529</v>
      </c>
      <c r="N48" s="131">
        <v>1491</v>
      </c>
      <c r="O48" s="131">
        <v>1525</v>
      </c>
      <c r="P48" s="131"/>
      <c r="Q48" s="131">
        <v>1139</v>
      </c>
      <c r="R48" s="131">
        <v>944</v>
      </c>
      <c r="S48" s="131">
        <v>1001</v>
      </c>
    </row>
    <row r="49" spans="1:19">
      <c r="A49" s="16" t="s">
        <v>42</v>
      </c>
      <c r="B49" s="7">
        <v>302</v>
      </c>
      <c r="C49" s="7">
        <v>322</v>
      </c>
      <c r="D49" s="7">
        <v>367</v>
      </c>
      <c r="E49" s="131">
        <v>226</v>
      </c>
      <c r="F49" s="131">
        <v>302</v>
      </c>
      <c r="G49" s="131"/>
      <c r="H49" s="131">
        <v>269</v>
      </c>
      <c r="I49" s="131">
        <v>261</v>
      </c>
      <c r="J49" s="131">
        <v>290</v>
      </c>
      <c r="K49" s="101">
        <v>435</v>
      </c>
      <c r="L49" s="7">
        <v>497</v>
      </c>
      <c r="M49" s="7">
        <v>549</v>
      </c>
      <c r="N49" s="131">
        <v>474</v>
      </c>
      <c r="O49" s="131">
        <v>531</v>
      </c>
      <c r="P49" s="131"/>
      <c r="Q49" s="131">
        <v>499</v>
      </c>
      <c r="R49" s="131">
        <v>385</v>
      </c>
      <c r="S49" s="131">
        <v>418</v>
      </c>
    </row>
    <row r="50" spans="1:19">
      <c r="A50" s="16" t="s">
        <v>49</v>
      </c>
      <c r="B50" s="7">
        <v>3864</v>
      </c>
      <c r="C50" s="7">
        <v>4472</v>
      </c>
      <c r="D50" s="7">
        <v>5162</v>
      </c>
      <c r="E50" s="131">
        <v>4813</v>
      </c>
      <c r="F50" s="131">
        <v>4247</v>
      </c>
      <c r="G50" s="131"/>
      <c r="H50" s="131">
        <v>4864</v>
      </c>
      <c r="I50" s="131">
        <v>4536</v>
      </c>
      <c r="J50" s="131">
        <v>4767</v>
      </c>
      <c r="K50" s="101">
        <v>10886</v>
      </c>
      <c r="L50" s="7">
        <v>11615</v>
      </c>
      <c r="M50" s="7">
        <v>12146</v>
      </c>
      <c r="N50" s="131">
        <v>11581</v>
      </c>
      <c r="O50" s="131">
        <v>10910</v>
      </c>
      <c r="P50" s="131"/>
      <c r="Q50" s="131">
        <v>10138</v>
      </c>
      <c r="R50" s="131">
        <v>9321</v>
      </c>
      <c r="S50" s="131">
        <v>9393</v>
      </c>
    </row>
    <row r="51" spans="1:19">
      <c r="A51" s="16" t="s">
        <v>53</v>
      </c>
      <c r="B51" s="7">
        <v>196</v>
      </c>
      <c r="C51" s="7">
        <v>280</v>
      </c>
      <c r="D51" s="7">
        <v>275</v>
      </c>
      <c r="E51" s="131">
        <v>178</v>
      </c>
      <c r="F51" s="131">
        <v>242</v>
      </c>
      <c r="G51" s="131"/>
      <c r="H51" s="131">
        <v>259</v>
      </c>
      <c r="I51" s="131">
        <v>226</v>
      </c>
      <c r="J51" s="131">
        <v>235</v>
      </c>
      <c r="K51" s="101">
        <v>601</v>
      </c>
      <c r="L51" s="7">
        <v>619</v>
      </c>
      <c r="M51" s="7">
        <v>703</v>
      </c>
      <c r="N51" s="131">
        <v>560</v>
      </c>
      <c r="O51" s="131">
        <v>655</v>
      </c>
      <c r="P51" s="131"/>
      <c r="Q51" s="131">
        <v>566</v>
      </c>
      <c r="R51" s="131">
        <v>541</v>
      </c>
      <c r="S51" s="131">
        <v>532</v>
      </c>
    </row>
    <row r="52" spans="1:19">
      <c r="A52" s="17" t="s">
        <v>56</v>
      </c>
      <c r="B52" s="7">
        <v>2375</v>
      </c>
      <c r="C52" s="7">
        <v>3009</v>
      </c>
      <c r="D52" s="7">
        <v>3077</v>
      </c>
      <c r="E52" s="132">
        <v>2923</v>
      </c>
      <c r="F52" s="131">
        <v>3274</v>
      </c>
      <c r="G52" s="131"/>
      <c r="H52" s="131">
        <v>3334</v>
      </c>
      <c r="I52" s="131">
        <v>3253</v>
      </c>
      <c r="J52" s="131">
        <v>3495</v>
      </c>
      <c r="K52" s="101">
        <v>4157</v>
      </c>
      <c r="L52" s="7">
        <v>4349</v>
      </c>
      <c r="M52" s="7">
        <v>4986</v>
      </c>
      <c r="N52" s="132">
        <v>5221</v>
      </c>
      <c r="O52" s="131">
        <v>4754</v>
      </c>
      <c r="P52" s="131"/>
      <c r="Q52" s="131">
        <v>4651</v>
      </c>
      <c r="R52" s="131">
        <v>4194</v>
      </c>
      <c r="S52" s="131">
        <v>4174</v>
      </c>
    </row>
    <row r="53" spans="1:19">
      <c r="A53" s="23" t="s">
        <v>68</v>
      </c>
      <c r="B53" s="30">
        <f t="shared" ref="B53:K53" si="62">SUM(B55:B63)</f>
        <v>19824</v>
      </c>
      <c r="C53" s="30">
        <f t="shared" ref="C53:D53" si="63">SUM(C55:C63)</f>
        <v>23259</v>
      </c>
      <c r="D53" s="30">
        <f t="shared" si="63"/>
        <v>26484</v>
      </c>
      <c r="E53" s="30">
        <f t="shared" ref="E53:F53" si="64">SUM(E55:E63)</f>
        <v>24064</v>
      </c>
      <c r="F53" s="30">
        <f t="shared" si="64"/>
        <v>22865</v>
      </c>
      <c r="G53" s="30">
        <f t="shared" ref="G53:H53" si="65">SUM(G55:G63)</f>
        <v>0</v>
      </c>
      <c r="H53" s="30">
        <f t="shared" si="65"/>
        <v>20216</v>
      </c>
      <c r="I53" s="30">
        <f t="shared" ref="I53:J53" si="66">SUM(I55:I63)</f>
        <v>18735</v>
      </c>
      <c r="J53" s="30">
        <f t="shared" si="66"/>
        <v>18105</v>
      </c>
      <c r="K53" s="99">
        <f t="shared" si="62"/>
        <v>41389</v>
      </c>
      <c r="L53" s="30">
        <f t="shared" ref="L53:M53" si="67">SUM(L55:L63)</f>
        <v>48684</v>
      </c>
      <c r="M53" s="30">
        <f t="shared" si="67"/>
        <v>54547</v>
      </c>
      <c r="N53" s="30">
        <f t="shared" ref="N53:O53" si="68">SUM(N55:N63)</f>
        <v>53180</v>
      </c>
      <c r="O53" s="30">
        <f t="shared" si="68"/>
        <v>48887</v>
      </c>
      <c r="P53" s="30">
        <f t="shared" ref="P53:Q53" si="69">SUM(P55:P63)</f>
        <v>0</v>
      </c>
      <c r="Q53" s="30">
        <f t="shared" si="69"/>
        <v>40657</v>
      </c>
      <c r="R53" s="30">
        <f t="shared" ref="R53:S53" si="70">SUM(R55:R63)</f>
        <v>35024</v>
      </c>
      <c r="S53" s="30">
        <f t="shared" si="70"/>
        <v>32597</v>
      </c>
    </row>
    <row r="54" spans="1:19">
      <c r="A54" s="24" t="s">
        <v>70</v>
      </c>
      <c r="B54" s="29">
        <f t="shared" ref="B54:K54" si="71">(B53/B5)*100</f>
        <v>14.996482362641936</v>
      </c>
      <c r="C54" s="29">
        <f t="shared" ref="C54:D54" si="72">(C53/C5)*100</f>
        <v>15.378766339815261</v>
      </c>
      <c r="D54" s="29">
        <f t="shared" si="72"/>
        <v>13.979635465328034</v>
      </c>
      <c r="E54" s="29">
        <f t="shared" ref="E54:F54" si="73">(E53/E5)*100</f>
        <v>13.533851501074205</v>
      </c>
      <c r="F54" s="29">
        <f t="shared" si="73"/>
        <v>12.808519219781081</v>
      </c>
      <c r="G54" s="29" t="e">
        <f t="shared" ref="G54:H54" si="74">(G53/G5)*100</f>
        <v>#DIV/0!</v>
      </c>
      <c r="H54" s="29">
        <f t="shared" si="74"/>
        <v>11.755812195433982</v>
      </c>
      <c r="I54" s="29">
        <f t="shared" ref="I54:J54" si="75">(I53/I5)*100</f>
        <v>11.038184399837387</v>
      </c>
      <c r="J54" s="29">
        <f t="shared" si="75"/>
        <v>10.422663320054344</v>
      </c>
      <c r="K54" s="100">
        <f t="shared" si="71"/>
        <v>16.967990029681378</v>
      </c>
      <c r="L54" s="29">
        <f t="shared" ref="L54:M54" si="76">(L53/L5)*100</f>
        <v>18.158150915106056</v>
      </c>
      <c r="M54" s="29">
        <f t="shared" si="76"/>
        <v>15.402143712304323</v>
      </c>
      <c r="N54" s="29">
        <f t="shared" ref="N54:O54" si="77">(N53/N5)*100</f>
        <v>15.497911949245649</v>
      </c>
      <c r="O54" s="29">
        <f t="shared" si="77"/>
        <v>14.70122121748858</v>
      </c>
      <c r="P54" s="29" t="e">
        <f t="shared" ref="P54:Q54" si="78">(P53/P5)*100</f>
        <v>#DIV/0!</v>
      </c>
      <c r="Q54" s="29">
        <f t="shared" si="78"/>
        <v>13.52483283989222</v>
      </c>
      <c r="R54" s="29">
        <f t="shared" ref="R54:S54" si="79">(R53/R5)*100</f>
        <v>12.414179329313896</v>
      </c>
      <c r="S54" s="29">
        <f t="shared" si="79"/>
        <v>11.806657249447644</v>
      </c>
    </row>
    <row r="55" spans="1:19">
      <c r="A55" s="16" t="s">
        <v>28</v>
      </c>
      <c r="B55" s="7">
        <v>2440</v>
      </c>
      <c r="C55" s="7">
        <v>2786</v>
      </c>
      <c r="D55" s="7">
        <v>3250</v>
      </c>
      <c r="E55" s="131">
        <v>3286</v>
      </c>
      <c r="F55" s="131">
        <v>3010</v>
      </c>
      <c r="G55" s="131"/>
      <c r="H55" s="131">
        <v>2677</v>
      </c>
      <c r="I55" s="131">
        <v>2447</v>
      </c>
      <c r="J55" s="131">
        <v>2267</v>
      </c>
      <c r="K55" s="101">
        <v>3258</v>
      </c>
      <c r="L55" s="7">
        <v>3774</v>
      </c>
      <c r="M55" s="7">
        <v>4649</v>
      </c>
      <c r="N55" s="131">
        <v>4518</v>
      </c>
      <c r="O55" s="131">
        <v>3992</v>
      </c>
      <c r="P55" s="131"/>
      <c r="Q55" s="131">
        <v>3211</v>
      </c>
      <c r="R55" s="131">
        <v>2828</v>
      </c>
      <c r="S55" s="131">
        <v>2559</v>
      </c>
    </row>
    <row r="56" spans="1:19">
      <c r="A56" s="16" t="s">
        <v>36</v>
      </c>
      <c r="B56" s="7">
        <v>341</v>
      </c>
      <c r="C56" s="7">
        <v>385</v>
      </c>
      <c r="D56" s="7">
        <v>359</v>
      </c>
      <c r="E56" s="131">
        <v>405</v>
      </c>
      <c r="F56" s="131">
        <v>383</v>
      </c>
      <c r="G56" s="131"/>
      <c r="H56" s="131">
        <v>385</v>
      </c>
      <c r="I56" s="131">
        <v>346</v>
      </c>
      <c r="J56" s="131">
        <v>306</v>
      </c>
      <c r="K56" s="101">
        <v>643</v>
      </c>
      <c r="L56" s="7">
        <v>827</v>
      </c>
      <c r="M56" s="7">
        <v>920</v>
      </c>
      <c r="N56" s="131">
        <v>987</v>
      </c>
      <c r="O56" s="131">
        <v>1029</v>
      </c>
      <c r="P56" s="131"/>
      <c r="Q56" s="131">
        <v>775</v>
      </c>
      <c r="R56" s="131">
        <v>573</v>
      </c>
      <c r="S56" s="131">
        <v>414</v>
      </c>
    </row>
    <row r="57" spans="1:19">
      <c r="A57" s="16" t="s">
        <v>35</v>
      </c>
      <c r="B57" s="7">
        <v>2110</v>
      </c>
      <c r="C57" s="7">
        <v>2459</v>
      </c>
      <c r="D57" s="7">
        <v>2784</v>
      </c>
      <c r="E57" s="131">
        <v>2548</v>
      </c>
      <c r="F57" s="131">
        <v>1946</v>
      </c>
      <c r="G57" s="131"/>
      <c r="H57" s="131">
        <v>1799</v>
      </c>
      <c r="I57" s="131">
        <v>1754</v>
      </c>
      <c r="J57" s="131">
        <v>1561</v>
      </c>
      <c r="K57" s="101">
        <v>4656</v>
      </c>
      <c r="L57" s="7">
        <v>5643</v>
      </c>
      <c r="M57" s="7">
        <v>6420</v>
      </c>
      <c r="N57" s="131">
        <v>5741</v>
      </c>
      <c r="O57" s="131">
        <v>4642</v>
      </c>
      <c r="P57" s="131"/>
      <c r="Q57" s="131">
        <v>3784</v>
      </c>
      <c r="R57" s="131">
        <v>3717</v>
      </c>
      <c r="S57" s="131">
        <v>3603</v>
      </c>
    </row>
    <row r="58" spans="1:19">
      <c r="A58" s="16" t="s">
        <v>44</v>
      </c>
      <c r="B58" s="7">
        <v>82</v>
      </c>
      <c r="C58" s="7">
        <v>102</v>
      </c>
      <c r="D58" s="7">
        <v>90</v>
      </c>
      <c r="E58" s="131">
        <v>96</v>
      </c>
      <c r="F58" s="131">
        <v>85</v>
      </c>
      <c r="G58" s="131"/>
      <c r="H58" s="131">
        <v>52</v>
      </c>
      <c r="I58" s="131">
        <v>130</v>
      </c>
      <c r="J58" s="131">
        <v>103</v>
      </c>
      <c r="K58" s="101">
        <v>712</v>
      </c>
      <c r="L58" s="7">
        <v>786</v>
      </c>
      <c r="M58" s="7">
        <v>992</v>
      </c>
      <c r="N58" s="131">
        <v>1162</v>
      </c>
      <c r="O58" s="131">
        <v>960</v>
      </c>
      <c r="P58" s="131"/>
      <c r="Q58" s="131">
        <v>778</v>
      </c>
      <c r="R58" s="131">
        <v>671</v>
      </c>
      <c r="S58" s="131">
        <v>662</v>
      </c>
    </row>
    <row r="59" spans="1:19">
      <c r="A59" s="16" t="s">
        <v>45</v>
      </c>
      <c r="B59" s="7">
        <v>3577</v>
      </c>
      <c r="C59" s="7">
        <v>4615</v>
      </c>
      <c r="D59" s="7">
        <v>5029</v>
      </c>
      <c r="E59" s="131">
        <v>4749</v>
      </c>
      <c r="F59" s="131">
        <v>4163</v>
      </c>
      <c r="G59" s="131"/>
      <c r="H59" s="131">
        <v>4140</v>
      </c>
      <c r="I59" s="131">
        <v>3745</v>
      </c>
      <c r="J59" s="131">
        <v>3884</v>
      </c>
      <c r="K59" s="101">
        <v>6999</v>
      </c>
      <c r="L59" s="7">
        <v>8078</v>
      </c>
      <c r="M59" s="7">
        <v>10526</v>
      </c>
      <c r="N59" s="131">
        <v>10114</v>
      </c>
      <c r="O59" s="131">
        <v>9199</v>
      </c>
      <c r="P59" s="131"/>
      <c r="Q59" s="131">
        <v>7629</v>
      </c>
      <c r="R59" s="131">
        <v>6017</v>
      </c>
      <c r="S59" s="131">
        <v>5889</v>
      </c>
    </row>
    <row r="60" spans="1:19">
      <c r="A60" s="16" t="s">
        <v>48</v>
      </c>
      <c r="B60" s="7">
        <v>5052</v>
      </c>
      <c r="C60" s="7">
        <v>5757</v>
      </c>
      <c r="D60" s="7">
        <v>6935</v>
      </c>
      <c r="E60" s="131">
        <v>6690</v>
      </c>
      <c r="F60" s="131">
        <v>6153</v>
      </c>
      <c r="G60" s="131"/>
      <c r="H60" s="131">
        <v>5263</v>
      </c>
      <c r="I60" s="131">
        <v>4967</v>
      </c>
      <c r="J60" s="131">
        <v>4737</v>
      </c>
      <c r="K60" s="101">
        <v>13542</v>
      </c>
      <c r="L60" s="7">
        <v>15875</v>
      </c>
      <c r="M60" s="7">
        <v>16459</v>
      </c>
      <c r="N60" s="131">
        <v>16892</v>
      </c>
      <c r="O60" s="131">
        <v>15382</v>
      </c>
      <c r="P60" s="131"/>
      <c r="Q60" s="131">
        <v>13442</v>
      </c>
      <c r="R60" s="131">
        <v>11218</v>
      </c>
      <c r="S60" s="131">
        <v>10652</v>
      </c>
    </row>
    <row r="61" spans="1:19">
      <c r="A61" s="16" t="s">
        <v>51</v>
      </c>
      <c r="B61" s="7">
        <v>5997</v>
      </c>
      <c r="C61" s="7">
        <v>6831</v>
      </c>
      <c r="D61" s="7">
        <v>7762</v>
      </c>
      <c r="E61" s="131">
        <v>6034</v>
      </c>
      <c r="F61" s="131">
        <v>6893</v>
      </c>
      <c r="G61" s="131"/>
      <c r="H61" s="131">
        <v>5653</v>
      </c>
      <c r="I61" s="131">
        <v>5116</v>
      </c>
      <c r="J61" s="131">
        <v>5002</v>
      </c>
      <c r="K61" s="101">
        <v>10381</v>
      </c>
      <c r="L61" s="7">
        <v>12114</v>
      </c>
      <c r="M61" s="7">
        <v>12706</v>
      </c>
      <c r="N61" s="131">
        <v>12173</v>
      </c>
      <c r="O61" s="131">
        <v>12286</v>
      </c>
      <c r="P61" s="131"/>
      <c r="Q61" s="131">
        <v>10081</v>
      </c>
      <c r="R61" s="131">
        <v>9092</v>
      </c>
      <c r="S61" s="131">
        <v>7925</v>
      </c>
    </row>
    <row r="62" spans="1:19">
      <c r="A62" s="16" t="s">
        <v>52</v>
      </c>
      <c r="B62" s="7">
        <v>171</v>
      </c>
      <c r="C62" s="7">
        <v>241</v>
      </c>
      <c r="D62" s="7">
        <v>225</v>
      </c>
      <c r="E62" s="131">
        <v>205</v>
      </c>
      <c r="F62" s="131">
        <v>183</v>
      </c>
      <c r="G62" s="131"/>
      <c r="H62" s="131">
        <v>153</v>
      </c>
      <c r="I62" s="131">
        <v>147</v>
      </c>
      <c r="J62" s="131">
        <v>182</v>
      </c>
      <c r="K62" s="101">
        <v>951</v>
      </c>
      <c r="L62" s="7">
        <v>1272</v>
      </c>
      <c r="M62" s="7">
        <v>1517</v>
      </c>
      <c r="N62" s="131">
        <v>1288</v>
      </c>
      <c r="O62" s="131">
        <v>1097</v>
      </c>
      <c r="P62" s="131"/>
      <c r="Q62" s="131">
        <v>694</v>
      </c>
      <c r="R62" s="131">
        <v>670</v>
      </c>
      <c r="S62" s="131">
        <v>666</v>
      </c>
    </row>
    <row r="63" spans="1:19">
      <c r="A63" s="17" t="s">
        <v>55</v>
      </c>
      <c r="B63" s="7">
        <v>54</v>
      </c>
      <c r="C63" s="7">
        <v>83</v>
      </c>
      <c r="D63" s="7">
        <v>50</v>
      </c>
      <c r="E63" s="132">
        <v>51</v>
      </c>
      <c r="F63" s="131">
        <v>49</v>
      </c>
      <c r="G63" s="131"/>
      <c r="H63" s="131">
        <v>94</v>
      </c>
      <c r="I63" s="131">
        <v>83</v>
      </c>
      <c r="J63" s="131">
        <v>63</v>
      </c>
      <c r="K63" s="101">
        <v>247</v>
      </c>
      <c r="L63" s="7">
        <v>315</v>
      </c>
      <c r="M63" s="7">
        <v>358</v>
      </c>
      <c r="N63" s="132">
        <v>305</v>
      </c>
      <c r="O63" s="131">
        <v>300</v>
      </c>
      <c r="P63" s="131"/>
      <c r="Q63" s="131">
        <v>263</v>
      </c>
      <c r="R63" s="131">
        <v>238</v>
      </c>
      <c r="S63" s="131">
        <v>227</v>
      </c>
    </row>
    <row r="64" spans="1:19">
      <c r="A64" s="43" t="s">
        <v>41</v>
      </c>
      <c r="B64" s="88">
        <v>221</v>
      </c>
      <c r="C64" s="88">
        <v>215</v>
      </c>
      <c r="D64" s="88">
        <v>129</v>
      </c>
      <c r="E64" s="133">
        <v>150</v>
      </c>
      <c r="F64" s="133">
        <v>190</v>
      </c>
      <c r="G64" s="133"/>
      <c r="H64" s="133">
        <v>497</v>
      </c>
      <c r="I64" s="133">
        <v>337</v>
      </c>
      <c r="J64" s="133">
        <v>298</v>
      </c>
      <c r="K64" s="102">
        <v>210</v>
      </c>
      <c r="L64" s="88">
        <v>211</v>
      </c>
      <c r="M64" s="88">
        <v>222</v>
      </c>
      <c r="N64" s="133">
        <v>248</v>
      </c>
      <c r="O64" s="133">
        <v>268</v>
      </c>
      <c r="P64" s="133"/>
      <c r="Q64" s="133">
        <v>343</v>
      </c>
      <c r="R64" s="133">
        <v>407</v>
      </c>
      <c r="S64" s="133">
        <v>274</v>
      </c>
    </row>
    <row r="65" spans="1:19">
      <c r="A65" s="21"/>
    </row>
    <row r="66" spans="1:19">
      <c r="B66" s="23" t="s">
        <v>19</v>
      </c>
      <c r="C66" s="23"/>
      <c r="D66" s="23"/>
      <c r="E66" s="23"/>
      <c r="F66" s="23"/>
      <c r="G66" s="23"/>
      <c r="H66" s="23"/>
      <c r="I66" s="23"/>
      <c r="J66" s="23"/>
      <c r="K66" s="23" t="s">
        <v>19</v>
      </c>
      <c r="L66" s="23"/>
      <c r="M66" s="23"/>
      <c r="N66" s="23"/>
      <c r="O66" s="23"/>
      <c r="P66" s="23"/>
      <c r="Q66" s="23"/>
      <c r="R66" s="23"/>
      <c r="S66" s="23"/>
    </row>
    <row r="67" spans="1:19">
      <c r="B67" s="23" t="s">
        <v>59</v>
      </c>
      <c r="C67" s="23"/>
      <c r="D67" s="23"/>
      <c r="E67" s="23"/>
      <c r="F67" s="23"/>
      <c r="G67" s="23"/>
      <c r="H67" s="23"/>
      <c r="I67" s="23"/>
      <c r="J67" s="23"/>
      <c r="K67" s="23" t="s">
        <v>59</v>
      </c>
      <c r="L67" s="23"/>
      <c r="M67" s="23"/>
      <c r="N67" s="23"/>
      <c r="O67" s="23"/>
      <c r="P67" s="23"/>
      <c r="Q67" s="23"/>
      <c r="R67" s="23"/>
      <c r="S67" s="23"/>
    </row>
    <row r="68" spans="1:19">
      <c r="B68" s="23" t="s">
        <v>60</v>
      </c>
      <c r="C68" s="23"/>
      <c r="D68" s="23"/>
      <c r="E68" s="23"/>
      <c r="F68" s="23"/>
      <c r="G68" s="23"/>
      <c r="H68" s="23"/>
      <c r="I68" s="23"/>
      <c r="J68" s="23"/>
      <c r="K68" s="23" t="s">
        <v>60</v>
      </c>
      <c r="L68" s="23"/>
      <c r="M68" s="23"/>
      <c r="N68" s="23"/>
      <c r="O68" s="23"/>
      <c r="P68" s="23"/>
      <c r="Q68" s="23"/>
      <c r="R68" s="23"/>
      <c r="S68" s="23"/>
    </row>
    <row r="69" spans="1:19">
      <c r="B69" s="23" t="s">
        <v>61</v>
      </c>
      <c r="C69" s="23"/>
      <c r="D69" s="23"/>
      <c r="E69" s="23"/>
      <c r="F69" s="23"/>
      <c r="G69" s="23"/>
      <c r="H69" s="23"/>
      <c r="I69" s="23"/>
      <c r="J69" s="23"/>
      <c r="K69" s="23" t="s">
        <v>61</v>
      </c>
      <c r="L69" s="23"/>
      <c r="M69" s="23"/>
      <c r="N69" s="23"/>
      <c r="O69" s="23"/>
      <c r="P69" s="23"/>
      <c r="Q69" s="23"/>
      <c r="R69" s="23"/>
      <c r="S69" s="23"/>
    </row>
    <row r="70" spans="1:19">
      <c r="B70" s="23" t="s">
        <v>20</v>
      </c>
      <c r="C70" s="23"/>
      <c r="D70" s="23"/>
      <c r="E70" s="23"/>
      <c r="F70" s="23"/>
      <c r="G70" s="23"/>
      <c r="H70" s="23"/>
      <c r="I70" s="23"/>
      <c r="J70" s="23"/>
      <c r="K70" s="23" t="s">
        <v>20</v>
      </c>
      <c r="L70" s="23"/>
      <c r="M70" s="23"/>
      <c r="N70" s="23"/>
      <c r="O70" s="23"/>
      <c r="P70" s="23"/>
      <c r="Q70" s="23"/>
      <c r="R70" s="23"/>
      <c r="S70" s="23"/>
    </row>
    <row r="71" spans="1:19">
      <c r="B71" s="23" t="s">
        <v>62</v>
      </c>
      <c r="C71" s="23"/>
      <c r="D71" s="23"/>
      <c r="E71" s="23"/>
      <c r="F71" s="23"/>
      <c r="G71" s="23"/>
      <c r="H71" s="23"/>
      <c r="I71" s="23"/>
      <c r="J71" s="23"/>
      <c r="K71" s="23" t="s">
        <v>62</v>
      </c>
      <c r="L71" s="23"/>
      <c r="M71" s="23"/>
      <c r="N71" s="23"/>
      <c r="O71" s="23"/>
      <c r="P71" s="23"/>
      <c r="Q71" s="23"/>
      <c r="R71" s="23"/>
      <c r="S71" s="23"/>
    </row>
    <row r="72" spans="1:19">
      <c r="B72" s="23" t="s">
        <v>72</v>
      </c>
      <c r="C72" s="23"/>
      <c r="D72" s="23"/>
      <c r="E72" s="23"/>
      <c r="F72" s="23"/>
      <c r="G72" s="23"/>
      <c r="H72" s="23"/>
      <c r="I72" s="23"/>
      <c r="J72" s="23"/>
      <c r="K72" s="23" t="s">
        <v>72</v>
      </c>
      <c r="L72" s="23"/>
      <c r="M72" s="23"/>
      <c r="N72" s="23"/>
      <c r="O72" s="23"/>
      <c r="P72" s="23"/>
      <c r="Q72" s="23"/>
      <c r="R72" s="23"/>
      <c r="S72" s="23"/>
    </row>
    <row r="73" spans="1:19">
      <c r="B73" s="23" t="s">
        <v>73</v>
      </c>
      <c r="C73" s="23"/>
      <c r="D73" s="23"/>
      <c r="E73" s="23"/>
      <c r="F73" s="23"/>
      <c r="G73" s="23"/>
      <c r="H73" s="23"/>
      <c r="I73" s="23"/>
      <c r="J73" s="23"/>
      <c r="K73" s="23" t="s">
        <v>73</v>
      </c>
      <c r="L73" s="23"/>
      <c r="M73" s="23"/>
      <c r="N73" s="23"/>
      <c r="O73" s="23"/>
      <c r="P73" s="23"/>
      <c r="Q73" s="23"/>
      <c r="R73" s="23"/>
      <c r="S73" s="23"/>
    </row>
    <row r="74" spans="1:19">
      <c r="B74" s="23" t="s">
        <v>75</v>
      </c>
      <c r="C74" s="23"/>
      <c r="D74" s="23"/>
      <c r="E74" s="23"/>
      <c r="F74" s="23"/>
      <c r="G74" s="23"/>
      <c r="H74" s="23"/>
      <c r="I74" s="23"/>
      <c r="J74" s="23"/>
      <c r="K74" s="23" t="s">
        <v>75</v>
      </c>
      <c r="L74" s="23"/>
      <c r="M74" s="23"/>
      <c r="N74" s="23"/>
      <c r="O74" s="23"/>
      <c r="P74" s="23"/>
      <c r="Q74" s="23"/>
      <c r="R74" s="23"/>
      <c r="S74" s="23"/>
    </row>
    <row r="75" spans="1:19">
      <c r="B75" s="23" t="s">
        <v>74</v>
      </c>
      <c r="C75" s="23"/>
      <c r="D75" s="23"/>
      <c r="E75" s="23"/>
      <c r="F75" s="23"/>
      <c r="G75" s="23"/>
      <c r="H75" s="23"/>
      <c r="I75" s="23"/>
      <c r="J75" s="23"/>
      <c r="K75" s="23" t="s">
        <v>74</v>
      </c>
      <c r="L75" s="23"/>
      <c r="M75" s="23"/>
      <c r="N75" s="23"/>
      <c r="O75" s="23"/>
      <c r="P75" s="23"/>
      <c r="Q75" s="23"/>
      <c r="R75" s="23"/>
      <c r="S75" s="23"/>
    </row>
    <row r="76" spans="1:19">
      <c r="B76" s="23" t="s">
        <v>63</v>
      </c>
      <c r="C76" s="23"/>
      <c r="D76" s="23"/>
      <c r="E76" s="23"/>
      <c r="F76" s="23"/>
      <c r="G76" s="23"/>
      <c r="H76" s="23"/>
      <c r="I76" s="23"/>
      <c r="J76" s="23"/>
      <c r="K76" s="23" t="s">
        <v>63</v>
      </c>
      <c r="L76" s="23"/>
      <c r="M76" s="23"/>
      <c r="N76" s="23"/>
      <c r="O76" s="23"/>
      <c r="P76" s="23"/>
      <c r="Q76" s="23"/>
      <c r="R76" s="23"/>
      <c r="S76" s="23"/>
    </row>
    <row r="77" spans="1:19">
      <c r="B77" s="23"/>
      <c r="C77" s="23"/>
      <c r="D77" s="23"/>
      <c r="E77" s="23"/>
      <c r="F77" s="23"/>
      <c r="G77" s="23"/>
      <c r="H77" s="23"/>
      <c r="I77" s="23"/>
      <c r="J77" s="23"/>
      <c r="K77" s="23"/>
      <c r="L77" s="23"/>
      <c r="M77" s="23"/>
      <c r="N77" s="23"/>
      <c r="O77" s="23"/>
      <c r="P77" s="23"/>
      <c r="Q77" s="23"/>
      <c r="R77" s="23"/>
      <c r="S77" s="23"/>
    </row>
    <row r="78" spans="1:19">
      <c r="B78" s="23" t="s">
        <v>79</v>
      </c>
      <c r="C78" s="23"/>
      <c r="D78" s="23"/>
      <c r="E78" s="23"/>
      <c r="F78" s="23"/>
      <c r="G78" s="23"/>
      <c r="H78" s="23"/>
      <c r="I78" s="23"/>
      <c r="J78" s="23"/>
      <c r="K78" s="23" t="s">
        <v>79</v>
      </c>
      <c r="L78" s="23"/>
      <c r="M78" s="23"/>
      <c r="N78" s="23"/>
      <c r="O78" s="23"/>
      <c r="P78" s="23"/>
      <c r="Q78" s="23"/>
      <c r="R78" s="23"/>
      <c r="S78" s="23"/>
    </row>
    <row r="79" spans="1:19">
      <c r="B79" s="23" t="s">
        <v>78</v>
      </c>
      <c r="C79" s="23"/>
      <c r="D79" s="23"/>
      <c r="E79" s="23"/>
      <c r="F79" s="23"/>
      <c r="G79" s="23"/>
      <c r="H79" s="23"/>
      <c r="I79" s="23"/>
      <c r="J79" s="23"/>
      <c r="K79" s="23" t="s">
        <v>78</v>
      </c>
      <c r="L79" s="23"/>
      <c r="M79" s="23"/>
      <c r="N79" s="23"/>
      <c r="O79" s="23"/>
      <c r="P79" s="23"/>
      <c r="Q79" s="23"/>
      <c r="R79" s="23"/>
      <c r="S79" s="23"/>
    </row>
    <row r="80" spans="1:19">
      <c r="B80" s="23" t="s">
        <v>80</v>
      </c>
      <c r="C80" s="23"/>
      <c r="D80" s="23"/>
      <c r="E80" s="23"/>
      <c r="F80" s="23"/>
      <c r="G80" s="23"/>
      <c r="H80" s="23"/>
      <c r="I80" s="23"/>
      <c r="J80" s="23"/>
      <c r="K80" s="23" t="s">
        <v>80</v>
      </c>
      <c r="L80" s="23"/>
      <c r="M80" s="23"/>
      <c r="N80" s="23"/>
      <c r="O80" s="23"/>
      <c r="P80" s="23"/>
      <c r="Q80" s="23"/>
      <c r="R80" s="23"/>
      <c r="S80" s="23"/>
    </row>
    <row r="81" spans="2:19">
      <c r="B81" s="23" t="s">
        <v>81</v>
      </c>
      <c r="C81" s="23"/>
      <c r="D81" s="23"/>
      <c r="E81" s="23"/>
      <c r="F81" s="23"/>
      <c r="G81" s="23"/>
      <c r="H81" s="23"/>
      <c r="I81" s="23"/>
      <c r="J81" s="23"/>
      <c r="K81" s="23" t="s">
        <v>81</v>
      </c>
      <c r="L81" s="23"/>
      <c r="M81" s="23"/>
      <c r="N81" s="23"/>
      <c r="O81" s="23"/>
      <c r="P81" s="23"/>
      <c r="Q81" s="23"/>
      <c r="R81" s="23"/>
      <c r="S81" s="23"/>
    </row>
    <row r="82" spans="2:19">
      <c r="B82" s="23" t="s">
        <v>82</v>
      </c>
      <c r="C82" s="23"/>
      <c r="D82" s="23"/>
      <c r="E82" s="23"/>
      <c r="F82" s="23"/>
      <c r="G82" s="23"/>
      <c r="H82" s="23"/>
      <c r="I82" s="23"/>
      <c r="J82" s="23"/>
      <c r="K82" s="23" t="s">
        <v>82</v>
      </c>
      <c r="L82" s="23"/>
      <c r="M82" s="23"/>
      <c r="N82" s="23"/>
      <c r="O82" s="23"/>
      <c r="P82" s="23"/>
      <c r="Q82" s="23"/>
      <c r="R82" s="23"/>
      <c r="S82" s="23"/>
    </row>
    <row r="83" spans="2:19">
      <c r="B83" s="23" t="s">
        <v>83</v>
      </c>
      <c r="C83" s="23"/>
      <c r="D83" s="23"/>
      <c r="E83" s="23"/>
      <c r="F83" s="23"/>
      <c r="G83" s="23"/>
      <c r="H83" s="23"/>
      <c r="I83" s="23"/>
      <c r="J83" s="23"/>
      <c r="K83" s="23" t="s">
        <v>83</v>
      </c>
      <c r="L83" s="23"/>
      <c r="M83" s="23"/>
      <c r="N83" s="23"/>
      <c r="O83" s="23"/>
      <c r="P83" s="23"/>
      <c r="Q83" s="23"/>
      <c r="R83" s="23"/>
      <c r="S83" s="23"/>
    </row>
    <row r="84" spans="2:19">
      <c r="B84" s="23" t="s">
        <v>84</v>
      </c>
      <c r="C84" s="23"/>
      <c r="D84" s="23"/>
      <c r="E84" s="23"/>
      <c r="F84" s="23"/>
      <c r="G84" s="23"/>
      <c r="H84" s="23"/>
      <c r="I84" s="23"/>
      <c r="J84" s="23"/>
      <c r="K84" s="23" t="s">
        <v>84</v>
      </c>
      <c r="L84" s="23"/>
      <c r="M84" s="23"/>
      <c r="N84" s="23"/>
      <c r="O84" s="23"/>
      <c r="P84" s="23"/>
      <c r="Q84" s="23"/>
      <c r="R84" s="23"/>
      <c r="S84" s="23"/>
    </row>
  </sheetData>
  <phoneticPr fontId="8" type="noConversion"/>
  <hyperlinks>
    <hyperlink ref="B76" r:id="rId1" display="www.nces.ed.gov" xr:uid="{00000000-0004-0000-0300-000000000000}"/>
    <hyperlink ref="K76" r:id="rId2" display="www.nces.ed.gov" xr:uid="{00000000-0004-0000-0300-000001000000}"/>
  </hyperlinks>
  <pageMargins left="0.5" right="0.5" top="0.5" bottom="0.55000000000000004" header="0.5" footer="0.5"/>
  <pageSetup orientation="portrait" verticalDpi="300" r:id="rId3"/>
  <headerFooter alignWithMargins="0">
    <oddFooter>&amp;LSREB Fact Book 1996/1997&amp;CDraft&amp;R&amp;D</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J215"/>
  <sheetViews>
    <sheetView showZeros="0" zoomScale="90" zoomScaleNormal="90" workbookViewId="0">
      <selection activeCell="K23" sqref="K23"/>
    </sheetView>
  </sheetViews>
  <sheetFormatPr defaultColWidth="9.7109375" defaultRowHeight="12.75"/>
  <cols>
    <col min="1" max="1" width="21.140625" style="1" customWidth="1"/>
    <col min="2" max="2" width="15.85546875" style="23" customWidth="1"/>
    <col min="3" max="3" width="15.85546875" style="1" customWidth="1"/>
    <col min="4" max="10" width="15.85546875" style="23" customWidth="1"/>
    <col min="11" max="16384" width="9.7109375" style="1"/>
  </cols>
  <sheetData>
    <row r="1" spans="1:10" s="97" customFormat="1" ht="22.5" customHeight="1">
      <c r="A1" s="96" t="s">
        <v>104</v>
      </c>
      <c r="B1" s="96"/>
      <c r="D1" s="96"/>
      <c r="E1" s="96"/>
      <c r="F1" s="96"/>
      <c r="G1" s="96"/>
      <c r="H1" s="96"/>
      <c r="I1" s="96"/>
      <c r="J1" s="96"/>
    </row>
    <row r="2" spans="1:10">
      <c r="B2" s="122" t="s">
        <v>85</v>
      </c>
      <c r="C2" s="122" t="s">
        <v>85</v>
      </c>
      <c r="D2" s="122" t="s">
        <v>85</v>
      </c>
      <c r="E2" s="122" t="s">
        <v>85</v>
      </c>
      <c r="F2" s="122" t="s">
        <v>85</v>
      </c>
      <c r="G2" s="122" t="s">
        <v>85</v>
      </c>
      <c r="H2" s="122" t="s">
        <v>85</v>
      </c>
      <c r="I2" s="122" t="s">
        <v>85</v>
      </c>
      <c r="J2" s="122" t="s">
        <v>85</v>
      </c>
    </row>
    <row r="3" spans="1:10" s="8" customFormat="1">
      <c r="A3" s="32"/>
      <c r="B3" s="87" t="s">
        <v>71</v>
      </c>
      <c r="C3" s="87" t="s">
        <v>100</v>
      </c>
      <c r="D3" s="87" t="s">
        <v>106</v>
      </c>
      <c r="E3" s="87" t="s">
        <v>107</v>
      </c>
      <c r="F3" s="87" t="s">
        <v>110</v>
      </c>
      <c r="G3" s="87" t="s">
        <v>112</v>
      </c>
      <c r="H3" s="87" t="s">
        <v>113</v>
      </c>
      <c r="I3" s="87" t="s">
        <v>117</v>
      </c>
      <c r="J3" s="144" t="s">
        <v>118</v>
      </c>
    </row>
    <row r="4" spans="1:10">
      <c r="A4" s="22" t="s">
        <v>69</v>
      </c>
      <c r="B4" s="28">
        <f>B5+B23+B38+B52+B63</f>
        <v>349972</v>
      </c>
      <c r="C4" s="28">
        <f>C5+C23+C38+C52+C63</f>
        <v>390202</v>
      </c>
      <c r="D4" s="28">
        <f>D5+D23+D38+D52+D63</f>
        <v>509203</v>
      </c>
      <c r="E4" s="28">
        <f>E5+E23+E38+E52+E63</f>
        <v>490526</v>
      </c>
      <c r="F4" s="28">
        <f>F5+F23+F38+F52+F63</f>
        <v>481116</v>
      </c>
      <c r="G4" s="28">
        <f t="shared" ref="G4:H4" si="0">G5+G23+G38+G52+G63</f>
        <v>0</v>
      </c>
      <c r="H4" s="28">
        <f t="shared" si="0"/>
        <v>448720</v>
      </c>
      <c r="I4" s="28">
        <f t="shared" ref="I4:J4" si="1">I5+I23+I38+I52+I63</f>
        <v>430714</v>
      </c>
      <c r="J4" s="28">
        <f t="shared" si="1"/>
        <v>429104</v>
      </c>
    </row>
    <row r="5" spans="1:10">
      <c r="A5" s="23" t="s">
        <v>18</v>
      </c>
      <c r="B5" s="30">
        <f>SUM(B7:B22)</f>
        <v>140532</v>
      </c>
      <c r="C5" s="30">
        <f>SUM(C7:C22)</f>
        <v>155725</v>
      </c>
      <c r="D5" s="30">
        <f>SUM(D7:D22)</f>
        <v>206201</v>
      </c>
      <c r="E5" s="30">
        <f>SUM(E7:E22)</f>
        <v>190631</v>
      </c>
      <c r="F5" s="30">
        <f>SUM(F7:F22)</f>
        <v>184259</v>
      </c>
      <c r="G5" s="30">
        <f t="shared" ref="G5:H5" si="2">SUM(G7:G22)</f>
        <v>0</v>
      </c>
      <c r="H5" s="30">
        <f t="shared" si="2"/>
        <v>176976</v>
      </c>
      <c r="I5" s="30">
        <f t="shared" ref="I5:J5" si="3">SUM(I7:I22)</f>
        <v>170759</v>
      </c>
      <c r="J5" s="30">
        <f t="shared" si="3"/>
        <v>165522</v>
      </c>
    </row>
    <row r="6" spans="1:10">
      <c r="A6" s="24" t="s">
        <v>70</v>
      </c>
      <c r="B6" s="29">
        <f>(B5/B4)*100</f>
        <v>40.155212416993358</v>
      </c>
      <c r="C6" s="29">
        <f>(C5/C4)*100</f>
        <v>39.908816459167298</v>
      </c>
      <c r="D6" s="29">
        <f>(D5/D4)*100</f>
        <v>40.494851758532455</v>
      </c>
      <c r="E6" s="29">
        <f>(E5/E4)*100</f>
        <v>38.862567937275493</v>
      </c>
      <c r="F6" s="29">
        <f>(F5/F4)*100</f>
        <v>38.29824823950981</v>
      </c>
      <c r="G6" s="29" t="e">
        <f t="shared" ref="G6:H6" si="4">(G5/G4)*100</f>
        <v>#DIV/0!</v>
      </c>
      <c r="H6" s="29">
        <f t="shared" si="4"/>
        <v>39.440185416295243</v>
      </c>
      <c r="I6" s="29">
        <f t="shared" ref="I6:J6" si="5">(I5/I4)*100</f>
        <v>39.645565270690064</v>
      </c>
      <c r="J6" s="29">
        <f t="shared" si="5"/>
        <v>38.573865543085127</v>
      </c>
    </row>
    <row r="7" spans="1:10">
      <c r="A7" s="23" t="s">
        <v>0</v>
      </c>
      <c r="B7" s="33">
        <v>3108</v>
      </c>
      <c r="C7" s="33">
        <v>3682</v>
      </c>
      <c r="D7" s="1">
        <v>4752</v>
      </c>
      <c r="E7" s="131">
        <v>5249</v>
      </c>
      <c r="F7" s="131">
        <v>4743</v>
      </c>
      <c r="G7" s="131"/>
      <c r="H7" s="131">
        <v>4576</v>
      </c>
      <c r="I7" s="131">
        <v>4643</v>
      </c>
      <c r="J7" s="131">
        <v>4587</v>
      </c>
    </row>
    <row r="8" spans="1:10">
      <c r="A8" s="23" t="s">
        <v>1</v>
      </c>
      <c r="B8" s="33">
        <v>4977</v>
      </c>
      <c r="C8" s="33">
        <v>5503</v>
      </c>
      <c r="D8" s="1">
        <v>6179</v>
      </c>
      <c r="E8" s="131">
        <v>6611</v>
      </c>
      <c r="F8" s="131">
        <v>6875</v>
      </c>
      <c r="G8" s="131"/>
      <c r="H8" s="131">
        <v>7386</v>
      </c>
      <c r="I8" s="131">
        <v>6947</v>
      </c>
      <c r="J8" s="131">
        <v>6430</v>
      </c>
    </row>
    <row r="9" spans="1:10">
      <c r="A9" s="23" t="s">
        <v>16</v>
      </c>
      <c r="B9" s="33">
        <v>668</v>
      </c>
      <c r="C9" s="33">
        <v>896</v>
      </c>
      <c r="D9" s="1">
        <v>1115</v>
      </c>
      <c r="E9" s="131">
        <v>1097</v>
      </c>
      <c r="F9" s="131">
        <v>913</v>
      </c>
      <c r="G9" s="131"/>
      <c r="H9" s="131">
        <v>707</v>
      </c>
      <c r="I9" s="131">
        <v>642</v>
      </c>
      <c r="J9" s="131">
        <v>631</v>
      </c>
    </row>
    <row r="10" spans="1:10">
      <c r="A10" s="23" t="s">
        <v>2</v>
      </c>
      <c r="B10" s="33">
        <v>30937</v>
      </c>
      <c r="C10" s="33">
        <v>32718</v>
      </c>
      <c r="D10" s="1">
        <v>44256</v>
      </c>
      <c r="E10" s="131">
        <v>36925</v>
      </c>
      <c r="F10" s="131">
        <v>33355</v>
      </c>
      <c r="G10" s="131"/>
      <c r="H10" s="131">
        <v>28764</v>
      </c>
      <c r="I10" s="131">
        <v>26224</v>
      </c>
      <c r="J10" s="131">
        <v>26449</v>
      </c>
    </row>
    <row r="11" spans="1:10">
      <c r="A11" s="23" t="s">
        <v>3</v>
      </c>
      <c r="B11" s="33">
        <v>12140</v>
      </c>
      <c r="C11" s="33">
        <v>13812</v>
      </c>
      <c r="D11" s="1">
        <v>20707</v>
      </c>
      <c r="E11" s="131">
        <v>16655</v>
      </c>
      <c r="F11" s="131">
        <v>16732</v>
      </c>
      <c r="G11" s="131"/>
      <c r="H11" s="131">
        <v>15187</v>
      </c>
      <c r="I11" s="131">
        <v>14362</v>
      </c>
      <c r="J11" s="131">
        <v>13636</v>
      </c>
    </row>
    <row r="12" spans="1:10">
      <c r="A12" s="23" t="s">
        <v>4</v>
      </c>
      <c r="B12" s="33">
        <v>4304</v>
      </c>
      <c r="C12" s="33">
        <v>4923</v>
      </c>
      <c r="D12" s="1">
        <v>6173</v>
      </c>
      <c r="E12" s="131">
        <v>5253</v>
      </c>
      <c r="F12" s="131">
        <v>4675</v>
      </c>
      <c r="G12" s="131"/>
      <c r="H12" s="131">
        <v>4294</v>
      </c>
      <c r="I12" s="131">
        <v>3679</v>
      </c>
      <c r="J12" s="131">
        <v>5767</v>
      </c>
    </row>
    <row r="13" spans="1:10">
      <c r="A13" s="23" t="s">
        <v>5</v>
      </c>
      <c r="B13" s="33">
        <v>7221</v>
      </c>
      <c r="C13" s="33">
        <v>8730</v>
      </c>
      <c r="D13" s="1">
        <v>11304</v>
      </c>
      <c r="E13" s="131">
        <v>12952</v>
      </c>
      <c r="F13" s="131">
        <v>11054</v>
      </c>
      <c r="G13" s="131"/>
      <c r="H13" s="131">
        <v>13440</v>
      </c>
      <c r="I13" s="131">
        <v>12588</v>
      </c>
      <c r="J13" s="131">
        <v>11816</v>
      </c>
    </row>
    <row r="14" spans="1:10">
      <c r="A14" s="23" t="s">
        <v>6</v>
      </c>
      <c r="B14" s="33">
        <v>5877</v>
      </c>
      <c r="C14" s="33">
        <v>7108</v>
      </c>
      <c r="D14" s="1">
        <v>8903</v>
      </c>
      <c r="E14" s="131">
        <v>8124</v>
      </c>
      <c r="F14" s="131">
        <v>7750</v>
      </c>
      <c r="G14" s="131"/>
      <c r="H14" s="131">
        <v>5219</v>
      </c>
      <c r="I14" s="131">
        <v>5434</v>
      </c>
      <c r="J14" s="131">
        <v>4770</v>
      </c>
    </row>
    <row r="15" spans="1:10">
      <c r="A15" s="23" t="s">
        <v>7</v>
      </c>
      <c r="B15" s="33">
        <v>3339</v>
      </c>
      <c r="C15" s="33">
        <v>3511</v>
      </c>
      <c r="D15" s="1">
        <v>4093</v>
      </c>
      <c r="E15" s="131">
        <v>3758</v>
      </c>
      <c r="F15" s="131">
        <v>3486</v>
      </c>
      <c r="G15" s="131"/>
      <c r="H15" s="131">
        <v>5738</v>
      </c>
      <c r="I15" s="131">
        <v>5960</v>
      </c>
      <c r="J15" s="131">
        <v>6452</v>
      </c>
    </row>
    <row r="16" spans="1:10">
      <c r="A16" s="23" t="s">
        <v>8</v>
      </c>
      <c r="B16" s="33">
        <v>6765</v>
      </c>
      <c r="C16" s="33">
        <v>7346</v>
      </c>
      <c r="D16" s="1">
        <v>10667</v>
      </c>
      <c r="E16" s="131">
        <v>9046</v>
      </c>
      <c r="F16" s="131">
        <v>9859</v>
      </c>
      <c r="G16" s="131"/>
      <c r="H16" s="131">
        <v>10046</v>
      </c>
      <c r="I16" s="131">
        <v>8710</v>
      </c>
      <c r="J16" s="131">
        <v>7543</v>
      </c>
    </row>
    <row r="17" spans="1:10">
      <c r="A17" s="23" t="s">
        <v>9</v>
      </c>
      <c r="B17" s="33">
        <v>8857</v>
      </c>
      <c r="C17" s="33">
        <v>9274</v>
      </c>
      <c r="D17" s="1">
        <v>10544</v>
      </c>
      <c r="E17" s="131">
        <v>10507</v>
      </c>
      <c r="F17" s="131">
        <v>9739</v>
      </c>
      <c r="G17" s="131"/>
      <c r="H17" s="131">
        <v>9534</v>
      </c>
      <c r="I17" s="131">
        <v>9518</v>
      </c>
      <c r="J17" s="131">
        <v>8727</v>
      </c>
    </row>
    <row r="18" spans="1:10">
      <c r="A18" s="23" t="s">
        <v>10</v>
      </c>
      <c r="B18" s="33">
        <v>2213</v>
      </c>
      <c r="C18" s="33">
        <v>2194</v>
      </c>
      <c r="D18" s="1">
        <v>3027</v>
      </c>
      <c r="E18" s="131">
        <v>3819</v>
      </c>
      <c r="F18" s="131">
        <v>3613</v>
      </c>
      <c r="G18" s="131"/>
      <c r="H18" s="131">
        <v>3592</v>
      </c>
      <c r="I18" s="131">
        <v>3484</v>
      </c>
      <c r="J18" s="131">
        <v>3037</v>
      </c>
    </row>
    <row r="19" spans="1:10">
      <c r="A19" s="23" t="s">
        <v>11</v>
      </c>
      <c r="B19" s="33">
        <v>8912</v>
      </c>
      <c r="C19" s="33">
        <v>10705</v>
      </c>
      <c r="D19" s="1">
        <v>12860</v>
      </c>
      <c r="E19" s="131">
        <v>13241</v>
      </c>
      <c r="F19" s="131">
        <v>12177</v>
      </c>
      <c r="G19" s="131"/>
      <c r="H19" s="131">
        <v>10979</v>
      </c>
      <c r="I19" s="131">
        <v>11195</v>
      </c>
      <c r="J19" s="131">
        <v>10620</v>
      </c>
    </row>
    <row r="20" spans="1:10">
      <c r="A20" s="23" t="s">
        <v>12</v>
      </c>
      <c r="B20" s="33">
        <v>33621</v>
      </c>
      <c r="C20" s="33">
        <v>35569</v>
      </c>
      <c r="D20" s="1">
        <v>46728</v>
      </c>
      <c r="E20" s="131">
        <v>42340</v>
      </c>
      <c r="F20" s="131">
        <v>44715</v>
      </c>
      <c r="G20" s="131"/>
      <c r="H20" s="131">
        <v>42413</v>
      </c>
      <c r="I20" s="131">
        <v>42012</v>
      </c>
      <c r="J20" s="131">
        <v>40578</v>
      </c>
    </row>
    <row r="21" spans="1:10">
      <c r="A21" s="23" t="s">
        <v>13</v>
      </c>
      <c r="B21" s="33">
        <v>6088</v>
      </c>
      <c r="C21" s="33">
        <v>8046</v>
      </c>
      <c r="D21" s="1">
        <v>12465</v>
      </c>
      <c r="E21" s="131">
        <v>12949</v>
      </c>
      <c r="F21" s="131">
        <v>12172</v>
      </c>
      <c r="G21" s="131"/>
      <c r="H21" s="131">
        <v>11951</v>
      </c>
      <c r="I21" s="131">
        <v>12143</v>
      </c>
      <c r="J21" s="131">
        <v>11015</v>
      </c>
    </row>
    <row r="22" spans="1:10">
      <c r="A22" s="25" t="s">
        <v>14</v>
      </c>
      <c r="B22" s="34">
        <v>1505</v>
      </c>
      <c r="C22" s="34">
        <v>1708</v>
      </c>
      <c r="D22" s="1">
        <v>2428</v>
      </c>
      <c r="E22" s="132">
        <v>2105</v>
      </c>
      <c r="F22" s="132">
        <v>2401</v>
      </c>
      <c r="G22" s="132"/>
      <c r="H22" s="132">
        <v>3150</v>
      </c>
      <c r="I22" s="132">
        <v>3218</v>
      </c>
      <c r="J22" s="132">
        <v>3464</v>
      </c>
    </row>
    <row r="23" spans="1:10">
      <c r="A23" s="23" t="s">
        <v>66</v>
      </c>
      <c r="B23" s="30">
        <f>SUM(B25:B37)</f>
        <v>80763</v>
      </c>
      <c r="C23" s="30">
        <f>SUM(C25:C37)</f>
        <v>89137</v>
      </c>
      <c r="D23" s="30">
        <f>SUM(D25:D37)</f>
        <v>129654</v>
      </c>
      <c r="E23" s="30">
        <f>SUM(E25:E37)</f>
        <v>134924</v>
      </c>
      <c r="F23" s="30">
        <f>SUM(F25:F37)</f>
        <v>136120</v>
      </c>
      <c r="G23" s="30">
        <f t="shared" ref="G23:H23" si="6">SUM(G25:G37)</f>
        <v>0</v>
      </c>
      <c r="H23" s="30">
        <f t="shared" si="6"/>
        <v>125490</v>
      </c>
      <c r="I23" s="30">
        <f t="shared" ref="I23:J23" si="7">SUM(I25:I37)</f>
        <v>127846</v>
      </c>
      <c r="J23" s="30">
        <f t="shared" si="7"/>
        <v>132333</v>
      </c>
    </row>
    <row r="24" spans="1:10">
      <c r="A24" s="24" t="s">
        <v>70</v>
      </c>
      <c r="B24" s="29">
        <f>(B23/B4)*100</f>
        <v>23.076989016264157</v>
      </c>
      <c r="C24" s="29">
        <f>(C23/C4)*100</f>
        <v>22.843809104002542</v>
      </c>
      <c r="D24" s="29">
        <f>(D23/D4)*100</f>
        <v>25.462143781556669</v>
      </c>
      <c r="E24" s="29">
        <f>(E23/E4)*100</f>
        <v>27.50598337295067</v>
      </c>
      <c r="F24" s="29">
        <f>(F23/F4)*100</f>
        <v>28.292553147265942</v>
      </c>
      <c r="G24" s="29" t="e">
        <f t="shared" ref="G24:H24" si="8">(G23/G4)*100</f>
        <v>#DIV/0!</v>
      </c>
      <c r="H24" s="29">
        <f t="shared" si="8"/>
        <v>27.96621501158852</v>
      </c>
      <c r="I24" s="29">
        <f t="shared" ref="I24:J24" si="9">(I23/I4)*100</f>
        <v>29.682341414488501</v>
      </c>
      <c r="J24" s="29">
        <f t="shared" si="9"/>
        <v>30.839376934263026</v>
      </c>
    </row>
    <row r="25" spans="1:10">
      <c r="A25" s="23" t="s">
        <v>24</v>
      </c>
      <c r="B25" s="33">
        <v>577</v>
      </c>
      <c r="C25" s="33">
        <v>974</v>
      </c>
      <c r="D25" s="1">
        <v>982</v>
      </c>
      <c r="E25" s="131">
        <v>1228</v>
      </c>
      <c r="F25" s="131">
        <v>1475</v>
      </c>
      <c r="G25" s="131"/>
      <c r="H25" s="131">
        <v>1896</v>
      </c>
      <c r="I25" s="131">
        <v>604</v>
      </c>
      <c r="J25" s="131">
        <v>604</v>
      </c>
    </row>
    <row r="26" spans="1:10">
      <c r="A26" s="23" t="s">
        <v>25</v>
      </c>
      <c r="B26" s="33">
        <v>14382</v>
      </c>
      <c r="C26" s="33">
        <v>14744</v>
      </c>
      <c r="D26" s="1">
        <v>19923</v>
      </c>
      <c r="E26" s="131">
        <v>21606</v>
      </c>
      <c r="F26" s="131">
        <v>20963</v>
      </c>
      <c r="G26" s="131"/>
      <c r="H26" s="131">
        <v>20408</v>
      </c>
      <c r="I26" s="131">
        <v>19829</v>
      </c>
      <c r="J26" s="131">
        <v>18067</v>
      </c>
    </row>
    <row r="27" spans="1:10">
      <c r="A27" s="23" t="s">
        <v>26</v>
      </c>
      <c r="B27" s="33">
        <v>41717</v>
      </c>
      <c r="C27" s="33">
        <v>46670</v>
      </c>
      <c r="D27" s="1">
        <v>70797</v>
      </c>
      <c r="E27" s="131">
        <v>74123</v>
      </c>
      <c r="F27" s="131">
        <v>72620</v>
      </c>
      <c r="G27" s="131"/>
      <c r="H27" s="131">
        <v>66296</v>
      </c>
      <c r="I27" s="131">
        <v>71343</v>
      </c>
      <c r="J27" s="131">
        <v>73377</v>
      </c>
    </row>
    <row r="28" spans="1:10">
      <c r="A28" s="23" t="s">
        <v>27</v>
      </c>
      <c r="B28" s="33">
        <v>3535</v>
      </c>
      <c r="C28" s="33">
        <v>3935</v>
      </c>
      <c r="D28" s="1">
        <v>5419</v>
      </c>
      <c r="E28" s="131">
        <v>5356</v>
      </c>
      <c r="F28" s="131">
        <v>6292</v>
      </c>
      <c r="G28" s="131"/>
      <c r="H28" s="131">
        <v>5879</v>
      </c>
      <c r="I28" s="131">
        <v>5073</v>
      </c>
      <c r="J28" s="131">
        <v>5459</v>
      </c>
    </row>
    <row r="29" spans="1:10">
      <c r="A29" s="23" t="s">
        <v>29</v>
      </c>
      <c r="B29" s="33">
        <v>505</v>
      </c>
      <c r="C29" s="33">
        <v>617</v>
      </c>
      <c r="D29" s="1">
        <v>827</v>
      </c>
      <c r="E29" s="131">
        <v>983</v>
      </c>
      <c r="F29" s="131">
        <v>1235</v>
      </c>
      <c r="G29" s="131"/>
      <c r="H29" s="131">
        <v>1314</v>
      </c>
      <c r="I29" s="131">
        <v>1547</v>
      </c>
      <c r="J29" s="131">
        <v>1635</v>
      </c>
    </row>
    <row r="30" spans="1:10">
      <c r="A30" s="23" t="s">
        <v>31</v>
      </c>
      <c r="B30" s="33">
        <v>1748</v>
      </c>
      <c r="C30" s="33">
        <v>1477</v>
      </c>
      <c r="D30" s="1">
        <v>1653</v>
      </c>
      <c r="E30" s="131">
        <v>1724</v>
      </c>
      <c r="F30" s="131">
        <v>1871</v>
      </c>
      <c r="G30" s="131"/>
      <c r="H30" s="131">
        <v>1871</v>
      </c>
      <c r="I30" s="131">
        <v>1795</v>
      </c>
      <c r="J30" s="131">
        <v>1735</v>
      </c>
    </row>
    <row r="31" spans="1:10">
      <c r="A31" s="23" t="s">
        <v>40</v>
      </c>
      <c r="B31" s="33">
        <v>579</v>
      </c>
      <c r="C31" s="33">
        <v>548</v>
      </c>
      <c r="D31" s="1">
        <v>657</v>
      </c>
      <c r="E31" s="131">
        <v>744</v>
      </c>
      <c r="F31" s="131">
        <v>802</v>
      </c>
      <c r="G31" s="131"/>
      <c r="H31" s="131">
        <v>894</v>
      </c>
      <c r="I31" s="131">
        <v>818</v>
      </c>
      <c r="J31" s="131">
        <v>802</v>
      </c>
    </row>
    <row r="32" spans="1:10">
      <c r="A32" s="23" t="s">
        <v>47</v>
      </c>
      <c r="B32" s="33">
        <v>1216</v>
      </c>
      <c r="C32" s="33">
        <v>1558</v>
      </c>
      <c r="D32" s="1">
        <v>2485</v>
      </c>
      <c r="E32" s="131">
        <v>3477</v>
      </c>
      <c r="F32" s="131">
        <v>3402</v>
      </c>
      <c r="G32" s="131"/>
      <c r="H32" s="131">
        <v>3118</v>
      </c>
      <c r="I32" s="131">
        <v>2870</v>
      </c>
      <c r="J32" s="131">
        <v>2459</v>
      </c>
    </row>
    <row r="33" spans="1:10">
      <c r="A33" s="23" t="s">
        <v>46</v>
      </c>
      <c r="B33" s="33">
        <v>2592</v>
      </c>
      <c r="C33" s="33">
        <v>2697</v>
      </c>
      <c r="D33" s="1">
        <v>4533</v>
      </c>
      <c r="E33" s="131">
        <v>4888</v>
      </c>
      <c r="F33" s="131">
        <v>6415</v>
      </c>
      <c r="G33" s="131"/>
      <c r="H33" s="131">
        <v>4780</v>
      </c>
      <c r="I33" s="131">
        <v>5099</v>
      </c>
      <c r="J33" s="131">
        <v>9141</v>
      </c>
    </row>
    <row r="34" spans="1:10">
      <c r="A34" s="23" t="s">
        <v>50</v>
      </c>
      <c r="B34" s="33">
        <v>3956</v>
      </c>
      <c r="C34" s="33">
        <v>4061</v>
      </c>
      <c r="D34" s="1">
        <v>4928</v>
      </c>
      <c r="E34" s="131">
        <v>4973</v>
      </c>
      <c r="F34" s="131">
        <v>4979</v>
      </c>
      <c r="G34" s="131"/>
      <c r="H34" s="131">
        <v>4076</v>
      </c>
      <c r="I34" s="131">
        <v>4097</v>
      </c>
      <c r="J34" s="131">
        <v>3598</v>
      </c>
    </row>
    <row r="35" spans="1:10">
      <c r="A35" s="23" t="s">
        <v>54</v>
      </c>
      <c r="B35" s="33">
        <v>2780</v>
      </c>
      <c r="C35" s="33">
        <v>3536</v>
      </c>
      <c r="D35" s="1">
        <v>4460</v>
      </c>
      <c r="E35" s="131">
        <v>4069</v>
      </c>
      <c r="F35" s="131">
        <v>4028</v>
      </c>
      <c r="G35" s="131"/>
      <c r="H35" s="131">
        <v>3932</v>
      </c>
      <c r="I35" s="131">
        <v>4159</v>
      </c>
      <c r="J35" s="131">
        <v>5654</v>
      </c>
    </row>
    <row r="36" spans="1:10">
      <c r="A36" s="23" t="s">
        <v>17</v>
      </c>
      <c r="B36" s="33">
        <v>5837</v>
      </c>
      <c r="C36" s="33">
        <v>6873</v>
      </c>
      <c r="D36" s="1">
        <v>11170</v>
      </c>
      <c r="E36" s="131">
        <v>10588</v>
      </c>
      <c r="F36" s="131">
        <v>10149</v>
      </c>
      <c r="G36" s="131"/>
      <c r="H36" s="131">
        <v>9436</v>
      </c>
      <c r="I36" s="131">
        <v>9557</v>
      </c>
      <c r="J36" s="131">
        <v>8657</v>
      </c>
    </row>
    <row r="37" spans="1:10">
      <c r="A37" s="25" t="s">
        <v>57</v>
      </c>
      <c r="B37" s="34">
        <v>1339</v>
      </c>
      <c r="C37" s="34">
        <v>1447</v>
      </c>
      <c r="D37" s="1">
        <v>1820</v>
      </c>
      <c r="E37" s="132">
        <v>1165</v>
      </c>
      <c r="F37" s="132">
        <v>1889</v>
      </c>
      <c r="G37" s="132"/>
      <c r="H37" s="132">
        <v>1590</v>
      </c>
      <c r="I37" s="132">
        <v>1055</v>
      </c>
      <c r="J37" s="132">
        <v>1145</v>
      </c>
    </row>
    <row r="38" spans="1:10">
      <c r="A38" s="23" t="s">
        <v>67</v>
      </c>
      <c r="B38" s="30">
        <f>SUM(B40:B51)</f>
        <v>73250</v>
      </c>
      <c r="C38" s="30">
        <f>SUM(C40:C51)</f>
        <v>79932</v>
      </c>
      <c r="D38" s="30">
        <f>SUM(D40:D51)</f>
        <v>97912</v>
      </c>
      <c r="E38" s="30">
        <f>SUM(E40:E51)</f>
        <v>92502</v>
      </c>
      <c r="F38" s="30">
        <f>SUM(F40:F51)</f>
        <v>92802</v>
      </c>
      <c r="G38" s="30">
        <f t="shared" ref="G38:H38" si="10">SUM(G40:G51)</f>
        <v>0</v>
      </c>
      <c r="H38" s="30">
        <f t="shared" si="10"/>
        <v>88600</v>
      </c>
      <c r="I38" s="30">
        <f t="shared" ref="I38:J38" si="11">SUM(I40:I51)</f>
        <v>81365</v>
      </c>
      <c r="J38" s="30">
        <f t="shared" si="11"/>
        <v>83512</v>
      </c>
    </row>
    <row r="39" spans="1:10">
      <c r="A39" s="24" t="s">
        <v>70</v>
      </c>
      <c r="B39" s="29">
        <f>(B38/B4)*100</f>
        <v>20.930245848239288</v>
      </c>
      <c r="C39" s="29">
        <f>(C38/C4)*100</f>
        <v>20.484774552667592</v>
      </c>
      <c r="D39" s="29">
        <f>(D38/D4)*100</f>
        <v>19.228480586328047</v>
      </c>
      <c r="E39" s="29">
        <f>(E38/E4)*100</f>
        <v>18.857716002821462</v>
      </c>
      <c r="F39" s="29">
        <f>(F38/F4)*100</f>
        <v>19.288903299827901</v>
      </c>
      <c r="G39" s="29" t="e">
        <f t="shared" ref="G39:H39" si="12">(G38/G4)*100</f>
        <v>#DIV/0!</v>
      </c>
      <c r="H39" s="29">
        <f t="shared" si="12"/>
        <v>19.745052594045283</v>
      </c>
      <c r="I39" s="29">
        <f t="shared" ref="I39:J39" si="13">(I38/I4)*100</f>
        <v>18.890725632322145</v>
      </c>
      <c r="J39" s="29">
        <f t="shared" si="13"/>
        <v>19.461948618516722</v>
      </c>
    </row>
    <row r="40" spans="1:10">
      <c r="A40" s="23" t="s">
        <v>32</v>
      </c>
      <c r="B40" s="33">
        <v>12753</v>
      </c>
      <c r="C40" s="33">
        <v>14018</v>
      </c>
      <c r="D40" s="1">
        <v>17838</v>
      </c>
      <c r="E40" s="131">
        <v>17065</v>
      </c>
      <c r="F40" s="131">
        <v>17809</v>
      </c>
      <c r="G40" s="131"/>
      <c r="H40" s="131">
        <v>13258</v>
      </c>
      <c r="I40" s="131">
        <v>11921</v>
      </c>
      <c r="J40" s="131">
        <v>12970</v>
      </c>
    </row>
    <row r="41" spans="1:10">
      <c r="A41" s="23" t="s">
        <v>33</v>
      </c>
      <c r="B41" s="33">
        <v>5992</v>
      </c>
      <c r="C41" s="33">
        <v>5867</v>
      </c>
      <c r="D41" s="1">
        <v>7970</v>
      </c>
      <c r="E41" s="131">
        <v>8504</v>
      </c>
      <c r="F41" s="131">
        <v>8988</v>
      </c>
      <c r="G41" s="131"/>
      <c r="H41" s="131">
        <v>12075</v>
      </c>
      <c r="I41" s="131">
        <v>11341</v>
      </c>
      <c r="J41" s="131">
        <v>13504</v>
      </c>
    </row>
    <row r="42" spans="1:10">
      <c r="A42" s="23" t="s">
        <v>30</v>
      </c>
      <c r="B42" s="33">
        <v>4039</v>
      </c>
      <c r="C42" s="33">
        <v>4362</v>
      </c>
      <c r="D42" s="1">
        <v>5132</v>
      </c>
      <c r="E42" s="131">
        <v>4873</v>
      </c>
      <c r="F42" s="131">
        <v>4558</v>
      </c>
      <c r="G42" s="131"/>
      <c r="H42" s="131">
        <v>4307</v>
      </c>
      <c r="I42" s="131">
        <v>4064</v>
      </c>
      <c r="J42" s="131">
        <v>3903</v>
      </c>
    </row>
    <row r="43" spans="1:10">
      <c r="A43" s="23" t="s">
        <v>34</v>
      </c>
      <c r="B43" s="33">
        <v>4025</v>
      </c>
      <c r="C43" s="33">
        <v>5139</v>
      </c>
      <c r="D43" s="1">
        <v>6183</v>
      </c>
      <c r="E43" s="131">
        <v>5787</v>
      </c>
      <c r="F43" s="131">
        <v>6095</v>
      </c>
      <c r="G43" s="131"/>
      <c r="H43" s="131">
        <v>4921</v>
      </c>
      <c r="I43" s="131">
        <v>4723</v>
      </c>
      <c r="J43" s="131">
        <v>4302</v>
      </c>
    </row>
    <row r="44" spans="1:10">
      <c r="A44" s="23" t="s">
        <v>37</v>
      </c>
      <c r="B44" s="33">
        <v>9005</v>
      </c>
      <c r="C44" s="33">
        <v>10264</v>
      </c>
      <c r="D44" s="1">
        <v>15142</v>
      </c>
      <c r="E44" s="131">
        <v>13929</v>
      </c>
      <c r="F44" s="131">
        <v>13377</v>
      </c>
      <c r="G44" s="131"/>
      <c r="H44" s="131">
        <v>13453</v>
      </c>
      <c r="I44" s="131">
        <v>12149</v>
      </c>
      <c r="J44" s="131">
        <v>11220</v>
      </c>
    </row>
    <row r="45" spans="1:10">
      <c r="A45" s="23" t="s">
        <v>38</v>
      </c>
      <c r="B45" s="33">
        <v>7384</v>
      </c>
      <c r="C45" s="33">
        <v>7295</v>
      </c>
      <c r="D45" s="1">
        <v>7830</v>
      </c>
      <c r="E45" s="131">
        <v>7668</v>
      </c>
      <c r="F45" s="131">
        <v>7999</v>
      </c>
      <c r="G45" s="131"/>
      <c r="H45" s="131">
        <v>7013</v>
      </c>
      <c r="I45" s="131">
        <v>6337</v>
      </c>
      <c r="J45" s="131">
        <v>5958</v>
      </c>
    </row>
    <row r="46" spans="1:10">
      <c r="A46" s="23" t="s">
        <v>39</v>
      </c>
      <c r="B46" s="33">
        <v>6348</v>
      </c>
      <c r="C46" s="33">
        <v>7527</v>
      </c>
      <c r="D46" s="1">
        <v>10183</v>
      </c>
      <c r="E46" s="131">
        <v>8094</v>
      </c>
      <c r="F46" s="131">
        <v>8035</v>
      </c>
      <c r="G46" s="131"/>
      <c r="H46" s="131">
        <v>8533</v>
      </c>
      <c r="I46" s="131">
        <v>7499</v>
      </c>
      <c r="J46" s="131">
        <v>7702</v>
      </c>
    </row>
    <row r="47" spans="1:10">
      <c r="A47" s="23" t="s">
        <v>43</v>
      </c>
      <c r="B47" s="33">
        <v>1875</v>
      </c>
      <c r="C47" s="33">
        <v>1742</v>
      </c>
      <c r="D47" s="1">
        <v>1961</v>
      </c>
      <c r="E47" s="131">
        <v>1930</v>
      </c>
      <c r="F47" s="131">
        <v>2092</v>
      </c>
      <c r="G47" s="131"/>
      <c r="H47" s="131">
        <v>1625</v>
      </c>
      <c r="I47" s="131">
        <v>1370</v>
      </c>
      <c r="J47" s="131">
        <v>1481</v>
      </c>
    </row>
    <row r="48" spans="1:10">
      <c r="A48" s="23" t="s">
        <v>42</v>
      </c>
      <c r="B48" s="33">
        <v>719</v>
      </c>
      <c r="C48" s="33">
        <v>771</v>
      </c>
      <c r="D48" s="1">
        <v>881</v>
      </c>
      <c r="E48" s="131">
        <v>677</v>
      </c>
      <c r="F48" s="131">
        <v>788</v>
      </c>
      <c r="G48" s="131"/>
      <c r="H48" s="131">
        <v>739</v>
      </c>
      <c r="I48" s="131">
        <v>626</v>
      </c>
      <c r="J48" s="131">
        <v>686</v>
      </c>
    </row>
    <row r="49" spans="1:10">
      <c r="A49" s="23" t="s">
        <v>49</v>
      </c>
      <c r="B49" s="33">
        <v>14031</v>
      </c>
      <c r="C49" s="33">
        <v>15161</v>
      </c>
      <c r="D49" s="1">
        <v>16462</v>
      </c>
      <c r="E49" s="131">
        <v>15612</v>
      </c>
      <c r="F49" s="131">
        <v>14411</v>
      </c>
      <c r="G49" s="131"/>
      <c r="H49" s="131">
        <v>14337</v>
      </c>
      <c r="I49" s="131">
        <v>13386</v>
      </c>
      <c r="J49" s="131">
        <v>13604</v>
      </c>
    </row>
    <row r="50" spans="1:10">
      <c r="A50" s="23" t="s">
        <v>53</v>
      </c>
      <c r="B50" s="33">
        <v>789</v>
      </c>
      <c r="C50" s="33">
        <v>888</v>
      </c>
      <c r="D50" s="1">
        <v>973</v>
      </c>
      <c r="E50" s="131">
        <v>729</v>
      </c>
      <c r="F50" s="131">
        <v>874</v>
      </c>
      <c r="G50" s="131"/>
      <c r="H50" s="131">
        <v>807</v>
      </c>
      <c r="I50" s="131">
        <v>750</v>
      </c>
      <c r="J50" s="131">
        <v>756</v>
      </c>
    </row>
    <row r="51" spans="1:10">
      <c r="A51" s="25" t="s">
        <v>56</v>
      </c>
      <c r="B51" s="34">
        <v>6290</v>
      </c>
      <c r="C51" s="34">
        <v>6898</v>
      </c>
      <c r="D51" s="1">
        <v>7357</v>
      </c>
      <c r="E51" s="132">
        <v>7634</v>
      </c>
      <c r="F51" s="132">
        <v>7776</v>
      </c>
      <c r="G51" s="132"/>
      <c r="H51" s="132">
        <v>7532</v>
      </c>
      <c r="I51" s="132">
        <v>7199</v>
      </c>
      <c r="J51" s="132">
        <v>7426</v>
      </c>
    </row>
    <row r="52" spans="1:10">
      <c r="A52" s="23" t="s">
        <v>68</v>
      </c>
      <c r="B52" s="30">
        <f>SUM(B54:B62)</f>
        <v>55035</v>
      </c>
      <c r="C52" s="30">
        <f>SUM(C54:C62)</f>
        <v>65072</v>
      </c>
      <c r="D52" s="30">
        <f>SUM(D54:D62)</f>
        <v>75164</v>
      </c>
      <c r="E52" s="30">
        <f>SUM(E54:E62)</f>
        <v>72197</v>
      </c>
      <c r="F52" s="30">
        <f>SUM(F54:F62)</f>
        <v>67591</v>
      </c>
      <c r="G52" s="30">
        <f t="shared" ref="G52:H52" si="14">SUM(G54:G62)</f>
        <v>0</v>
      </c>
      <c r="H52" s="30">
        <f t="shared" si="14"/>
        <v>57291</v>
      </c>
      <c r="I52" s="30">
        <f t="shared" ref="I52:J52" si="15">SUM(I54:I62)</f>
        <v>50306</v>
      </c>
      <c r="J52" s="30">
        <f t="shared" si="15"/>
        <v>47541</v>
      </c>
    </row>
    <row r="53" spans="1:10">
      <c r="A53" s="24" t="s">
        <v>70</v>
      </c>
      <c r="B53" s="29">
        <f>(B52/B4)*100</f>
        <v>15.725543757786337</v>
      </c>
      <c r="C53" s="29">
        <f>(C52/C4)*100</f>
        <v>16.676490638182276</v>
      </c>
      <c r="D53" s="29">
        <f>(D52/D4)*100</f>
        <v>14.761107063391222</v>
      </c>
      <c r="E53" s="29">
        <f>(E52/E4)*100</f>
        <v>14.718282007477686</v>
      </c>
      <c r="F53" s="29">
        <f>(F52/F4)*100</f>
        <v>14.048794885225185</v>
      </c>
      <c r="G53" s="29" t="e">
        <f t="shared" ref="G53:H53" si="16">(G52/G4)*100</f>
        <v>#DIV/0!</v>
      </c>
      <c r="H53" s="29">
        <f t="shared" si="16"/>
        <v>12.767650205027634</v>
      </c>
      <c r="I53" s="29">
        <f t="shared" ref="I53:J53" si="17">(I52/I4)*100</f>
        <v>11.679676072753614</v>
      </c>
      <c r="J53" s="29">
        <f t="shared" si="17"/>
        <v>11.079132331555988</v>
      </c>
    </row>
    <row r="54" spans="1:10">
      <c r="A54" s="23" t="s">
        <v>28</v>
      </c>
      <c r="B54" s="33">
        <v>5069</v>
      </c>
      <c r="C54" s="33">
        <v>4626</v>
      </c>
      <c r="D54" s="1">
        <v>7447</v>
      </c>
      <c r="E54" s="131">
        <v>7411</v>
      </c>
      <c r="F54" s="131">
        <v>6673</v>
      </c>
      <c r="G54" s="131"/>
      <c r="H54" s="131">
        <v>5646</v>
      </c>
      <c r="I54" s="131">
        <v>5089</v>
      </c>
      <c r="J54" s="131">
        <v>4615</v>
      </c>
    </row>
    <row r="55" spans="1:10">
      <c r="A55" s="23" t="s">
        <v>36</v>
      </c>
      <c r="B55" s="33">
        <v>919</v>
      </c>
      <c r="C55" s="33">
        <v>1172</v>
      </c>
      <c r="D55" s="1">
        <v>1241</v>
      </c>
      <c r="E55" s="131">
        <v>1291</v>
      </c>
      <c r="F55" s="131">
        <v>1343</v>
      </c>
      <c r="G55" s="131"/>
      <c r="H55" s="131">
        <v>1114</v>
      </c>
      <c r="I55" s="131">
        <v>875</v>
      </c>
      <c r="J55" s="131">
        <v>692</v>
      </c>
    </row>
    <row r="56" spans="1:10">
      <c r="A56" s="23" t="s">
        <v>35</v>
      </c>
      <c r="B56" s="33">
        <v>5833</v>
      </c>
      <c r="C56" s="33">
        <v>7377</v>
      </c>
      <c r="D56" s="1">
        <v>8448</v>
      </c>
      <c r="E56" s="131">
        <v>7751</v>
      </c>
      <c r="F56" s="131">
        <v>6308</v>
      </c>
      <c r="G56" s="131"/>
      <c r="H56" s="131">
        <v>5214</v>
      </c>
      <c r="I56" s="131">
        <v>5021</v>
      </c>
      <c r="J56" s="131">
        <v>4853</v>
      </c>
    </row>
    <row r="57" spans="1:10">
      <c r="A57" s="23" t="s">
        <v>44</v>
      </c>
      <c r="B57" s="33">
        <v>611</v>
      </c>
      <c r="C57" s="33">
        <v>872</v>
      </c>
      <c r="D57" s="1">
        <v>999</v>
      </c>
      <c r="E57" s="131">
        <v>1231</v>
      </c>
      <c r="F57" s="131">
        <v>1014</v>
      </c>
      <c r="G57" s="131"/>
      <c r="H57" s="131">
        <v>802</v>
      </c>
      <c r="I57" s="131">
        <v>766</v>
      </c>
      <c r="J57" s="131">
        <v>736</v>
      </c>
    </row>
    <row r="58" spans="1:10">
      <c r="A58" s="23" t="s">
        <v>45</v>
      </c>
      <c r="B58" s="33">
        <v>9638</v>
      </c>
      <c r="C58" s="33">
        <v>11665</v>
      </c>
      <c r="D58" s="1">
        <v>14649</v>
      </c>
      <c r="E58" s="131">
        <v>13942</v>
      </c>
      <c r="F58" s="131">
        <v>12518</v>
      </c>
      <c r="G58" s="131"/>
      <c r="H58" s="131">
        <v>11045</v>
      </c>
      <c r="I58" s="131">
        <v>9008</v>
      </c>
      <c r="J58" s="131">
        <v>9084</v>
      </c>
    </row>
    <row r="59" spans="1:10">
      <c r="A59" s="23" t="s">
        <v>48</v>
      </c>
      <c r="B59" s="33">
        <v>16773</v>
      </c>
      <c r="C59" s="33">
        <v>19588</v>
      </c>
      <c r="D59" s="1">
        <v>20701</v>
      </c>
      <c r="E59" s="131">
        <v>21816</v>
      </c>
      <c r="F59" s="131">
        <v>20246</v>
      </c>
      <c r="G59" s="131"/>
      <c r="H59" s="131">
        <v>17312</v>
      </c>
      <c r="I59" s="131">
        <v>14942</v>
      </c>
      <c r="J59" s="131">
        <v>14235</v>
      </c>
    </row>
    <row r="60" spans="1:10">
      <c r="A60" s="23" t="s">
        <v>51</v>
      </c>
      <c r="B60" s="33">
        <v>14941</v>
      </c>
      <c r="C60" s="33">
        <v>18116</v>
      </c>
      <c r="D60" s="1">
        <v>19731</v>
      </c>
      <c r="E60" s="131">
        <v>17332</v>
      </c>
      <c r="F60" s="131">
        <v>18109</v>
      </c>
      <c r="G60" s="131"/>
      <c r="H60" s="131">
        <v>15013</v>
      </c>
      <c r="I60" s="131">
        <v>13549</v>
      </c>
      <c r="J60" s="131">
        <v>12302</v>
      </c>
    </row>
    <row r="61" spans="1:10">
      <c r="A61" s="23" t="s">
        <v>52</v>
      </c>
      <c r="B61" s="33">
        <v>959</v>
      </c>
      <c r="C61" s="33">
        <v>1278</v>
      </c>
      <c r="D61" s="1">
        <v>1550</v>
      </c>
      <c r="E61" s="131">
        <v>1082</v>
      </c>
      <c r="F61" s="131">
        <v>1045</v>
      </c>
      <c r="G61" s="131"/>
      <c r="H61" s="131">
        <v>802</v>
      </c>
      <c r="I61" s="131">
        <v>741</v>
      </c>
      <c r="J61" s="131">
        <v>748</v>
      </c>
    </row>
    <row r="62" spans="1:10">
      <c r="A62" s="25" t="s">
        <v>55</v>
      </c>
      <c r="B62" s="34">
        <v>292</v>
      </c>
      <c r="C62" s="34">
        <v>378</v>
      </c>
      <c r="D62" s="1">
        <v>398</v>
      </c>
      <c r="E62" s="132">
        <v>341</v>
      </c>
      <c r="F62" s="132">
        <v>335</v>
      </c>
      <c r="G62" s="132"/>
      <c r="H62" s="132">
        <v>343</v>
      </c>
      <c r="I62" s="132">
        <v>315</v>
      </c>
      <c r="J62" s="132">
        <v>276</v>
      </c>
    </row>
    <row r="63" spans="1:10">
      <c r="A63" s="26" t="s">
        <v>41</v>
      </c>
      <c r="B63" s="31">
        <v>392</v>
      </c>
      <c r="C63" s="31">
        <v>336</v>
      </c>
      <c r="D63" s="31">
        <v>272</v>
      </c>
      <c r="E63" s="133">
        <v>272</v>
      </c>
      <c r="F63" s="133">
        <v>344</v>
      </c>
      <c r="G63" s="133"/>
      <c r="H63" s="133">
        <v>363</v>
      </c>
      <c r="I63" s="133">
        <v>438</v>
      </c>
      <c r="J63" s="133">
        <v>196</v>
      </c>
    </row>
    <row r="64" spans="1:10">
      <c r="C64" s="23"/>
    </row>
    <row r="65" spans="2:2">
      <c r="B65" s="23" t="s">
        <v>19</v>
      </c>
    </row>
    <row r="66" spans="2:2">
      <c r="B66" s="23" t="s">
        <v>59</v>
      </c>
    </row>
    <row r="67" spans="2:2">
      <c r="B67" s="23" t="s">
        <v>60</v>
      </c>
    </row>
    <row r="68" spans="2:2">
      <c r="B68" s="23" t="s">
        <v>61</v>
      </c>
    </row>
    <row r="69" spans="2:2" ht="12.75" customHeight="1">
      <c r="B69" s="23" t="s">
        <v>20</v>
      </c>
    </row>
    <row r="70" spans="2:2" ht="12.75" customHeight="1">
      <c r="B70" s="23" t="s">
        <v>62</v>
      </c>
    </row>
    <row r="71" spans="2:2" ht="12.75" customHeight="1">
      <c r="B71" s="23" t="s">
        <v>72</v>
      </c>
    </row>
    <row r="72" spans="2:2" ht="12.75" customHeight="1">
      <c r="B72" s="23" t="s">
        <v>73</v>
      </c>
    </row>
    <row r="73" spans="2:2">
      <c r="B73" s="23" t="s">
        <v>75</v>
      </c>
    </row>
    <row r="74" spans="2:2">
      <c r="B74" s="23" t="s">
        <v>74</v>
      </c>
    </row>
    <row r="75" spans="2:2">
      <c r="B75" s="23" t="s">
        <v>63</v>
      </c>
    </row>
    <row r="77" spans="2:2">
      <c r="B77" s="23" t="s">
        <v>79</v>
      </c>
    </row>
    <row r="78" spans="2:2">
      <c r="B78" s="23" t="s">
        <v>78</v>
      </c>
    </row>
    <row r="79" spans="2:2">
      <c r="B79" s="23" t="s">
        <v>80</v>
      </c>
    </row>
    <row r="80" spans="2:2">
      <c r="B80" s="23" t="s">
        <v>81</v>
      </c>
    </row>
    <row r="81" spans="2:2">
      <c r="B81" s="23" t="s">
        <v>82</v>
      </c>
    </row>
    <row r="82" spans="2:2">
      <c r="B82" s="23" t="s">
        <v>83</v>
      </c>
    </row>
    <row r="83" spans="2:2">
      <c r="B83" s="23" t="s">
        <v>84</v>
      </c>
    </row>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13" ht="9.9499999999999993" customHeight="1"/>
    <row r="114" ht="9.9499999999999993" customHeight="1"/>
    <row r="115" ht="9.9499999999999993" customHeight="1"/>
    <row r="116" ht="9.9499999999999993" customHeight="1"/>
    <row r="117" ht="12" customHeight="1"/>
    <row r="118" ht="9.9499999999999993" customHeight="1"/>
    <row r="144" ht="9.9499999999999993" customHeight="1"/>
    <row r="145" ht="9.9499999999999993" customHeight="1"/>
    <row r="146" ht="9.9499999999999993" customHeight="1"/>
    <row r="147" ht="9.9499999999999993" customHeight="1"/>
    <row r="148" ht="9.9499999999999993" customHeight="1"/>
    <row r="149" ht="12" customHeight="1"/>
    <row r="150" ht="9.9499999999999993" customHeight="1"/>
    <row r="151" ht="9.9499999999999993" customHeight="1"/>
    <row r="152" ht="9.9499999999999993" customHeight="1"/>
    <row r="153" ht="9.9499999999999993" customHeight="1"/>
    <row r="154" ht="12" customHeight="1"/>
    <row r="155" ht="9.9499999999999993" customHeight="1"/>
    <row r="156" ht="9.9499999999999993" customHeight="1"/>
    <row r="157" ht="9.9499999999999993" customHeight="1"/>
    <row r="158" ht="9.9499999999999993" customHeight="1"/>
    <row r="179" ht="12" customHeight="1"/>
    <row r="180" ht="9.9499999999999993" customHeight="1"/>
    <row r="206" ht="9.9499999999999993" customHeight="1"/>
    <row r="207" ht="9.9499999999999993" customHeight="1"/>
    <row r="208" ht="9.9499999999999993" customHeight="1"/>
    <row r="209" ht="12" customHeight="1"/>
    <row r="210" ht="9.9499999999999993" customHeight="1"/>
    <row r="211" ht="9.9499999999999993" customHeight="1"/>
    <row r="212" ht="9.9499999999999993" customHeight="1"/>
    <row r="213" ht="9.9499999999999993" customHeight="1"/>
    <row r="214" ht="9.9499999999999993" customHeight="1"/>
    <row r="215" ht="9.9499999999999993" customHeight="1"/>
  </sheetData>
  <phoneticPr fontId="8" type="noConversion"/>
  <hyperlinks>
    <hyperlink ref="B75" r:id="rId1" display="www.nces.ed.gov" xr:uid="{00000000-0004-0000-0400-000000000000}"/>
  </hyperlinks>
  <pageMargins left="0.75" right="0.75" top="1" bottom="1" header="0.5" footer="0.5"/>
  <pageSetup orientation="portrait" r:id="rId2"/>
  <headerFooter alignWithMargins="0"/>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AB215"/>
  <sheetViews>
    <sheetView zoomScale="80" zoomScaleNormal="80" workbookViewId="0">
      <pane xSplit="1" ySplit="7" topLeftCell="B8" activePane="bottomRight" state="frozen"/>
      <selection pane="topRight" activeCell="B1" sqref="B1"/>
      <selection pane="bottomLeft" activeCell="A8" sqref="A8"/>
      <selection pane="bottomRight" activeCell="C2" sqref="C2"/>
    </sheetView>
  </sheetViews>
  <sheetFormatPr defaultColWidth="9.7109375" defaultRowHeight="12.75"/>
  <cols>
    <col min="1" max="1" width="24.5703125" style="1" customWidth="1"/>
    <col min="2" max="19" width="18.28515625" style="23" customWidth="1"/>
    <col min="20" max="26" width="18.28515625" style="1" customWidth="1"/>
    <col min="27" max="28" width="17.28515625" style="1" bestFit="1" customWidth="1"/>
    <col min="29" max="16384" width="9.7109375" style="1"/>
  </cols>
  <sheetData>
    <row r="1" spans="1:28" s="97" customFormat="1" ht="22.5" customHeight="1">
      <c r="A1" s="96" t="s">
        <v>88</v>
      </c>
      <c r="B1" s="96"/>
      <c r="C1" s="96"/>
      <c r="D1" s="96"/>
      <c r="E1" s="96"/>
      <c r="F1" s="96"/>
      <c r="G1" s="96"/>
      <c r="H1" s="96"/>
      <c r="I1" s="96"/>
      <c r="J1" s="96"/>
      <c r="K1" s="96"/>
      <c r="L1" s="96"/>
      <c r="M1" s="96"/>
      <c r="N1" s="96"/>
      <c r="O1" s="96"/>
      <c r="P1" s="96"/>
      <c r="Q1" s="96"/>
      <c r="R1" s="96"/>
      <c r="S1" s="96"/>
    </row>
    <row r="2" spans="1:28" s="97" customFormat="1" ht="12.75" customHeight="1">
      <c r="A2" s="96"/>
      <c r="B2" s="124"/>
      <c r="C2" s="147">
        <f>C6/'All races'!C5</f>
        <v>0.27740568309519986</v>
      </c>
      <c r="D2" s="147">
        <f>D6/'All races'!D5</f>
        <v>0.3011527587160101</v>
      </c>
      <c r="E2" s="147">
        <f>E6/'All races'!E5</f>
        <v>0.28691555937911462</v>
      </c>
      <c r="F2" s="147">
        <f>F6/'All races'!F5</f>
        <v>0.27625787614173525</v>
      </c>
      <c r="G2" s="147" t="e">
        <f>G6/'All races'!G5</f>
        <v>#DIV/0!</v>
      </c>
      <c r="H2" s="147">
        <f>H6/'All races'!H5</f>
        <v>0.27454570111201521</v>
      </c>
      <c r="I2" s="147">
        <f>I6/'All races'!I5</f>
        <v>0.26500506561879605</v>
      </c>
      <c r="J2" s="147">
        <f>J6/'All races'!J5</f>
        <v>0.25844298643080676</v>
      </c>
      <c r="K2" s="124"/>
      <c r="L2" s="122"/>
      <c r="M2" s="122"/>
      <c r="N2" s="122"/>
      <c r="O2" s="122"/>
      <c r="P2" s="122"/>
      <c r="Q2" s="122"/>
      <c r="R2" s="122"/>
      <c r="S2" s="122"/>
      <c r="T2" s="92" t="s">
        <v>96</v>
      </c>
      <c r="U2" s="92" t="s">
        <v>96</v>
      </c>
      <c r="V2" s="92" t="s">
        <v>96</v>
      </c>
      <c r="W2" s="92" t="s">
        <v>96</v>
      </c>
      <c r="X2" s="92" t="s">
        <v>96</v>
      </c>
      <c r="Y2" s="92" t="s">
        <v>96</v>
      </c>
      <c r="Z2" s="92" t="s">
        <v>96</v>
      </c>
      <c r="AA2" s="92" t="s">
        <v>96</v>
      </c>
      <c r="AB2" s="92" t="s">
        <v>96</v>
      </c>
    </row>
    <row r="3" spans="1:28">
      <c r="B3" s="123" t="s">
        <v>89</v>
      </c>
      <c r="C3" s="122" t="s">
        <v>89</v>
      </c>
      <c r="D3" s="122" t="s">
        <v>89</v>
      </c>
      <c r="E3" s="122" t="s">
        <v>89</v>
      </c>
      <c r="F3" s="122" t="s">
        <v>89</v>
      </c>
      <c r="G3" s="122" t="s">
        <v>89</v>
      </c>
      <c r="H3" s="122" t="s">
        <v>89</v>
      </c>
      <c r="I3" s="122" t="s">
        <v>89</v>
      </c>
      <c r="J3" s="122" t="s">
        <v>89</v>
      </c>
      <c r="K3" s="123" t="s">
        <v>103</v>
      </c>
      <c r="L3" s="122" t="s">
        <v>103</v>
      </c>
      <c r="M3" s="122" t="s">
        <v>103</v>
      </c>
      <c r="N3" s="122" t="s">
        <v>103</v>
      </c>
      <c r="O3" s="122" t="s">
        <v>103</v>
      </c>
      <c r="P3" s="122" t="s">
        <v>103</v>
      </c>
      <c r="Q3" s="122" t="s">
        <v>103</v>
      </c>
      <c r="R3" s="122" t="s">
        <v>103</v>
      </c>
      <c r="S3" s="122" t="s">
        <v>103</v>
      </c>
      <c r="T3" s="92" t="s">
        <v>95</v>
      </c>
      <c r="U3" s="92" t="s">
        <v>95</v>
      </c>
      <c r="V3" s="92" t="s">
        <v>95</v>
      </c>
      <c r="W3" s="92" t="s">
        <v>95</v>
      </c>
      <c r="X3" s="92" t="s">
        <v>95</v>
      </c>
      <c r="Y3" s="92" t="s">
        <v>95</v>
      </c>
      <c r="Z3" s="92" t="s">
        <v>95</v>
      </c>
      <c r="AA3" s="92" t="s">
        <v>95</v>
      </c>
      <c r="AB3" s="92" t="s">
        <v>95</v>
      </c>
    </row>
    <row r="4" spans="1:28">
      <c r="A4" s="4"/>
      <c r="B4" s="104" t="s">
        <v>71</v>
      </c>
      <c r="C4" s="87" t="s">
        <v>100</v>
      </c>
      <c r="D4" s="87" t="s">
        <v>106</v>
      </c>
      <c r="E4" s="87" t="s">
        <v>107</v>
      </c>
      <c r="F4" s="87" t="s">
        <v>110</v>
      </c>
      <c r="G4" s="87" t="s">
        <v>112</v>
      </c>
      <c r="H4" s="87" t="s">
        <v>113</v>
      </c>
      <c r="I4" s="87" t="s">
        <v>117</v>
      </c>
      <c r="J4" s="144" t="s">
        <v>118</v>
      </c>
      <c r="K4" s="104" t="s">
        <v>71</v>
      </c>
      <c r="L4" s="87" t="s">
        <v>100</v>
      </c>
      <c r="M4" s="87" t="s">
        <v>106</v>
      </c>
      <c r="N4" s="87" t="s">
        <v>107</v>
      </c>
      <c r="O4" s="87" t="s">
        <v>110</v>
      </c>
      <c r="P4" s="87" t="s">
        <v>112</v>
      </c>
      <c r="Q4" s="87" t="s">
        <v>113</v>
      </c>
      <c r="R4" s="87" t="s">
        <v>117</v>
      </c>
      <c r="S4" s="144" t="s">
        <v>118</v>
      </c>
      <c r="T4" s="93" t="s">
        <v>71</v>
      </c>
      <c r="U4" s="93" t="s">
        <v>100</v>
      </c>
      <c r="V4" s="93" t="s">
        <v>106</v>
      </c>
      <c r="W4" s="93" t="s">
        <v>107</v>
      </c>
      <c r="X4" s="93" t="s">
        <v>110</v>
      </c>
      <c r="Y4" s="93" t="s">
        <v>112</v>
      </c>
      <c r="Z4" s="93" t="s">
        <v>113</v>
      </c>
      <c r="AA4" s="93" t="s">
        <v>117</v>
      </c>
      <c r="AB4" s="93" t="s">
        <v>118</v>
      </c>
    </row>
    <row r="5" spans="1:28" s="36" customFormat="1">
      <c r="A5" s="37" t="s">
        <v>69</v>
      </c>
      <c r="B5" s="98">
        <f t="shared" ref="B5:L5" si="0">B6+B24+B39+B53+B64</f>
        <v>64960</v>
      </c>
      <c r="C5" s="28">
        <f t="shared" si="0"/>
        <v>77732</v>
      </c>
      <c r="D5" s="28">
        <f t="shared" ref="D5:E5" si="1">D6+D24+D39+D53+D64</f>
        <v>107815</v>
      </c>
      <c r="E5" s="28">
        <f t="shared" si="1"/>
        <v>98354</v>
      </c>
      <c r="F5" s="28">
        <f t="shared" ref="F5:H5" si="2">F6+F24+F39+F53+F64</f>
        <v>92984</v>
      </c>
      <c r="G5" s="28">
        <f t="shared" si="2"/>
        <v>0</v>
      </c>
      <c r="H5" s="28">
        <f t="shared" si="2"/>
        <v>84432</v>
      </c>
      <c r="I5" s="28">
        <f t="shared" ref="I5:J5" si="3">I6+I24+I39+I53+I64</f>
        <v>76675</v>
      </c>
      <c r="J5" s="28">
        <f t="shared" si="3"/>
        <v>73288</v>
      </c>
      <c r="K5" s="98">
        <f t="shared" si="0"/>
        <v>9761</v>
      </c>
      <c r="L5" s="28">
        <f t="shared" si="0"/>
        <v>29320</v>
      </c>
      <c r="M5" s="28">
        <f t="shared" ref="M5:N5" si="4">M6+M24+M39+M53+M64</f>
        <v>41812</v>
      </c>
      <c r="N5" s="28">
        <f t="shared" si="4"/>
        <v>37309</v>
      </c>
      <c r="O5" s="28">
        <f t="shared" ref="O5:Q5" si="5">O6+O24+O39+O53+O64</f>
        <v>38267</v>
      </c>
      <c r="P5" s="28">
        <f t="shared" si="5"/>
        <v>0</v>
      </c>
      <c r="Q5" s="28">
        <f t="shared" si="5"/>
        <v>18516</v>
      </c>
      <c r="R5" s="28">
        <f t="shared" ref="R5:S5" si="6">R6+R24+R39+R53+R64</f>
        <v>27597</v>
      </c>
      <c r="S5" s="28">
        <f t="shared" si="6"/>
        <v>24794</v>
      </c>
      <c r="T5" s="107">
        <f t="shared" ref="T5:Z6" si="7">(K5/B5)*100</f>
        <v>15.026169950738916</v>
      </c>
      <c r="U5" s="107">
        <f t="shared" si="7"/>
        <v>37.719343384963722</v>
      </c>
      <c r="V5" s="107">
        <f t="shared" si="7"/>
        <v>38.781245652274734</v>
      </c>
      <c r="W5" s="107">
        <f t="shared" si="7"/>
        <v>37.933383492282978</v>
      </c>
      <c r="X5" s="107">
        <f t="shared" si="7"/>
        <v>41.154392153488772</v>
      </c>
      <c r="Y5" s="107" t="e">
        <f t="shared" si="7"/>
        <v>#DIV/0!</v>
      </c>
      <c r="Z5" s="107">
        <f t="shared" si="7"/>
        <v>21.930073905628198</v>
      </c>
      <c r="AA5" s="107">
        <f t="shared" ref="AA5:AB6" si="8">(R5/I5)*100</f>
        <v>35.992174763612653</v>
      </c>
      <c r="AB5" s="107">
        <f t="shared" si="8"/>
        <v>33.83091365571444</v>
      </c>
    </row>
    <row r="6" spans="1:28" s="36" customFormat="1">
      <c r="A6" s="35" t="s">
        <v>18</v>
      </c>
      <c r="B6" s="99">
        <f t="shared" ref="B6:K6" si="9">SUM(B8:B23)</f>
        <v>35858</v>
      </c>
      <c r="C6" s="30">
        <f t="shared" ref="C6:D6" si="10">SUM(C8:C23)</f>
        <v>43199</v>
      </c>
      <c r="D6" s="30">
        <f t="shared" si="10"/>
        <v>62098</v>
      </c>
      <c r="E6" s="30">
        <f t="shared" ref="E6:F6" si="11">SUM(E8:E23)</f>
        <v>54695</v>
      </c>
      <c r="F6" s="30">
        <f t="shared" si="11"/>
        <v>50903</v>
      </c>
      <c r="G6" s="30">
        <f t="shared" ref="G6:H6" si="12">SUM(G8:G23)</f>
        <v>0</v>
      </c>
      <c r="H6" s="30">
        <f t="shared" si="12"/>
        <v>48588</v>
      </c>
      <c r="I6" s="30">
        <f t="shared" ref="I6:J6" si="13">SUM(I8:I23)</f>
        <v>45252</v>
      </c>
      <c r="J6" s="30">
        <f t="shared" si="13"/>
        <v>42778</v>
      </c>
      <c r="K6" s="99">
        <f t="shared" si="9"/>
        <v>6615</v>
      </c>
      <c r="L6" s="30">
        <f t="shared" ref="L6:M6" si="14">SUM(L8:L23)</f>
        <v>19396</v>
      </c>
      <c r="M6" s="30">
        <f t="shared" si="14"/>
        <v>27971</v>
      </c>
      <c r="N6" s="30">
        <f t="shared" ref="N6:O6" si="15">SUM(N8:N23)</f>
        <v>24497</v>
      </c>
      <c r="O6" s="30">
        <f t="shared" si="15"/>
        <v>25309</v>
      </c>
      <c r="P6" s="30">
        <f t="shared" ref="P6:Q6" si="16">SUM(P8:P23)</f>
        <v>0</v>
      </c>
      <c r="Q6" s="30">
        <f t="shared" si="16"/>
        <v>12894</v>
      </c>
      <c r="R6" s="30">
        <f t="shared" ref="R6:S6" si="17">SUM(R8:R23)</f>
        <v>20007</v>
      </c>
      <c r="S6" s="30">
        <f t="shared" si="17"/>
        <v>17875</v>
      </c>
      <c r="T6" s="108">
        <f t="shared" si="7"/>
        <v>18.447766188856043</v>
      </c>
      <c r="U6" s="108">
        <f t="shared" si="7"/>
        <v>44.899187481191696</v>
      </c>
      <c r="V6" s="108">
        <f t="shared" si="7"/>
        <v>45.043318625398562</v>
      </c>
      <c r="W6" s="108">
        <f t="shared" si="7"/>
        <v>44.788371880427832</v>
      </c>
      <c r="X6" s="108">
        <f t="shared" si="7"/>
        <v>49.720055792389445</v>
      </c>
      <c r="Y6" s="108" t="e">
        <f t="shared" si="7"/>
        <v>#DIV/0!</v>
      </c>
      <c r="Z6" s="108">
        <f t="shared" si="7"/>
        <v>26.537416646085454</v>
      </c>
      <c r="AA6" s="108">
        <f t="shared" si="8"/>
        <v>44.212410501193318</v>
      </c>
      <c r="AB6" s="108">
        <f t="shared" si="8"/>
        <v>41.785497218196269</v>
      </c>
    </row>
    <row r="7" spans="1:28" s="36" customFormat="1">
      <c r="A7" s="29" t="s">
        <v>70</v>
      </c>
      <c r="B7" s="100">
        <f t="shared" ref="B7:K7" si="18">(B6/B5)*100</f>
        <v>55.200123152709359</v>
      </c>
      <c r="C7" s="29">
        <f t="shared" ref="C7:D7" si="19">(C6/C5)*100</f>
        <v>55.574280862450479</v>
      </c>
      <c r="D7" s="29">
        <f t="shared" si="19"/>
        <v>57.596809349348419</v>
      </c>
      <c r="E7" s="29">
        <f t="shared" ref="E7:F7" si="20">(E6/E5)*100</f>
        <v>55.610346300099643</v>
      </c>
      <c r="F7" s="29">
        <f t="shared" si="20"/>
        <v>54.743826894949663</v>
      </c>
      <c r="G7" s="29" t="e">
        <f t="shared" ref="G7:H7" si="21">(G6/G5)*100</f>
        <v>#DIV/0!</v>
      </c>
      <c r="H7" s="29">
        <f t="shared" si="21"/>
        <v>57.546901648664019</v>
      </c>
      <c r="I7" s="29">
        <f t="shared" ref="I7:J7" si="22">(I6/I5)*100</f>
        <v>59.017932833387675</v>
      </c>
      <c r="J7" s="29">
        <f t="shared" si="22"/>
        <v>58.369719462940729</v>
      </c>
      <c r="K7" s="100">
        <f t="shared" si="18"/>
        <v>67.769695727896732</v>
      </c>
      <c r="L7" s="29">
        <f t="shared" ref="L7:M7" si="23">(L6/L5)*100</f>
        <v>66.152796725784441</v>
      </c>
      <c r="M7" s="29">
        <f t="shared" si="23"/>
        <v>66.897063044102168</v>
      </c>
      <c r="N7" s="29">
        <f t="shared" ref="N7:O7" si="24">(N6/N5)*100</f>
        <v>65.659760379533083</v>
      </c>
      <c r="O7" s="29">
        <f t="shared" si="24"/>
        <v>66.137925627825538</v>
      </c>
      <c r="P7" s="29" t="e">
        <f t="shared" ref="P7:Q7" si="25">(P6/P5)*100</f>
        <v>#DIV/0!</v>
      </c>
      <c r="Q7" s="29">
        <f t="shared" si="25"/>
        <v>69.637070641607252</v>
      </c>
      <c r="R7" s="29">
        <f t="shared" ref="R7:S7" si="26">(R6/R5)*100</f>
        <v>72.497010544624416</v>
      </c>
      <c r="S7" s="29">
        <f t="shared" si="26"/>
        <v>72.094055013309671</v>
      </c>
      <c r="T7" s="91"/>
      <c r="U7" s="91"/>
      <c r="V7" s="91"/>
      <c r="W7" s="91"/>
      <c r="X7" s="91"/>
      <c r="Y7" s="91"/>
      <c r="Z7" s="91"/>
      <c r="AA7" s="91"/>
      <c r="AB7" s="91"/>
    </row>
    <row r="8" spans="1:28">
      <c r="A8" s="23" t="s">
        <v>0</v>
      </c>
      <c r="B8" s="101">
        <v>1239</v>
      </c>
      <c r="C8" s="7">
        <v>1704</v>
      </c>
      <c r="D8" s="7">
        <v>2177</v>
      </c>
      <c r="E8" s="7">
        <v>2314</v>
      </c>
      <c r="F8" s="7">
        <v>2077</v>
      </c>
      <c r="G8" s="7"/>
      <c r="H8" s="7">
        <v>1999</v>
      </c>
      <c r="I8" s="7">
        <v>2193</v>
      </c>
      <c r="J8" s="7">
        <v>2061</v>
      </c>
      <c r="K8" s="101">
        <v>699</v>
      </c>
      <c r="L8" s="7">
        <v>1323</v>
      </c>
      <c r="M8" s="7">
        <v>1731</v>
      </c>
      <c r="N8" s="7">
        <v>1751</v>
      </c>
      <c r="O8" s="7">
        <v>1643</v>
      </c>
      <c r="P8" s="7"/>
      <c r="Q8" s="7">
        <v>1305</v>
      </c>
      <c r="R8" s="7">
        <v>1795</v>
      </c>
      <c r="S8" s="7">
        <v>1461</v>
      </c>
      <c r="T8" s="105">
        <f t="shared" ref="T8:T23" si="27">(K8/B8)*100</f>
        <v>56.416464891041166</v>
      </c>
      <c r="U8" s="105">
        <f t="shared" ref="U8:U23" si="28">(L8/C8)*100</f>
        <v>77.640845070422543</v>
      </c>
      <c r="V8" s="105">
        <f t="shared" ref="V8:V23" si="29">(M8/D8)*100</f>
        <v>79.513091410197518</v>
      </c>
      <c r="W8" s="105">
        <f t="shared" ref="W8:W23" si="30">(N8/E8)*100</f>
        <v>75.669835782195335</v>
      </c>
      <c r="X8" s="105">
        <f t="shared" ref="X8:X23" si="31">(O8/F8)*100</f>
        <v>79.104477611940297</v>
      </c>
      <c r="Y8" s="105" t="e">
        <f t="shared" ref="Y8:Y23" si="32">(P8/G8)*100</f>
        <v>#DIV/0!</v>
      </c>
      <c r="Z8" s="105">
        <f t="shared" ref="Z8:Z23" si="33">(Q8/H8)*100</f>
        <v>65.282641320660332</v>
      </c>
      <c r="AA8" s="105">
        <f t="shared" ref="AA8:AA23" si="34">(R8/I8)*100</f>
        <v>81.851345189238486</v>
      </c>
      <c r="AB8" s="105">
        <f t="shared" ref="AB8:AB23" si="35">(S8/J8)*100</f>
        <v>70.88791848617177</v>
      </c>
    </row>
    <row r="9" spans="1:28">
      <c r="A9" s="23" t="s">
        <v>1</v>
      </c>
      <c r="B9" s="101">
        <v>1126</v>
      </c>
      <c r="C9" s="7">
        <v>1236</v>
      </c>
      <c r="D9" s="7">
        <v>1488</v>
      </c>
      <c r="E9" s="7">
        <v>1734</v>
      </c>
      <c r="F9" s="7">
        <v>1659</v>
      </c>
      <c r="G9" s="7"/>
      <c r="H9" s="7">
        <v>1681</v>
      </c>
      <c r="I9" s="7">
        <v>1572</v>
      </c>
      <c r="J9" s="7">
        <v>1331</v>
      </c>
      <c r="K9" s="101">
        <v>131</v>
      </c>
      <c r="L9" s="7">
        <v>679</v>
      </c>
      <c r="M9" s="7">
        <v>839</v>
      </c>
      <c r="N9" s="7">
        <v>1041</v>
      </c>
      <c r="O9" s="7">
        <v>903</v>
      </c>
      <c r="P9" s="7"/>
      <c r="Q9" s="7">
        <v>105</v>
      </c>
      <c r="R9" s="7">
        <v>346</v>
      </c>
      <c r="S9" s="7">
        <v>337</v>
      </c>
      <c r="T9" s="105">
        <f t="shared" si="27"/>
        <v>11.634103019538189</v>
      </c>
      <c r="U9" s="105">
        <f t="shared" si="28"/>
        <v>54.935275080906152</v>
      </c>
      <c r="V9" s="105">
        <f t="shared" si="29"/>
        <v>56.384408602150536</v>
      </c>
      <c r="W9" s="105">
        <f t="shared" si="30"/>
        <v>60.034602076124564</v>
      </c>
      <c r="X9" s="105">
        <f t="shared" si="31"/>
        <v>54.430379746835442</v>
      </c>
      <c r="Y9" s="105" t="e">
        <f t="shared" si="32"/>
        <v>#DIV/0!</v>
      </c>
      <c r="Z9" s="105">
        <f t="shared" si="33"/>
        <v>6.2462819750148721</v>
      </c>
      <c r="AA9" s="105">
        <f t="shared" si="34"/>
        <v>22.010178117048344</v>
      </c>
      <c r="AB9" s="105">
        <f t="shared" si="35"/>
        <v>25.319308790383172</v>
      </c>
    </row>
    <row r="10" spans="1:28">
      <c r="A10" s="23" t="s">
        <v>16</v>
      </c>
      <c r="B10" s="101">
        <v>185</v>
      </c>
      <c r="C10" s="7">
        <v>278</v>
      </c>
      <c r="D10" s="7">
        <v>367</v>
      </c>
      <c r="E10" s="7">
        <v>446</v>
      </c>
      <c r="F10" s="7">
        <v>345</v>
      </c>
      <c r="G10" s="7"/>
      <c r="H10" s="7">
        <v>257</v>
      </c>
      <c r="I10" s="7">
        <v>229</v>
      </c>
      <c r="J10" s="7">
        <v>259</v>
      </c>
      <c r="K10" s="101">
        <v>0</v>
      </c>
      <c r="L10" s="7">
        <v>185</v>
      </c>
      <c r="M10" s="7">
        <v>268</v>
      </c>
      <c r="N10" s="7">
        <v>372</v>
      </c>
      <c r="O10" s="7">
        <v>138</v>
      </c>
      <c r="P10" s="7"/>
      <c r="Q10" s="7">
        <v>0</v>
      </c>
      <c r="R10" s="7">
        <v>167</v>
      </c>
      <c r="S10" s="7">
        <v>2</v>
      </c>
      <c r="T10" s="105">
        <f t="shared" si="27"/>
        <v>0</v>
      </c>
      <c r="U10" s="105">
        <f t="shared" si="28"/>
        <v>66.546762589928051</v>
      </c>
      <c r="V10" s="105">
        <f t="shared" si="29"/>
        <v>73.024523160762939</v>
      </c>
      <c r="W10" s="105">
        <f t="shared" si="30"/>
        <v>83.408071748878925</v>
      </c>
      <c r="X10" s="105">
        <f t="shared" si="31"/>
        <v>40</v>
      </c>
      <c r="Y10" s="105" t="e">
        <f t="shared" si="32"/>
        <v>#DIV/0!</v>
      </c>
      <c r="Z10" s="105">
        <f t="shared" si="33"/>
        <v>0</v>
      </c>
      <c r="AA10" s="105">
        <f t="shared" si="34"/>
        <v>72.925764192139738</v>
      </c>
      <c r="AB10" s="105">
        <f t="shared" si="35"/>
        <v>0.77220077220077221</v>
      </c>
    </row>
    <row r="11" spans="1:28">
      <c r="A11" s="23" t="s">
        <v>2</v>
      </c>
      <c r="B11" s="101">
        <v>7756</v>
      </c>
      <c r="C11" s="7">
        <v>8691</v>
      </c>
      <c r="D11" s="7">
        <v>12820</v>
      </c>
      <c r="E11" s="7">
        <v>9158</v>
      </c>
      <c r="F11" s="7">
        <v>7891</v>
      </c>
      <c r="G11" s="7"/>
      <c r="H11" s="7">
        <v>7022</v>
      </c>
      <c r="I11" s="7">
        <v>5960</v>
      </c>
      <c r="J11" s="7">
        <v>6262</v>
      </c>
      <c r="K11" s="101">
        <v>431</v>
      </c>
      <c r="L11" s="7">
        <v>2863</v>
      </c>
      <c r="M11" s="7">
        <v>3739</v>
      </c>
      <c r="N11" s="7">
        <v>1551</v>
      </c>
      <c r="O11" s="7">
        <v>2689</v>
      </c>
      <c r="P11" s="7"/>
      <c r="Q11" s="7">
        <v>616</v>
      </c>
      <c r="R11" s="7">
        <v>1560</v>
      </c>
      <c r="S11" s="7">
        <v>1901</v>
      </c>
      <c r="T11" s="105">
        <f t="shared" si="27"/>
        <v>5.5569881382155755</v>
      </c>
      <c r="U11" s="105">
        <f t="shared" si="28"/>
        <v>32.942124036359452</v>
      </c>
      <c r="V11" s="105">
        <f t="shared" si="29"/>
        <v>29.165366614664585</v>
      </c>
      <c r="W11" s="105">
        <f t="shared" si="30"/>
        <v>16.936012229744485</v>
      </c>
      <c r="X11" s="105">
        <f t="shared" si="31"/>
        <v>34.076796350272467</v>
      </c>
      <c r="Y11" s="105" t="e">
        <f t="shared" si="32"/>
        <v>#DIV/0!</v>
      </c>
      <c r="Z11" s="105">
        <f t="shared" si="33"/>
        <v>8.7724295072628884</v>
      </c>
      <c r="AA11" s="105">
        <f t="shared" si="34"/>
        <v>26.174496644295303</v>
      </c>
      <c r="AB11" s="105">
        <f t="shared" si="35"/>
        <v>30.357713190673906</v>
      </c>
    </row>
    <row r="12" spans="1:28">
      <c r="A12" s="23" t="s">
        <v>3</v>
      </c>
      <c r="B12" s="101">
        <v>4991</v>
      </c>
      <c r="C12" s="7">
        <v>6144</v>
      </c>
      <c r="D12" s="7">
        <v>10192</v>
      </c>
      <c r="E12" s="7">
        <v>8091</v>
      </c>
      <c r="F12" s="7">
        <v>8055</v>
      </c>
      <c r="G12" s="7"/>
      <c r="H12" s="7">
        <v>7444</v>
      </c>
      <c r="I12" s="7">
        <v>6823</v>
      </c>
      <c r="J12" s="7">
        <v>6221</v>
      </c>
      <c r="K12" s="101">
        <v>2253</v>
      </c>
      <c r="L12" s="7">
        <v>3950</v>
      </c>
      <c r="M12" s="7">
        <v>6857</v>
      </c>
      <c r="N12" s="7">
        <v>5481</v>
      </c>
      <c r="O12" s="7">
        <v>6051</v>
      </c>
      <c r="P12" s="7"/>
      <c r="Q12" s="7">
        <v>3920</v>
      </c>
      <c r="R12" s="7">
        <v>4666</v>
      </c>
      <c r="S12" s="7">
        <v>4191</v>
      </c>
      <c r="T12" s="105">
        <f t="shared" si="27"/>
        <v>45.141254257663796</v>
      </c>
      <c r="U12" s="105">
        <f t="shared" si="28"/>
        <v>64.290364583333343</v>
      </c>
      <c r="V12" s="105">
        <f t="shared" si="29"/>
        <v>67.278257456828882</v>
      </c>
      <c r="W12" s="105">
        <f t="shared" si="30"/>
        <v>67.741935483870961</v>
      </c>
      <c r="X12" s="105">
        <f t="shared" si="31"/>
        <v>75.121042830540034</v>
      </c>
      <c r="Y12" s="105" t="e">
        <f t="shared" si="32"/>
        <v>#DIV/0!</v>
      </c>
      <c r="Z12" s="105">
        <f t="shared" si="33"/>
        <v>52.659860290166584</v>
      </c>
      <c r="AA12" s="105">
        <f t="shared" si="34"/>
        <v>68.386340319507539</v>
      </c>
      <c r="AB12" s="105">
        <f t="shared" si="35"/>
        <v>67.368590258800836</v>
      </c>
    </row>
    <row r="13" spans="1:28">
      <c r="A13" s="23" t="s">
        <v>4</v>
      </c>
      <c r="B13" s="101">
        <v>568</v>
      </c>
      <c r="C13" s="7">
        <v>795</v>
      </c>
      <c r="D13" s="7">
        <v>922</v>
      </c>
      <c r="E13" s="7">
        <v>778</v>
      </c>
      <c r="F13" s="7">
        <v>660</v>
      </c>
      <c r="G13" s="7"/>
      <c r="H13" s="7">
        <v>604</v>
      </c>
      <c r="I13" s="7">
        <v>467</v>
      </c>
      <c r="J13" s="7">
        <v>578</v>
      </c>
      <c r="K13" s="101">
        <v>0</v>
      </c>
      <c r="L13" s="7">
        <v>94</v>
      </c>
      <c r="M13" s="7">
        <v>193</v>
      </c>
      <c r="N13" s="7">
        <v>202</v>
      </c>
      <c r="O13" s="7">
        <v>141</v>
      </c>
      <c r="P13" s="7"/>
      <c r="Q13" s="7">
        <v>22</v>
      </c>
      <c r="R13" s="7">
        <v>74</v>
      </c>
      <c r="S13" s="7">
        <v>79</v>
      </c>
      <c r="T13" s="105">
        <f t="shared" si="27"/>
        <v>0</v>
      </c>
      <c r="U13" s="105">
        <f t="shared" si="28"/>
        <v>11.823899371069183</v>
      </c>
      <c r="V13" s="105">
        <f t="shared" si="29"/>
        <v>20.932754880694144</v>
      </c>
      <c r="W13" s="105">
        <f t="shared" si="30"/>
        <v>25.96401028277635</v>
      </c>
      <c r="X13" s="105">
        <f t="shared" si="31"/>
        <v>21.363636363636363</v>
      </c>
      <c r="Y13" s="105" t="e">
        <f t="shared" si="32"/>
        <v>#DIV/0!</v>
      </c>
      <c r="Z13" s="105">
        <f t="shared" si="33"/>
        <v>3.6423841059602649</v>
      </c>
      <c r="AA13" s="105">
        <f t="shared" si="34"/>
        <v>15.845824411134904</v>
      </c>
      <c r="AB13" s="105">
        <f t="shared" si="35"/>
        <v>13.667820069204154</v>
      </c>
    </row>
    <row r="14" spans="1:28">
      <c r="A14" s="23" t="s">
        <v>5</v>
      </c>
      <c r="B14" s="101">
        <v>2793</v>
      </c>
      <c r="C14" s="7">
        <v>3362</v>
      </c>
      <c r="D14" s="7">
        <v>4494</v>
      </c>
      <c r="E14" s="7">
        <v>5506</v>
      </c>
      <c r="F14" s="7">
        <v>4526</v>
      </c>
      <c r="G14" s="7"/>
      <c r="H14" s="7">
        <v>5522</v>
      </c>
      <c r="I14" s="7">
        <v>5145</v>
      </c>
      <c r="J14" s="7">
        <v>4745</v>
      </c>
      <c r="K14" s="101">
        <v>703</v>
      </c>
      <c r="L14" s="7">
        <v>1317</v>
      </c>
      <c r="M14" s="7">
        <v>1866</v>
      </c>
      <c r="N14" s="7">
        <v>2098</v>
      </c>
      <c r="O14" s="7">
        <v>2259</v>
      </c>
      <c r="P14" s="7"/>
      <c r="Q14" s="7">
        <v>1634</v>
      </c>
      <c r="R14" s="7">
        <v>2713</v>
      </c>
      <c r="S14" s="7">
        <v>1520</v>
      </c>
      <c r="T14" s="105">
        <f t="shared" si="27"/>
        <v>25.170068027210885</v>
      </c>
      <c r="U14" s="105">
        <f t="shared" si="28"/>
        <v>39.173111243307559</v>
      </c>
      <c r="V14" s="105">
        <f t="shared" si="29"/>
        <v>41.522029372496661</v>
      </c>
      <c r="W14" s="105">
        <f t="shared" si="30"/>
        <v>38.103886669088268</v>
      </c>
      <c r="X14" s="105">
        <f t="shared" si="31"/>
        <v>49.911621741051704</v>
      </c>
      <c r="Y14" s="105" t="e">
        <f t="shared" si="32"/>
        <v>#DIV/0!</v>
      </c>
      <c r="Z14" s="105">
        <f t="shared" si="33"/>
        <v>29.590727997102501</v>
      </c>
      <c r="AA14" s="105">
        <f t="shared" si="34"/>
        <v>52.730806608357625</v>
      </c>
      <c r="AB14" s="105">
        <f t="shared" si="35"/>
        <v>32.033719704952581</v>
      </c>
    </row>
    <row r="15" spans="1:28">
      <c r="A15" s="23" t="s">
        <v>6</v>
      </c>
      <c r="B15" s="101">
        <v>2458</v>
      </c>
      <c r="C15" s="7">
        <v>3212</v>
      </c>
      <c r="D15" s="7">
        <v>4643</v>
      </c>
      <c r="E15" s="7">
        <v>4028</v>
      </c>
      <c r="F15" s="7">
        <v>3521</v>
      </c>
      <c r="G15" s="7"/>
      <c r="H15" s="7">
        <v>2380</v>
      </c>
      <c r="I15" s="7">
        <v>2473</v>
      </c>
      <c r="J15" s="7">
        <v>2248</v>
      </c>
      <c r="K15" s="101">
        <v>426</v>
      </c>
      <c r="L15" s="7">
        <v>2456</v>
      </c>
      <c r="M15" s="7">
        <v>3781</v>
      </c>
      <c r="N15" s="7">
        <v>3212</v>
      </c>
      <c r="O15" s="7">
        <v>2604</v>
      </c>
      <c r="P15" s="7"/>
      <c r="Q15" s="7">
        <v>918</v>
      </c>
      <c r="R15" s="7">
        <v>1894</v>
      </c>
      <c r="S15" s="7">
        <v>1740</v>
      </c>
      <c r="T15" s="105">
        <f t="shared" si="27"/>
        <v>17.331163547599672</v>
      </c>
      <c r="U15" s="105">
        <f t="shared" si="28"/>
        <v>76.463262764632617</v>
      </c>
      <c r="V15" s="105">
        <f t="shared" si="29"/>
        <v>81.434417402541456</v>
      </c>
      <c r="W15" s="105">
        <f t="shared" si="30"/>
        <v>79.741807348560073</v>
      </c>
      <c r="X15" s="105">
        <f t="shared" si="31"/>
        <v>73.956262425447321</v>
      </c>
      <c r="Y15" s="105" t="e">
        <f t="shared" si="32"/>
        <v>#DIV/0!</v>
      </c>
      <c r="Z15" s="105">
        <f t="shared" si="33"/>
        <v>38.571428571428577</v>
      </c>
      <c r="AA15" s="105">
        <f t="shared" si="34"/>
        <v>76.587141124140729</v>
      </c>
      <c r="AB15" s="105">
        <f t="shared" si="35"/>
        <v>77.40213523131672</v>
      </c>
    </row>
    <row r="16" spans="1:28">
      <c r="A16" s="23" t="s">
        <v>7</v>
      </c>
      <c r="B16" s="101">
        <v>1686</v>
      </c>
      <c r="C16" s="7">
        <v>1801</v>
      </c>
      <c r="D16" s="7">
        <v>2060</v>
      </c>
      <c r="E16" s="7">
        <v>2097</v>
      </c>
      <c r="F16" s="7">
        <v>1820</v>
      </c>
      <c r="G16" s="7"/>
      <c r="H16" s="7">
        <v>2643</v>
      </c>
      <c r="I16" s="7">
        <v>2594</v>
      </c>
      <c r="J16" s="7">
        <v>3024</v>
      </c>
      <c r="K16" s="101">
        <v>686</v>
      </c>
      <c r="L16" s="7">
        <v>1140</v>
      </c>
      <c r="M16" s="7">
        <v>1151</v>
      </c>
      <c r="N16" s="7">
        <v>1393</v>
      </c>
      <c r="O16" s="7">
        <v>1163</v>
      </c>
      <c r="P16" s="7"/>
      <c r="Q16" s="7">
        <v>692</v>
      </c>
      <c r="R16" s="7">
        <v>1490</v>
      </c>
      <c r="S16" s="7">
        <v>1718</v>
      </c>
      <c r="T16" s="105">
        <f t="shared" si="27"/>
        <v>40.688018979833927</v>
      </c>
      <c r="U16" s="105">
        <f t="shared" si="28"/>
        <v>63.298167684619656</v>
      </c>
      <c r="V16" s="105">
        <f t="shared" si="29"/>
        <v>55.873786407766993</v>
      </c>
      <c r="W16" s="105">
        <f t="shared" si="30"/>
        <v>66.428230805913216</v>
      </c>
      <c r="X16" s="105">
        <f t="shared" si="31"/>
        <v>63.901098901098898</v>
      </c>
      <c r="Y16" s="105" t="e">
        <f t="shared" si="32"/>
        <v>#DIV/0!</v>
      </c>
      <c r="Z16" s="105">
        <f t="shared" si="33"/>
        <v>26.182368520620507</v>
      </c>
      <c r="AA16" s="105">
        <f t="shared" si="34"/>
        <v>57.440246723207402</v>
      </c>
      <c r="AB16" s="105">
        <f t="shared" si="35"/>
        <v>56.812169312169317</v>
      </c>
    </row>
    <row r="17" spans="1:28">
      <c r="A17" s="23" t="s">
        <v>8</v>
      </c>
      <c r="B17" s="101">
        <v>1710</v>
      </c>
      <c r="C17" s="7">
        <v>1994</v>
      </c>
      <c r="D17" s="7">
        <v>3451</v>
      </c>
      <c r="E17" s="7">
        <v>2895</v>
      </c>
      <c r="F17" s="7">
        <v>3153</v>
      </c>
      <c r="G17" s="7"/>
      <c r="H17" s="7">
        <v>3168</v>
      </c>
      <c r="I17" s="7">
        <v>2557</v>
      </c>
      <c r="J17" s="7">
        <v>2175</v>
      </c>
      <c r="K17" s="101">
        <v>100</v>
      </c>
      <c r="L17" s="7">
        <v>546</v>
      </c>
      <c r="M17" s="7">
        <v>1036</v>
      </c>
      <c r="N17" s="7">
        <v>1275</v>
      </c>
      <c r="O17" s="7">
        <v>1618</v>
      </c>
      <c r="P17" s="7"/>
      <c r="Q17" s="7">
        <v>766</v>
      </c>
      <c r="R17" s="7">
        <v>1138</v>
      </c>
      <c r="S17" s="7">
        <v>974</v>
      </c>
      <c r="T17" s="105">
        <f t="shared" si="27"/>
        <v>5.8479532163742682</v>
      </c>
      <c r="U17" s="105">
        <f t="shared" si="28"/>
        <v>27.382146439317957</v>
      </c>
      <c r="V17" s="105">
        <f t="shared" si="29"/>
        <v>30.020283975659229</v>
      </c>
      <c r="W17" s="105">
        <f t="shared" si="30"/>
        <v>44.041450777202073</v>
      </c>
      <c r="X17" s="105">
        <f t="shared" si="31"/>
        <v>51.3162067871868</v>
      </c>
      <c r="Y17" s="105" t="e">
        <f t="shared" si="32"/>
        <v>#DIV/0!</v>
      </c>
      <c r="Z17" s="105">
        <f t="shared" si="33"/>
        <v>24.179292929292927</v>
      </c>
      <c r="AA17" s="105">
        <f t="shared" si="34"/>
        <v>44.505279624560032</v>
      </c>
      <c r="AB17" s="105">
        <f t="shared" si="35"/>
        <v>44.781609195402297</v>
      </c>
    </row>
    <row r="18" spans="1:28">
      <c r="A18" s="23" t="s">
        <v>9</v>
      </c>
      <c r="B18" s="101">
        <v>797</v>
      </c>
      <c r="C18" s="7">
        <v>942</v>
      </c>
      <c r="D18" s="7">
        <v>1271</v>
      </c>
      <c r="E18" s="7">
        <v>1073</v>
      </c>
      <c r="F18" s="7">
        <v>798</v>
      </c>
      <c r="G18" s="7"/>
      <c r="H18" s="7">
        <v>756</v>
      </c>
      <c r="I18" s="7">
        <v>673</v>
      </c>
      <c r="J18" s="7">
        <v>740</v>
      </c>
      <c r="K18" s="101">
        <v>0</v>
      </c>
      <c r="L18" s="7">
        <v>118</v>
      </c>
      <c r="M18" s="7">
        <v>22</v>
      </c>
      <c r="N18" s="7">
        <v>123</v>
      </c>
      <c r="O18" s="7">
        <v>43</v>
      </c>
      <c r="P18" s="7"/>
      <c r="Q18" s="7">
        <v>32</v>
      </c>
      <c r="R18" s="7">
        <v>21</v>
      </c>
      <c r="S18" s="7">
        <v>14</v>
      </c>
      <c r="T18" s="105">
        <f t="shared" si="27"/>
        <v>0</v>
      </c>
      <c r="U18" s="105">
        <f t="shared" si="28"/>
        <v>12.526539278131635</v>
      </c>
      <c r="V18" s="105">
        <f t="shared" si="29"/>
        <v>1.730920535011802</v>
      </c>
      <c r="W18" s="105">
        <f t="shared" si="30"/>
        <v>11.463187325256291</v>
      </c>
      <c r="X18" s="105">
        <f t="shared" si="31"/>
        <v>5.3884711779448615</v>
      </c>
      <c r="Y18" s="105" t="e">
        <f t="shared" si="32"/>
        <v>#DIV/0!</v>
      </c>
      <c r="Z18" s="105">
        <f t="shared" si="33"/>
        <v>4.2328042328042326</v>
      </c>
      <c r="AA18" s="105">
        <f t="shared" si="34"/>
        <v>3.1203566121842496</v>
      </c>
      <c r="AB18" s="105">
        <f t="shared" si="35"/>
        <v>1.8918918918918921</v>
      </c>
    </row>
    <row r="19" spans="1:28">
      <c r="A19" s="23" t="s">
        <v>10</v>
      </c>
      <c r="B19" s="101">
        <v>819</v>
      </c>
      <c r="C19" s="7">
        <v>902</v>
      </c>
      <c r="D19" s="7">
        <v>1348</v>
      </c>
      <c r="E19" s="7">
        <v>1729</v>
      </c>
      <c r="F19" s="7">
        <v>1645</v>
      </c>
      <c r="G19" s="7"/>
      <c r="H19" s="7">
        <v>1622</v>
      </c>
      <c r="I19" s="7">
        <v>1717</v>
      </c>
      <c r="J19" s="7">
        <v>1319</v>
      </c>
      <c r="K19" s="101">
        <v>76</v>
      </c>
      <c r="L19" s="7">
        <v>524</v>
      </c>
      <c r="M19" s="7">
        <v>827</v>
      </c>
      <c r="N19" s="7">
        <v>1118</v>
      </c>
      <c r="O19" s="7">
        <v>1148</v>
      </c>
      <c r="P19" s="7"/>
      <c r="Q19" s="7">
        <v>574</v>
      </c>
      <c r="R19" s="7">
        <v>1185</v>
      </c>
      <c r="S19" s="7">
        <v>853</v>
      </c>
      <c r="T19" s="105">
        <f t="shared" si="27"/>
        <v>9.2796092796092804</v>
      </c>
      <c r="U19" s="105">
        <f t="shared" si="28"/>
        <v>58.093126385809313</v>
      </c>
      <c r="V19" s="105">
        <f t="shared" si="29"/>
        <v>61.350148367952514</v>
      </c>
      <c r="W19" s="105">
        <f t="shared" si="30"/>
        <v>64.661654135338338</v>
      </c>
      <c r="X19" s="105">
        <f t="shared" si="31"/>
        <v>69.787234042553195</v>
      </c>
      <c r="Y19" s="105" t="e">
        <f t="shared" si="32"/>
        <v>#DIV/0!</v>
      </c>
      <c r="Z19" s="105">
        <f t="shared" si="33"/>
        <v>35.388409371146736</v>
      </c>
      <c r="AA19" s="105">
        <f t="shared" si="34"/>
        <v>69.015725101921959</v>
      </c>
      <c r="AB19" s="105">
        <f t="shared" si="35"/>
        <v>64.670204700530704</v>
      </c>
    </row>
    <row r="20" spans="1:28">
      <c r="A20" s="23" t="s">
        <v>11</v>
      </c>
      <c r="B20" s="101">
        <v>1946</v>
      </c>
      <c r="C20" s="7">
        <v>2499</v>
      </c>
      <c r="D20" s="7">
        <v>3121</v>
      </c>
      <c r="E20" s="7">
        <v>3170</v>
      </c>
      <c r="F20" s="7">
        <v>3143</v>
      </c>
      <c r="G20" s="7"/>
      <c r="H20" s="7">
        <v>2437</v>
      </c>
      <c r="I20" s="7">
        <v>2537</v>
      </c>
      <c r="J20" s="7">
        <v>2233</v>
      </c>
      <c r="K20" s="101">
        <v>259</v>
      </c>
      <c r="L20" s="7">
        <v>1113</v>
      </c>
      <c r="M20" s="7">
        <v>1538</v>
      </c>
      <c r="N20" s="7">
        <v>1531</v>
      </c>
      <c r="O20" s="7">
        <v>1724</v>
      </c>
      <c r="P20" s="7"/>
      <c r="Q20" s="7">
        <v>909</v>
      </c>
      <c r="R20" s="7">
        <v>1036</v>
      </c>
      <c r="S20" s="7">
        <v>977</v>
      </c>
      <c r="T20" s="105">
        <f t="shared" si="27"/>
        <v>13.309352517985612</v>
      </c>
      <c r="U20" s="105">
        <f t="shared" si="28"/>
        <v>44.537815126050425</v>
      </c>
      <c r="V20" s="105">
        <f t="shared" si="29"/>
        <v>49.279077218840115</v>
      </c>
      <c r="W20" s="105">
        <f t="shared" si="30"/>
        <v>48.296529968454259</v>
      </c>
      <c r="X20" s="105">
        <f t="shared" si="31"/>
        <v>54.852052179446389</v>
      </c>
      <c r="Y20" s="105" t="e">
        <f t="shared" si="32"/>
        <v>#DIV/0!</v>
      </c>
      <c r="Z20" s="105">
        <f t="shared" si="33"/>
        <v>37.299958965941734</v>
      </c>
      <c r="AA20" s="105">
        <f t="shared" si="34"/>
        <v>40.835632636972804</v>
      </c>
      <c r="AB20" s="105">
        <f t="shared" si="35"/>
        <v>43.752798925212716</v>
      </c>
    </row>
    <row r="21" spans="1:28">
      <c r="A21" s="23" t="s">
        <v>12</v>
      </c>
      <c r="B21" s="101">
        <v>5524</v>
      </c>
      <c r="C21" s="7">
        <v>6934</v>
      </c>
      <c r="D21" s="7">
        <v>9753</v>
      </c>
      <c r="E21" s="7">
        <v>8175</v>
      </c>
      <c r="F21" s="7">
        <v>8212</v>
      </c>
      <c r="G21" s="7"/>
      <c r="H21" s="7">
        <v>7550</v>
      </c>
      <c r="I21" s="7">
        <v>7155</v>
      </c>
      <c r="J21" s="7">
        <v>6741</v>
      </c>
      <c r="K21" s="101">
        <v>208</v>
      </c>
      <c r="L21" s="7">
        <v>1969</v>
      </c>
      <c r="M21" s="7">
        <v>2478</v>
      </c>
      <c r="N21" s="7">
        <v>2135</v>
      </c>
      <c r="O21" s="7">
        <v>2128</v>
      </c>
      <c r="P21" s="7"/>
      <c r="Q21" s="7">
        <v>622</v>
      </c>
      <c r="R21" s="7">
        <v>1037</v>
      </c>
      <c r="S21" s="7">
        <v>1331</v>
      </c>
      <c r="T21" s="105">
        <f t="shared" si="27"/>
        <v>3.7653874004344683</v>
      </c>
      <c r="U21" s="105">
        <f t="shared" si="28"/>
        <v>28.396308047303144</v>
      </c>
      <c r="V21" s="105">
        <f t="shared" si="29"/>
        <v>25.407566902491542</v>
      </c>
      <c r="W21" s="105">
        <f t="shared" si="30"/>
        <v>26.116207951070336</v>
      </c>
      <c r="X21" s="105">
        <f t="shared" si="31"/>
        <v>25.913297613248904</v>
      </c>
      <c r="Y21" s="105" t="e">
        <f t="shared" si="32"/>
        <v>#DIV/0!</v>
      </c>
      <c r="Z21" s="105">
        <f t="shared" si="33"/>
        <v>8.2384105960264886</v>
      </c>
      <c r="AA21" s="105">
        <f t="shared" si="34"/>
        <v>14.493361285814116</v>
      </c>
      <c r="AB21" s="105">
        <f t="shared" si="35"/>
        <v>19.744844978489841</v>
      </c>
    </row>
    <row r="22" spans="1:28">
      <c r="A22" s="23" t="s">
        <v>13</v>
      </c>
      <c r="B22" s="101">
        <v>2164</v>
      </c>
      <c r="C22" s="7">
        <v>2607</v>
      </c>
      <c r="D22" s="7">
        <v>3810</v>
      </c>
      <c r="E22" s="7">
        <v>3335</v>
      </c>
      <c r="F22" s="7">
        <v>3206</v>
      </c>
      <c r="G22" s="7"/>
      <c r="H22" s="7">
        <v>3252</v>
      </c>
      <c r="I22" s="7">
        <v>2948</v>
      </c>
      <c r="J22" s="7">
        <v>2617</v>
      </c>
      <c r="K22" s="101">
        <v>643</v>
      </c>
      <c r="L22" s="7">
        <v>1119</v>
      </c>
      <c r="M22" s="7">
        <v>1645</v>
      </c>
      <c r="N22" s="7">
        <v>1214</v>
      </c>
      <c r="O22" s="7">
        <v>1057</v>
      </c>
      <c r="P22" s="7"/>
      <c r="Q22" s="7">
        <v>779</v>
      </c>
      <c r="R22" s="7">
        <v>885</v>
      </c>
      <c r="S22" s="7">
        <v>776</v>
      </c>
      <c r="T22" s="105">
        <f t="shared" si="27"/>
        <v>29.713493530499075</v>
      </c>
      <c r="U22" s="105">
        <f t="shared" si="28"/>
        <v>42.922899884925201</v>
      </c>
      <c r="V22" s="105">
        <f t="shared" si="29"/>
        <v>43.175853018372699</v>
      </c>
      <c r="W22" s="105">
        <f t="shared" si="30"/>
        <v>36.401799100449779</v>
      </c>
      <c r="X22" s="105">
        <f t="shared" si="31"/>
        <v>32.969432314410483</v>
      </c>
      <c r="Y22" s="105" t="e">
        <f t="shared" si="32"/>
        <v>#DIV/0!</v>
      </c>
      <c r="Z22" s="105">
        <f t="shared" si="33"/>
        <v>23.954489544895448</v>
      </c>
      <c r="AA22" s="105">
        <f t="shared" si="34"/>
        <v>30.020352781546812</v>
      </c>
      <c r="AB22" s="105">
        <f t="shared" si="35"/>
        <v>29.652273595720292</v>
      </c>
    </row>
    <row r="23" spans="1:28">
      <c r="A23" s="25" t="s">
        <v>14</v>
      </c>
      <c r="B23" s="101">
        <v>96</v>
      </c>
      <c r="C23" s="7">
        <v>98</v>
      </c>
      <c r="D23" s="7">
        <v>181</v>
      </c>
      <c r="E23" s="7">
        <v>166</v>
      </c>
      <c r="F23" s="7">
        <v>192</v>
      </c>
      <c r="G23" s="7"/>
      <c r="H23" s="7">
        <v>251</v>
      </c>
      <c r="I23" s="7">
        <v>209</v>
      </c>
      <c r="J23" s="7">
        <v>224</v>
      </c>
      <c r="K23" s="101">
        <v>0</v>
      </c>
      <c r="L23" s="7">
        <v>0</v>
      </c>
      <c r="M23" s="7">
        <v>0</v>
      </c>
      <c r="N23" s="7">
        <v>0</v>
      </c>
      <c r="O23" s="7">
        <v>0</v>
      </c>
      <c r="P23" s="7"/>
      <c r="Q23" s="7">
        <v>0</v>
      </c>
      <c r="R23" s="7">
        <v>0</v>
      </c>
      <c r="S23" s="7">
        <v>1</v>
      </c>
      <c r="T23" s="106">
        <f t="shared" si="27"/>
        <v>0</v>
      </c>
      <c r="U23" s="106">
        <f t="shared" si="28"/>
        <v>0</v>
      </c>
      <c r="V23" s="106">
        <f t="shared" si="29"/>
        <v>0</v>
      </c>
      <c r="W23" s="106">
        <f t="shared" si="30"/>
        <v>0</v>
      </c>
      <c r="X23" s="106">
        <f t="shared" si="31"/>
        <v>0</v>
      </c>
      <c r="Y23" s="106" t="e">
        <f t="shared" si="32"/>
        <v>#DIV/0!</v>
      </c>
      <c r="Z23" s="106">
        <f t="shared" si="33"/>
        <v>0</v>
      </c>
      <c r="AA23" s="106">
        <f t="shared" si="34"/>
        <v>0</v>
      </c>
      <c r="AB23" s="106">
        <f t="shared" si="35"/>
        <v>0.4464285714285714</v>
      </c>
    </row>
    <row r="24" spans="1:28" s="36" customFormat="1">
      <c r="A24" s="35" t="s">
        <v>66</v>
      </c>
      <c r="B24" s="99">
        <f t="shared" ref="B24:K24" si="36">SUM(B26:B38)</f>
        <v>6215</v>
      </c>
      <c r="C24" s="30">
        <f t="shared" ref="C24:D24" si="37">SUM(C26:C38)</f>
        <v>7047</v>
      </c>
      <c r="D24" s="30">
        <f t="shared" si="37"/>
        <v>10129</v>
      </c>
      <c r="E24" s="30">
        <f t="shared" ref="E24:F24" si="38">SUM(E26:E38)</f>
        <v>9846</v>
      </c>
      <c r="F24" s="30">
        <f t="shared" si="38"/>
        <v>10041</v>
      </c>
      <c r="G24" s="30">
        <f t="shared" ref="G24:H24" si="39">SUM(G26:G38)</f>
        <v>0</v>
      </c>
      <c r="H24" s="30">
        <f t="shared" si="39"/>
        <v>8128</v>
      </c>
      <c r="I24" s="30">
        <f t="shared" ref="I24:J24" si="40">SUM(I26:I38)</f>
        <v>7858</v>
      </c>
      <c r="J24" s="30">
        <f t="shared" si="40"/>
        <v>7811</v>
      </c>
      <c r="K24" s="99">
        <f t="shared" si="36"/>
        <v>68</v>
      </c>
      <c r="L24" s="30">
        <f t="shared" ref="L24:M24" si="41">SUM(L26:L38)</f>
        <v>457</v>
      </c>
      <c r="M24" s="30">
        <f t="shared" si="41"/>
        <v>478</v>
      </c>
      <c r="N24" s="30">
        <f t="shared" ref="N24:O24" si="42">SUM(N26:N38)</f>
        <v>187</v>
      </c>
      <c r="O24" s="30">
        <f t="shared" si="42"/>
        <v>214</v>
      </c>
      <c r="P24" s="30">
        <f t="shared" ref="P24:Q24" si="43">SUM(P26:P38)</f>
        <v>0</v>
      </c>
      <c r="Q24" s="30">
        <f t="shared" si="43"/>
        <v>84</v>
      </c>
      <c r="R24" s="30">
        <f t="shared" ref="R24:S24" si="44">SUM(R26:R38)</f>
        <v>227</v>
      </c>
      <c r="S24" s="30">
        <f t="shared" si="44"/>
        <v>256</v>
      </c>
      <c r="T24" s="108">
        <f t="shared" ref="T24:U24" si="45">SUM(T26:T38)</f>
        <v>1.5773602412433312</v>
      </c>
      <c r="U24" s="108">
        <f t="shared" si="45"/>
        <v>11.279579857893111</v>
      </c>
      <c r="V24" s="108">
        <f t="shared" ref="V24:W24" si="46">SUM(V26:V38)</f>
        <v>23.526575891724114</v>
      </c>
      <c r="W24" s="108">
        <f t="shared" si="46"/>
        <v>15.217985739135255</v>
      </c>
      <c r="X24" s="108">
        <f t="shared" ref="X24" si="47">SUM(X26:X38)</f>
        <v>7.2055122828040741</v>
      </c>
      <c r="Y24" s="108" t="e">
        <f t="shared" ref="Y24:Z24" si="48">SUM(Y26:Y38)</f>
        <v>#DIV/0!</v>
      </c>
      <c r="Z24" s="108">
        <f t="shared" si="48"/>
        <v>7.6864083517365991</v>
      </c>
      <c r="AA24" s="108">
        <f t="shared" ref="AA24:AB24" si="49">SUM(AA26:AA38)</f>
        <v>11.629436534990976</v>
      </c>
      <c r="AB24" s="108">
        <f t="shared" si="49"/>
        <v>13.886256685388611</v>
      </c>
    </row>
    <row r="25" spans="1:28" s="36" customFormat="1">
      <c r="A25" s="29" t="s">
        <v>70</v>
      </c>
      <c r="B25" s="100">
        <f t="shared" ref="B25:K25" si="50">(B24/B5)*100</f>
        <v>9.5674261083743843</v>
      </c>
      <c r="C25" s="29">
        <f t="shared" ref="C25:D25" si="51">(C24/C5)*100</f>
        <v>9.0657644213451345</v>
      </c>
      <c r="D25" s="29">
        <f t="shared" si="51"/>
        <v>9.3947966423966989</v>
      </c>
      <c r="E25" s="29">
        <f t="shared" ref="E25:F25" si="52">(E24/E5)*100</f>
        <v>10.010777395937124</v>
      </c>
      <c r="F25" s="29">
        <f t="shared" si="52"/>
        <v>10.798632022713585</v>
      </c>
      <c r="G25" s="29" t="e">
        <f t="shared" ref="G25:H25" si="53">(G24/G5)*100</f>
        <v>#DIV/0!</v>
      </c>
      <c r="H25" s="29">
        <f t="shared" si="53"/>
        <v>9.6266818267955276</v>
      </c>
      <c r="I25" s="29">
        <f t="shared" ref="I25:J25" si="54">(I24/I5)*100</f>
        <v>10.248451255298336</v>
      </c>
      <c r="J25" s="29">
        <f t="shared" si="54"/>
        <v>10.657952188625694</v>
      </c>
      <c r="K25" s="100">
        <f t="shared" si="50"/>
        <v>0.69664993340846215</v>
      </c>
      <c r="L25" s="29">
        <f t="shared" ref="L25:M25" si="55">(L24/L5)*100</f>
        <v>1.5586630286493861</v>
      </c>
      <c r="M25" s="29">
        <f t="shared" si="55"/>
        <v>1.143212474887592</v>
      </c>
      <c r="N25" s="29">
        <f t="shared" ref="N25:O25" si="56">(N24/N5)*100</f>
        <v>0.50121954488193199</v>
      </c>
      <c r="O25" s="29">
        <f t="shared" si="56"/>
        <v>0.55922857814827398</v>
      </c>
      <c r="P25" s="29" t="e">
        <f t="shared" ref="P25:Q25" si="57">(P24/P5)*100</f>
        <v>#DIV/0!</v>
      </c>
      <c r="Q25" s="29">
        <f t="shared" si="57"/>
        <v>0.45366169799092676</v>
      </c>
      <c r="R25" s="29">
        <f t="shared" ref="R25:S25" si="58">(R24/R5)*100</f>
        <v>0.82255317606986267</v>
      </c>
      <c r="S25" s="29">
        <f t="shared" si="58"/>
        <v>1.0325078648060015</v>
      </c>
      <c r="T25" s="91"/>
      <c r="U25" s="91"/>
      <c r="V25" s="91"/>
      <c r="W25" s="91"/>
      <c r="X25" s="91"/>
      <c r="Y25" s="91"/>
      <c r="Z25" s="91"/>
      <c r="AA25" s="91"/>
      <c r="AB25" s="91"/>
    </row>
    <row r="26" spans="1:28">
      <c r="A26" s="23" t="s">
        <v>24</v>
      </c>
      <c r="B26" s="101">
        <v>42</v>
      </c>
      <c r="C26" s="7">
        <v>36</v>
      </c>
      <c r="D26" s="7">
        <v>58</v>
      </c>
      <c r="E26" s="7">
        <v>41</v>
      </c>
      <c r="F26" s="7">
        <v>49</v>
      </c>
      <c r="G26" s="7"/>
      <c r="H26" s="7">
        <v>76</v>
      </c>
      <c r="I26" s="7">
        <v>21</v>
      </c>
      <c r="J26" s="7">
        <v>25</v>
      </c>
      <c r="K26" s="101">
        <v>0</v>
      </c>
      <c r="L26" s="7">
        <v>0</v>
      </c>
      <c r="M26" s="7">
        <v>0</v>
      </c>
      <c r="N26" s="7">
        <v>0</v>
      </c>
      <c r="O26" s="7">
        <v>0</v>
      </c>
      <c r="P26" s="7"/>
      <c r="Q26" s="7">
        <v>0</v>
      </c>
      <c r="R26" s="7">
        <v>0</v>
      </c>
      <c r="S26" s="7">
        <v>0</v>
      </c>
      <c r="T26" s="105">
        <f t="shared" ref="T26:Z31" si="59">(K26/B26)*100</f>
        <v>0</v>
      </c>
      <c r="U26" s="105">
        <f t="shared" si="59"/>
        <v>0</v>
      </c>
      <c r="V26" s="105">
        <f t="shared" si="59"/>
        <v>0</v>
      </c>
      <c r="W26" s="105">
        <f t="shared" si="59"/>
        <v>0</v>
      </c>
      <c r="X26" s="105">
        <f t="shared" si="59"/>
        <v>0</v>
      </c>
      <c r="Y26" s="105" t="e">
        <f t="shared" si="59"/>
        <v>#DIV/0!</v>
      </c>
      <c r="Z26" s="105">
        <f t="shared" si="59"/>
        <v>0</v>
      </c>
      <c r="AA26" s="105">
        <f t="shared" ref="AA26:AB34" si="60">(R26/I26)*100</f>
        <v>0</v>
      </c>
      <c r="AB26" s="105">
        <f t="shared" si="60"/>
        <v>0</v>
      </c>
    </row>
    <row r="27" spans="1:28">
      <c r="A27" s="23" t="s">
        <v>25</v>
      </c>
      <c r="B27" s="101">
        <v>786</v>
      </c>
      <c r="C27" s="7">
        <v>933</v>
      </c>
      <c r="D27" s="7">
        <v>1226</v>
      </c>
      <c r="E27" s="7">
        <v>1347</v>
      </c>
      <c r="F27" s="7">
        <v>1243</v>
      </c>
      <c r="G27" s="7"/>
      <c r="H27" s="7">
        <v>1228</v>
      </c>
      <c r="I27" s="7">
        <v>1186</v>
      </c>
      <c r="J27" s="7">
        <v>1028</v>
      </c>
      <c r="K27" s="101">
        <v>0</v>
      </c>
      <c r="L27" s="7">
        <v>0</v>
      </c>
      <c r="M27" s="7">
        <v>19</v>
      </c>
      <c r="N27" s="7">
        <v>17</v>
      </c>
      <c r="O27" s="7">
        <v>0</v>
      </c>
      <c r="P27" s="7"/>
      <c r="Q27" s="7">
        <v>0</v>
      </c>
      <c r="R27" s="7">
        <v>0</v>
      </c>
      <c r="S27" s="7">
        <v>0</v>
      </c>
      <c r="T27" s="105">
        <f t="shared" si="59"/>
        <v>0</v>
      </c>
      <c r="U27" s="105">
        <f t="shared" si="59"/>
        <v>0</v>
      </c>
      <c r="V27" s="105">
        <f t="shared" si="59"/>
        <v>1.5497553017944536</v>
      </c>
      <c r="W27" s="105">
        <f t="shared" si="59"/>
        <v>1.2620638455827766</v>
      </c>
      <c r="X27" s="105">
        <f t="shared" si="59"/>
        <v>0</v>
      </c>
      <c r="Y27" s="105" t="e">
        <f t="shared" si="59"/>
        <v>#DIV/0!</v>
      </c>
      <c r="Z27" s="105">
        <f t="shared" si="59"/>
        <v>0</v>
      </c>
      <c r="AA27" s="105">
        <f t="shared" si="60"/>
        <v>0</v>
      </c>
      <c r="AB27" s="105">
        <f t="shared" si="60"/>
        <v>0</v>
      </c>
    </row>
    <row r="28" spans="1:28">
      <c r="A28" s="23" t="s">
        <v>26</v>
      </c>
      <c r="B28" s="101">
        <v>4311</v>
      </c>
      <c r="C28" s="7">
        <v>4731</v>
      </c>
      <c r="D28" s="7">
        <v>6764</v>
      </c>
      <c r="E28" s="7">
        <v>6379</v>
      </c>
      <c r="F28" s="7">
        <v>6676</v>
      </c>
      <c r="G28" s="7"/>
      <c r="H28" s="7">
        <v>4981</v>
      </c>
      <c r="I28" s="7">
        <v>4987</v>
      </c>
      <c r="J28" s="7">
        <v>5006</v>
      </c>
      <c r="K28" s="101">
        <v>68</v>
      </c>
      <c r="L28" s="7">
        <v>456</v>
      </c>
      <c r="M28" s="7">
        <v>402</v>
      </c>
      <c r="N28" s="7">
        <v>124</v>
      </c>
      <c r="O28" s="7">
        <v>214</v>
      </c>
      <c r="P28" s="7"/>
      <c r="Q28" s="7">
        <v>84</v>
      </c>
      <c r="R28" s="7">
        <v>181</v>
      </c>
      <c r="S28" s="7">
        <v>224</v>
      </c>
      <c r="T28" s="105">
        <f t="shared" si="59"/>
        <v>1.5773602412433312</v>
      </c>
      <c r="U28" s="105">
        <f t="shared" si="59"/>
        <v>9.6385542168674707</v>
      </c>
      <c r="V28" s="105">
        <f t="shared" si="59"/>
        <v>5.9432288586635131</v>
      </c>
      <c r="W28" s="105">
        <f t="shared" si="59"/>
        <v>1.9438783508386897</v>
      </c>
      <c r="X28" s="105">
        <f t="shared" si="59"/>
        <v>3.2055122828040745</v>
      </c>
      <c r="Y28" s="105" t="e">
        <f t="shared" si="59"/>
        <v>#DIV/0!</v>
      </c>
      <c r="Z28" s="105">
        <f t="shared" si="59"/>
        <v>1.6864083517365993</v>
      </c>
      <c r="AA28" s="105">
        <f t="shared" si="60"/>
        <v>3.6294365349909761</v>
      </c>
      <c r="AB28" s="105">
        <f t="shared" si="60"/>
        <v>4.4746304434678388</v>
      </c>
    </row>
    <row r="29" spans="1:28">
      <c r="A29" s="23" t="s">
        <v>27</v>
      </c>
      <c r="B29" s="101">
        <v>256</v>
      </c>
      <c r="C29" s="7">
        <v>361</v>
      </c>
      <c r="D29" s="7">
        <v>448</v>
      </c>
      <c r="E29" s="7">
        <v>385</v>
      </c>
      <c r="F29" s="7">
        <v>387</v>
      </c>
      <c r="G29" s="7"/>
      <c r="H29" s="7">
        <v>361</v>
      </c>
      <c r="I29" s="7">
        <v>330</v>
      </c>
      <c r="J29" s="7">
        <v>403</v>
      </c>
      <c r="K29" s="101">
        <v>0</v>
      </c>
      <c r="L29" s="7">
        <v>0</v>
      </c>
      <c r="M29" s="7">
        <v>16</v>
      </c>
      <c r="N29" s="7">
        <v>0</v>
      </c>
      <c r="O29" s="7">
        <v>0</v>
      </c>
      <c r="P29" s="7"/>
      <c r="Q29" s="7">
        <v>0</v>
      </c>
      <c r="R29" s="7">
        <v>0</v>
      </c>
      <c r="S29" s="7">
        <v>22</v>
      </c>
      <c r="T29" s="105">
        <f t="shared" si="59"/>
        <v>0</v>
      </c>
      <c r="U29" s="105">
        <f t="shared" si="59"/>
        <v>0</v>
      </c>
      <c r="V29" s="105">
        <f t="shared" si="59"/>
        <v>3.5714285714285712</v>
      </c>
      <c r="W29" s="105">
        <f t="shared" si="59"/>
        <v>0</v>
      </c>
      <c r="X29" s="105">
        <f t="shared" si="59"/>
        <v>0</v>
      </c>
      <c r="Y29" s="105" t="e">
        <f t="shared" si="59"/>
        <v>#DIV/0!</v>
      </c>
      <c r="Z29" s="105">
        <f t="shared" si="59"/>
        <v>0</v>
      </c>
      <c r="AA29" s="105">
        <f t="shared" si="60"/>
        <v>0</v>
      </c>
      <c r="AB29" s="105">
        <f t="shared" si="60"/>
        <v>5.4590570719602978</v>
      </c>
    </row>
    <row r="30" spans="1:28">
      <c r="A30" s="23" t="s">
        <v>29</v>
      </c>
      <c r="B30" s="101">
        <v>5</v>
      </c>
      <c r="C30" s="7">
        <v>14</v>
      </c>
      <c r="D30" s="7">
        <v>22</v>
      </c>
      <c r="E30" s="7">
        <v>19</v>
      </c>
      <c r="F30" s="7">
        <v>20</v>
      </c>
      <c r="G30" s="7"/>
      <c r="H30" s="7">
        <v>33</v>
      </c>
      <c r="I30" s="7">
        <v>26</v>
      </c>
      <c r="J30" s="7">
        <v>42</v>
      </c>
      <c r="K30" s="101">
        <v>0</v>
      </c>
      <c r="L30" s="7">
        <v>0</v>
      </c>
      <c r="M30" s="7">
        <v>0</v>
      </c>
      <c r="N30" s="7">
        <v>0</v>
      </c>
      <c r="O30" s="7">
        <v>0</v>
      </c>
      <c r="P30" s="7"/>
      <c r="Q30" s="7">
        <v>0</v>
      </c>
      <c r="R30" s="7">
        <v>0</v>
      </c>
      <c r="S30" s="7">
        <v>0</v>
      </c>
      <c r="T30" s="105">
        <f t="shared" si="59"/>
        <v>0</v>
      </c>
      <c r="U30" s="105">
        <f t="shared" si="59"/>
        <v>0</v>
      </c>
      <c r="V30" s="105">
        <f t="shared" si="59"/>
        <v>0</v>
      </c>
      <c r="W30" s="105">
        <f t="shared" si="59"/>
        <v>0</v>
      </c>
      <c r="X30" s="105">
        <f t="shared" si="59"/>
        <v>0</v>
      </c>
      <c r="Y30" s="105" t="e">
        <f t="shared" si="59"/>
        <v>#DIV/0!</v>
      </c>
      <c r="Z30" s="105">
        <f t="shared" si="59"/>
        <v>0</v>
      </c>
      <c r="AA30" s="105">
        <f t="shared" si="60"/>
        <v>0</v>
      </c>
      <c r="AB30" s="105">
        <f t="shared" si="60"/>
        <v>0</v>
      </c>
    </row>
    <row r="31" spans="1:28">
      <c r="A31" s="23" t="s">
        <v>31</v>
      </c>
      <c r="B31" s="101">
        <v>12</v>
      </c>
      <c r="C31" s="7">
        <v>11</v>
      </c>
      <c r="D31" s="7">
        <v>15</v>
      </c>
      <c r="E31" s="7">
        <v>13</v>
      </c>
      <c r="F31" s="7">
        <v>14</v>
      </c>
      <c r="G31" s="7"/>
      <c r="H31" s="7">
        <v>21</v>
      </c>
      <c r="I31" s="7">
        <v>17</v>
      </c>
      <c r="J31" s="7">
        <v>14</v>
      </c>
      <c r="K31" s="101">
        <v>0</v>
      </c>
      <c r="L31" s="7">
        <v>0</v>
      </c>
      <c r="M31" s="7">
        <v>0</v>
      </c>
      <c r="N31" s="7">
        <v>0</v>
      </c>
      <c r="O31" s="7">
        <v>0</v>
      </c>
      <c r="P31" s="7"/>
      <c r="Q31" s="7">
        <v>0</v>
      </c>
      <c r="R31" s="7">
        <v>0</v>
      </c>
      <c r="S31" s="7">
        <v>0</v>
      </c>
      <c r="T31" s="105">
        <f t="shared" si="59"/>
        <v>0</v>
      </c>
      <c r="U31" s="105">
        <f t="shared" si="59"/>
        <v>0</v>
      </c>
      <c r="V31" s="105">
        <f t="shared" si="59"/>
        <v>0</v>
      </c>
      <c r="W31" s="105">
        <f t="shared" si="59"/>
        <v>0</v>
      </c>
      <c r="X31" s="105">
        <f t="shared" si="59"/>
        <v>0</v>
      </c>
      <c r="Y31" s="105" t="e">
        <f t="shared" si="59"/>
        <v>#DIV/0!</v>
      </c>
      <c r="Z31" s="105">
        <f t="shared" si="59"/>
        <v>0</v>
      </c>
      <c r="AA31" s="105">
        <f t="shared" si="60"/>
        <v>0</v>
      </c>
      <c r="AB31" s="105">
        <f t="shared" si="60"/>
        <v>0</v>
      </c>
    </row>
    <row r="32" spans="1:28">
      <c r="A32" s="23" t="s">
        <v>40</v>
      </c>
      <c r="B32" s="101">
        <v>0</v>
      </c>
      <c r="C32" s="7">
        <v>2</v>
      </c>
      <c r="D32" s="7">
        <v>2</v>
      </c>
      <c r="E32" s="7">
        <v>8</v>
      </c>
      <c r="F32" s="7">
        <v>1</v>
      </c>
      <c r="G32" s="7"/>
      <c r="H32" s="7">
        <v>6</v>
      </c>
      <c r="I32" s="7">
        <v>11</v>
      </c>
      <c r="J32" s="7">
        <v>10</v>
      </c>
      <c r="K32" s="101">
        <v>0</v>
      </c>
      <c r="L32" s="7">
        <v>0</v>
      </c>
      <c r="M32" s="7">
        <v>0</v>
      </c>
      <c r="N32" s="7">
        <v>0</v>
      </c>
      <c r="O32" s="7">
        <v>0</v>
      </c>
      <c r="P32" s="7"/>
      <c r="Q32" s="7">
        <v>0</v>
      </c>
      <c r="R32" s="7">
        <v>0</v>
      </c>
      <c r="S32" s="7">
        <v>0</v>
      </c>
      <c r="T32" s="105">
        <v>0</v>
      </c>
      <c r="U32" s="105">
        <v>1</v>
      </c>
      <c r="V32" s="105">
        <v>2</v>
      </c>
      <c r="W32" s="105">
        <v>3</v>
      </c>
      <c r="X32" s="105">
        <v>4</v>
      </c>
      <c r="Y32" s="105">
        <v>5</v>
      </c>
      <c r="Z32" s="105">
        <v>6</v>
      </c>
      <c r="AA32" s="105">
        <f t="shared" si="60"/>
        <v>0</v>
      </c>
      <c r="AB32" s="105">
        <f t="shared" si="60"/>
        <v>0</v>
      </c>
    </row>
    <row r="33" spans="1:28">
      <c r="A33" s="23" t="s">
        <v>47</v>
      </c>
      <c r="B33" s="101">
        <v>132</v>
      </c>
      <c r="C33" s="7">
        <v>156</v>
      </c>
      <c r="D33" s="7">
        <v>350</v>
      </c>
      <c r="E33" s="7">
        <v>477</v>
      </c>
      <c r="F33" s="7">
        <v>488</v>
      </c>
      <c r="G33" s="7"/>
      <c r="H33" s="7">
        <v>417</v>
      </c>
      <c r="I33" s="7">
        <v>344</v>
      </c>
      <c r="J33" s="7">
        <v>253</v>
      </c>
      <c r="K33" s="101">
        <v>0</v>
      </c>
      <c r="L33" s="7">
        <v>1</v>
      </c>
      <c r="M33" s="7">
        <v>33</v>
      </c>
      <c r="N33" s="7">
        <v>37</v>
      </c>
      <c r="O33" s="7">
        <v>0</v>
      </c>
      <c r="P33" s="7"/>
      <c r="Q33" s="7">
        <v>0</v>
      </c>
      <c r="R33" s="7">
        <v>0</v>
      </c>
      <c r="S33" s="7">
        <v>10</v>
      </c>
      <c r="T33" s="105">
        <f t="shared" ref="T33:Z38" si="61">(K33/B33)*100</f>
        <v>0</v>
      </c>
      <c r="U33" s="105">
        <f t="shared" si="61"/>
        <v>0.64102564102564097</v>
      </c>
      <c r="V33" s="105">
        <f t="shared" si="61"/>
        <v>9.4285714285714288</v>
      </c>
      <c r="W33" s="105">
        <f t="shared" si="61"/>
        <v>7.7568134171907763</v>
      </c>
      <c r="X33" s="105">
        <f t="shared" si="61"/>
        <v>0</v>
      </c>
      <c r="Y33" s="105" t="e">
        <f t="shared" si="61"/>
        <v>#DIV/0!</v>
      </c>
      <c r="Z33" s="105">
        <f t="shared" si="61"/>
        <v>0</v>
      </c>
      <c r="AA33" s="105">
        <f t="shared" si="60"/>
        <v>0</v>
      </c>
      <c r="AB33" s="105">
        <f t="shared" si="60"/>
        <v>3.9525691699604746</v>
      </c>
    </row>
    <row r="34" spans="1:28">
      <c r="A34" s="23" t="s">
        <v>46</v>
      </c>
      <c r="B34" s="101">
        <v>120</v>
      </c>
      <c r="C34" s="7">
        <v>132</v>
      </c>
      <c r="D34" s="7">
        <v>206</v>
      </c>
      <c r="E34" s="7">
        <v>236</v>
      </c>
      <c r="F34" s="7">
        <v>249</v>
      </c>
      <c r="G34" s="7"/>
      <c r="H34" s="7">
        <v>189</v>
      </c>
      <c r="I34" s="7">
        <v>157</v>
      </c>
      <c r="J34" s="7">
        <v>294</v>
      </c>
      <c r="K34" s="101">
        <v>0</v>
      </c>
      <c r="L34" s="7">
        <v>0</v>
      </c>
      <c r="M34" s="7">
        <v>0</v>
      </c>
      <c r="N34" s="7">
        <v>0</v>
      </c>
      <c r="O34" s="7">
        <v>0</v>
      </c>
      <c r="P34" s="7"/>
      <c r="Q34" s="7">
        <v>0</v>
      </c>
      <c r="R34" s="7">
        <v>0</v>
      </c>
      <c r="S34" s="7">
        <v>0</v>
      </c>
      <c r="T34" s="105">
        <f t="shared" si="61"/>
        <v>0</v>
      </c>
      <c r="U34" s="105">
        <f t="shared" si="61"/>
        <v>0</v>
      </c>
      <c r="V34" s="105">
        <f t="shared" si="61"/>
        <v>0</v>
      </c>
      <c r="W34" s="105">
        <f t="shared" si="61"/>
        <v>0</v>
      </c>
      <c r="X34" s="105">
        <f t="shared" si="61"/>
        <v>0</v>
      </c>
      <c r="Y34" s="105" t="e">
        <f t="shared" si="61"/>
        <v>#DIV/0!</v>
      </c>
      <c r="Z34" s="105">
        <f t="shared" si="61"/>
        <v>0</v>
      </c>
      <c r="AA34" s="105">
        <f t="shared" ref="AA34:AB38" si="62">(R34/I34)*100</f>
        <v>0</v>
      </c>
      <c r="AB34" s="105">
        <f t="shared" si="60"/>
        <v>0</v>
      </c>
    </row>
    <row r="35" spans="1:28">
      <c r="A35" s="23" t="s">
        <v>50</v>
      </c>
      <c r="B35" s="101">
        <v>127</v>
      </c>
      <c r="C35" s="7">
        <v>206</v>
      </c>
      <c r="D35" s="7">
        <v>173</v>
      </c>
      <c r="E35" s="7">
        <v>142</v>
      </c>
      <c r="F35" s="7">
        <v>134</v>
      </c>
      <c r="G35" s="7"/>
      <c r="H35" s="7">
        <v>101</v>
      </c>
      <c r="I35" s="7">
        <v>141</v>
      </c>
      <c r="J35" s="7">
        <v>129</v>
      </c>
      <c r="K35" s="101">
        <v>0</v>
      </c>
      <c r="L35" s="7">
        <v>0</v>
      </c>
      <c r="M35" s="7">
        <v>0</v>
      </c>
      <c r="N35" s="7">
        <v>0</v>
      </c>
      <c r="O35" s="7">
        <v>0</v>
      </c>
      <c r="P35" s="7"/>
      <c r="Q35" s="7">
        <v>0</v>
      </c>
      <c r="R35" s="7">
        <v>0</v>
      </c>
      <c r="S35" s="7">
        <v>0</v>
      </c>
      <c r="T35" s="105">
        <f t="shared" si="61"/>
        <v>0</v>
      </c>
      <c r="U35" s="105">
        <f t="shared" si="61"/>
        <v>0</v>
      </c>
      <c r="V35" s="105">
        <f t="shared" si="61"/>
        <v>0</v>
      </c>
      <c r="W35" s="105">
        <f t="shared" si="61"/>
        <v>0</v>
      </c>
      <c r="X35" s="105">
        <f t="shared" si="61"/>
        <v>0</v>
      </c>
      <c r="Y35" s="105" t="e">
        <f t="shared" si="61"/>
        <v>#DIV/0!</v>
      </c>
      <c r="Z35" s="105">
        <f t="shared" si="61"/>
        <v>0</v>
      </c>
      <c r="AA35" s="105">
        <f t="shared" si="62"/>
        <v>0</v>
      </c>
      <c r="AB35" s="105">
        <f t="shared" si="62"/>
        <v>0</v>
      </c>
    </row>
    <row r="36" spans="1:28">
      <c r="A36" s="23" t="s">
        <v>54</v>
      </c>
      <c r="B36" s="101">
        <v>23</v>
      </c>
      <c r="C36" s="7">
        <v>40</v>
      </c>
      <c r="D36" s="7">
        <v>50</v>
      </c>
      <c r="E36" s="7">
        <v>65</v>
      </c>
      <c r="F36" s="7">
        <v>81</v>
      </c>
      <c r="G36" s="7"/>
      <c r="H36" s="7">
        <v>58</v>
      </c>
      <c r="I36" s="7">
        <v>45</v>
      </c>
      <c r="J36" s="7">
        <v>95</v>
      </c>
      <c r="K36" s="101">
        <v>0</v>
      </c>
      <c r="L36" s="7">
        <v>0</v>
      </c>
      <c r="M36" s="7">
        <v>0</v>
      </c>
      <c r="N36" s="7">
        <v>0</v>
      </c>
      <c r="O36" s="7">
        <v>0</v>
      </c>
      <c r="P36" s="7"/>
      <c r="Q36" s="7">
        <v>0</v>
      </c>
      <c r="R36" s="7">
        <v>0</v>
      </c>
      <c r="S36" s="7">
        <v>0</v>
      </c>
      <c r="T36" s="105">
        <f t="shared" si="61"/>
        <v>0</v>
      </c>
      <c r="U36" s="105">
        <f t="shared" si="61"/>
        <v>0</v>
      </c>
      <c r="V36" s="105">
        <f t="shared" si="61"/>
        <v>0</v>
      </c>
      <c r="W36" s="105">
        <f t="shared" si="61"/>
        <v>0</v>
      </c>
      <c r="X36" s="105">
        <f t="shared" si="61"/>
        <v>0</v>
      </c>
      <c r="Y36" s="105" t="e">
        <f t="shared" si="61"/>
        <v>#DIV/0!</v>
      </c>
      <c r="Z36" s="105">
        <f t="shared" si="61"/>
        <v>0</v>
      </c>
      <c r="AA36" s="105">
        <f t="shared" si="62"/>
        <v>0</v>
      </c>
      <c r="AB36" s="105">
        <f t="shared" si="62"/>
        <v>0</v>
      </c>
    </row>
    <row r="37" spans="1:28">
      <c r="A37" s="23" t="s">
        <v>17</v>
      </c>
      <c r="B37" s="101">
        <v>387</v>
      </c>
      <c r="C37" s="7">
        <v>410</v>
      </c>
      <c r="D37" s="7">
        <v>774</v>
      </c>
      <c r="E37" s="7">
        <v>717</v>
      </c>
      <c r="F37" s="7">
        <v>678</v>
      </c>
      <c r="G37" s="7"/>
      <c r="H37" s="7">
        <v>622</v>
      </c>
      <c r="I37" s="7">
        <v>575</v>
      </c>
      <c r="J37" s="7">
        <v>499</v>
      </c>
      <c r="K37" s="101">
        <v>0</v>
      </c>
      <c r="L37" s="7">
        <v>0</v>
      </c>
      <c r="M37" s="7">
        <v>8</v>
      </c>
      <c r="N37" s="7">
        <v>9</v>
      </c>
      <c r="O37" s="7">
        <v>0</v>
      </c>
      <c r="P37" s="7"/>
      <c r="Q37" s="7">
        <v>0</v>
      </c>
      <c r="R37" s="7">
        <v>46</v>
      </c>
      <c r="S37" s="7">
        <v>0</v>
      </c>
      <c r="T37" s="105">
        <f t="shared" si="61"/>
        <v>0</v>
      </c>
      <c r="U37" s="105">
        <f t="shared" si="61"/>
        <v>0</v>
      </c>
      <c r="V37" s="105">
        <f t="shared" si="61"/>
        <v>1.03359173126615</v>
      </c>
      <c r="W37" s="105">
        <f t="shared" si="61"/>
        <v>1.2552301255230125</v>
      </c>
      <c r="X37" s="105">
        <f t="shared" si="61"/>
        <v>0</v>
      </c>
      <c r="Y37" s="105" t="e">
        <f t="shared" si="61"/>
        <v>#DIV/0!</v>
      </c>
      <c r="Z37" s="105">
        <f t="shared" si="61"/>
        <v>0</v>
      </c>
      <c r="AA37" s="105">
        <f t="shared" si="62"/>
        <v>8</v>
      </c>
      <c r="AB37" s="105">
        <f t="shared" si="62"/>
        <v>0</v>
      </c>
    </row>
    <row r="38" spans="1:28">
      <c r="A38" s="25" t="s">
        <v>57</v>
      </c>
      <c r="B38" s="101">
        <v>14</v>
      </c>
      <c r="C38" s="7">
        <v>15</v>
      </c>
      <c r="D38" s="7">
        <v>41</v>
      </c>
      <c r="E38" s="7">
        <v>17</v>
      </c>
      <c r="F38" s="7">
        <v>21</v>
      </c>
      <c r="G38" s="7"/>
      <c r="H38" s="7">
        <v>35</v>
      </c>
      <c r="I38" s="7">
        <v>18</v>
      </c>
      <c r="J38" s="7">
        <v>13</v>
      </c>
      <c r="K38" s="101">
        <v>0</v>
      </c>
      <c r="L38" s="7">
        <v>0</v>
      </c>
      <c r="M38" s="7">
        <v>0</v>
      </c>
      <c r="N38" s="7">
        <v>0</v>
      </c>
      <c r="O38" s="7">
        <v>0</v>
      </c>
      <c r="P38" s="7"/>
      <c r="Q38" s="7">
        <v>0</v>
      </c>
      <c r="R38" s="7">
        <v>0</v>
      </c>
      <c r="S38" s="7">
        <v>0</v>
      </c>
      <c r="T38" s="106">
        <f t="shared" si="61"/>
        <v>0</v>
      </c>
      <c r="U38" s="106">
        <f t="shared" si="61"/>
        <v>0</v>
      </c>
      <c r="V38" s="106">
        <f t="shared" si="61"/>
        <v>0</v>
      </c>
      <c r="W38" s="106">
        <f t="shared" si="61"/>
        <v>0</v>
      </c>
      <c r="X38" s="106">
        <f t="shared" si="61"/>
        <v>0</v>
      </c>
      <c r="Y38" s="106" t="e">
        <f t="shared" si="61"/>
        <v>#DIV/0!</v>
      </c>
      <c r="Z38" s="106">
        <f t="shared" si="61"/>
        <v>0</v>
      </c>
      <c r="AA38" s="106">
        <f t="shared" si="62"/>
        <v>0</v>
      </c>
      <c r="AB38" s="106">
        <f t="shared" si="62"/>
        <v>0</v>
      </c>
    </row>
    <row r="39" spans="1:28" s="36" customFormat="1">
      <c r="A39" s="35" t="s">
        <v>67</v>
      </c>
      <c r="B39" s="99">
        <f t="shared" ref="B39:K39" si="63">SUM(B41:B52)</f>
        <v>11532</v>
      </c>
      <c r="C39" s="30">
        <f t="shared" ref="C39:D39" si="64">SUM(C41:C52)</f>
        <v>13113</v>
      </c>
      <c r="D39" s="30">
        <f t="shared" si="64"/>
        <v>17903</v>
      </c>
      <c r="E39" s="30">
        <f t="shared" ref="E39:F39" si="65">SUM(E41:E52)</f>
        <v>16821</v>
      </c>
      <c r="F39" s="30">
        <f t="shared" si="65"/>
        <v>16387</v>
      </c>
      <c r="G39" s="30">
        <f t="shared" ref="G39:H39" si="66">SUM(G41:G52)</f>
        <v>0</v>
      </c>
      <c r="H39" s="30">
        <f t="shared" si="66"/>
        <v>14253</v>
      </c>
      <c r="I39" s="30">
        <f t="shared" ref="I39:J39" si="67">SUM(I41:I52)</f>
        <v>12454</v>
      </c>
      <c r="J39" s="30">
        <f t="shared" si="67"/>
        <v>12405</v>
      </c>
      <c r="K39" s="99">
        <f t="shared" si="63"/>
        <v>2283</v>
      </c>
      <c r="L39" s="30">
        <f t="shared" ref="L39:M39" si="68">SUM(L41:L52)</f>
        <v>5227</v>
      </c>
      <c r="M39" s="30">
        <f t="shared" si="68"/>
        <v>7762</v>
      </c>
      <c r="N39" s="30">
        <f t="shared" ref="N39:O39" si="69">SUM(N41:N52)</f>
        <v>6882</v>
      </c>
      <c r="O39" s="30">
        <f t="shared" si="69"/>
        <v>6999</v>
      </c>
      <c r="P39" s="30">
        <f t="shared" ref="P39:Q39" si="70">SUM(P41:P52)</f>
        <v>0</v>
      </c>
      <c r="Q39" s="30">
        <f t="shared" si="70"/>
        <v>3010</v>
      </c>
      <c r="R39" s="30">
        <f t="shared" ref="R39:S39" si="71">SUM(R41:R52)</f>
        <v>3803</v>
      </c>
      <c r="S39" s="30">
        <f t="shared" si="71"/>
        <v>3698</v>
      </c>
      <c r="T39" s="108">
        <f t="shared" ref="T39:U39" si="72">SUM(T41:T52)</f>
        <v>137.09499584543096</v>
      </c>
      <c r="U39" s="108">
        <f t="shared" si="72"/>
        <v>236.43419562331167</v>
      </c>
      <c r="V39" s="108">
        <f t="shared" ref="V39:W39" si="73">SUM(V41:V52)</f>
        <v>251.27538971444056</v>
      </c>
      <c r="W39" s="108">
        <f t="shared" si="73"/>
        <v>268.22942070838405</v>
      </c>
      <c r="X39" s="108">
        <f t="shared" ref="X39" si="74">SUM(X41:X52)</f>
        <v>246.7519727858361</v>
      </c>
      <c r="Y39" s="108" t="e">
        <f t="shared" ref="Y39:Z39" si="75">SUM(Y41:Y52)</f>
        <v>#DIV/0!</v>
      </c>
      <c r="Z39" s="108">
        <f t="shared" si="75"/>
        <v>121.98588491356192</v>
      </c>
      <c r="AA39" s="108">
        <f t="shared" ref="AA39:AB39" si="76">SUM(AA41:AA52)</f>
        <v>171.40328483440624</v>
      </c>
      <c r="AB39" s="108">
        <f t="shared" si="76"/>
        <v>172.67736984614871</v>
      </c>
    </row>
    <row r="40" spans="1:28" s="36" customFormat="1">
      <c r="A40" s="29" t="s">
        <v>70</v>
      </c>
      <c r="B40" s="100">
        <f t="shared" ref="B40:K40" si="77">(B39/B5)*100</f>
        <v>17.752463054187192</v>
      </c>
      <c r="C40" s="29">
        <f t="shared" ref="C40:D40" si="78">(C39/C5)*100</f>
        <v>16.869500334482581</v>
      </c>
      <c r="D40" s="29">
        <f t="shared" si="78"/>
        <v>16.605296109075731</v>
      </c>
      <c r="E40" s="29">
        <f t="shared" ref="E40:F40" si="79">(E39/E5)*100</f>
        <v>17.102507269658577</v>
      </c>
      <c r="F40" s="29">
        <f t="shared" si="79"/>
        <v>17.623462101006627</v>
      </c>
      <c r="G40" s="29" t="e">
        <f t="shared" ref="G40:H40" si="80">(G39/G5)*100</f>
        <v>#DIV/0!</v>
      </c>
      <c r="H40" s="29">
        <f t="shared" si="80"/>
        <v>16.881040363843091</v>
      </c>
      <c r="I40" s="29">
        <f t="shared" ref="I40:J40" si="81">(I39/I5)*100</f>
        <v>16.242582328007828</v>
      </c>
      <c r="J40" s="29">
        <f t="shared" si="81"/>
        <v>16.926372666739439</v>
      </c>
      <c r="K40" s="100">
        <f t="shared" si="77"/>
        <v>23.388997028992932</v>
      </c>
      <c r="L40" s="29">
        <f t="shared" ref="L40:M40" si="82">(L39/L5)*100</f>
        <v>17.827421555252386</v>
      </c>
      <c r="M40" s="29">
        <f t="shared" si="82"/>
        <v>18.564048598488473</v>
      </c>
      <c r="N40" s="29">
        <f t="shared" ref="N40:O40" si="83">(N39/N5)*100</f>
        <v>18.445951379023828</v>
      </c>
      <c r="O40" s="29">
        <f t="shared" si="83"/>
        <v>18.289910366634437</v>
      </c>
      <c r="P40" s="29" t="e">
        <f t="shared" ref="P40:Q40" si="84">(P39/P5)*100</f>
        <v>#DIV/0!</v>
      </c>
      <c r="Q40" s="29">
        <f t="shared" si="84"/>
        <v>16.256210844674875</v>
      </c>
      <c r="R40" s="29">
        <f t="shared" ref="R40:S40" si="85">(R39/R5)*100</f>
        <v>13.780483385875275</v>
      </c>
      <c r="S40" s="29">
        <f t="shared" si="85"/>
        <v>14.914898765830442</v>
      </c>
      <c r="T40" s="91"/>
      <c r="U40" s="91"/>
      <c r="V40" s="91"/>
      <c r="W40" s="91"/>
      <c r="X40" s="91"/>
      <c r="Y40" s="91"/>
      <c r="Z40" s="91"/>
      <c r="AA40" s="91"/>
      <c r="AB40" s="91"/>
    </row>
    <row r="41" spans="1:28">
      <c r="A41" s="23" t="s">
        <v>32</v>
      </c>
      <c r="B41" s="101">
        <v>2836</v>
      </c>
      <c r="C41" s="7">
        <v>3781</v>
      </c>
      <c r="D41" s="7">
        <v>4665</v>
      </c>
      <c r="E41" s="7">
        <v>3842</v>
      </c>
      <c r="F41" s="7">
        <v>4418</v>
      </c>
      <c r="G41" s="7"/>
      <c r="H41" s="7">
        <v>2511</v>
      </c>
      <c r="I41" s="7">
        <v>2125</v>
      </c>
      <c r="J41" s="7">
        <v>2129</v>
      </c>
      <c r="K41" s="101">
        <v>802</v>
      </c>
      <c r="L41" s="7">
        <v>2113</v>
      </c>
      <c r="M41" s="7">
        <v>2611</v>
      </c>
      <c r="N41" s="7">
        <v>1817</v>
      </c>
      <c r="O41" s="7">
        <v>2485</v>
      </c>
      <c r="P41" s="7"/>
      <c r="Q41" s="7">
        <v>436</v>
      </c>
      <c r="R41" s="7">
        <v>655</v>
      </c>
      <c r="S41" s="7">
        <v>403</v>
      </c>
      <c r="T41" s="105">
        <f t="shared" ref="T41:T52" si="86">(K41/B41)*100</f>
        <v>28.279266572637518</v>
      </c>
      <c r="U41" s="105">
        <f t="shared" ref="U41:U52" si="87">(L41/C41)*100</f>
        <v>55.884686590848986</v>
      </c>
      <c r="V41" s="105">
        <f t="shared" ref="V41:V52" si="88">(M41/D41)*100</f>
        <v>55.969989281886392</v>
      </c>
      <c r="W41" s="105">
        <f t="shared" ref="W41:W52" si="89">(N41/E41)*100</f>
        <v>47.293076522644455</v>
      </c>
      <c r="X41" s="105">
        <f t="shared" ref="X41:X52" si="90">(O41/F41)*100</f>
        <v>56.247170665459493</v>
      </c>
      <c r="Y41" s="105" t="e">
        <f t="shared" ref="Y41:Y52" si="91">(P41/G41)*100</f>
        <v>#DIV/0!</v>
      </c>
      <c r="Z41" s="105">
        <f t="shared" ref="Z41:Z52" si="92">(Q41/H41)*100</f>
        <v>17.363600159299082</v>
      </c>
      <c r="AA41" s="105">
        <f t="shared" ref="AA41:AA52" si="93">(R41/I41)*100</f>
        <v>30.823529411764707</v>
      </c>
      <c r="AB41" s="105">
        <f t="shared" ref="AB41:AB52" si="94">(S41/J41)*100</f>
        <v>18.929074682949743</v>
      </c>
    </row>
    <row r="42" spans="1:28">
      <c r="A42" s="23" t="s">
        <v>33</v>
      </c>
      <c r="B42" s="101">
        <v>1233</v>
      </c>
      <c r="C42" s="7">
        <v>1012</v>
      </c>
      <c r="D42" s="7">
        <v>1492</v>
      </c>
      <c r="E42" s="7">
        <v>1544</v>
      </c>
      <c r="F42" s="7">
        <v>1409</v>
      </c>
      <c r="G42" s="7"/>
      <c r="H42" s="7">
        <v>1747</v>
      </c>
      <c r="I42" s="7">
        <v>1528</v>
      </c>
      <c r="J42" s="7">
        <v>1711</v>
      </c>
      <c r="K42" s="101">
        <v>416</v>
      </c>
      <c r="L42" s="7">
        <v>308</v>
      </c>
      <c r="M42" s="7">
        <v>475</v>
      </c>
      <c r="N42" s="7">
        <v>509</v>
      </c>
      <c r="O42" s="7">
        <v>479</v>
      </c>
      <c r="P42" s="7"/>
      <c r="Q42" s="7">
        <v>262</v>
      </c>
      <c r="R42" s="7">
        <v>323</v>
      </c>
      <c r="S42" s="7">
        <v>217</v>
      </c>
      <c r="T42" s="105">
        <f t="shared" si="86"/>
        <v>33.738848337388482</v>
      </c>
      <c r="U42" s="105">
        <f t="shared" si="87"/>
        <v>30.434782608695656</v>
      </c>
      <c r="V42" s="105">
        <f t="shared" si="88"/>
        <v>31.836461126005361</v>
      </c>
      <c r="W42" s="105">
        <f t="shared" si="89"/>
        <v>32.966321243523318</v>
      </c>
      <c r="X42" s="105">
        <f t="shared" si="90"/>
        <v>33.995741660752302</v>
      </c>
      <c r="Y42" s="105" t="e">
        <f t="shared" si="91"/>
        <v>#DIV/0!</v>
      </c>
      <c r="Z42" s="105">
        <f t="shared" si="92"/>
        <v>14.997137950772753</v>
      </c>
      <c r="AA42" s="105">
        <f t="shared" si="93"/>
        <v>21.138743455497384</v>
      </c>
      <c r="AB42" s="105">
        <f t="shared" si="94"/>
        <v>12.682641729982466</v>
      </c>
    </row>
    <row r="43" spans="1:28">
      <c r="A43" s="23" t="s">
        <v>30</v>
      </c>
      <c r="B43" s="101">
        <v>119</v>
      </c>
      <c r="C43" s="7">
        <v>176</v>
      </c>
      <c r="D43" s="7">
        <v>209</v>
      </c>
      <c r="E43" s="7">
        <v>223</v>
      </c>
      <c r="F43" s="7">
        <v>190</v>
      </c>
      <c r="G43" s="7"/>
      <c r="H43" s="7">
        <v>241</v>
      </c>
      <c r="I43" s="7">
        <v>226</v>
      </c>
      <c r="J43" s="7">
        <v>240</v>
      </c>
      <c r="K43" s="101">
        <v>0</v>
      </c>
      <c r="L43" s="7">
        <v>3</v>
      </c>
      <c r="M43" s="7">
        <v>0</v>
      </c>
      <c r="N43" s="7">
        <v>0</v>
      </c>
      <c r="O43" s="7">
        <v>0</v>
      </c>
      <c r="P43" s="7"/>
      <c r="Q43" s="7">
        <v>0</v>
      </c>
      <c r="R43" s="7">
        <v>0</v>
      </c>
      <c r="S43" s="7">
        <v>0</v>
      </c>
      <c r="T43" s="105">
        <f t="shared" si="86"/>
        <v>0</v>
      </c>
      <c r="U43" s="105">
        <f t="shared" si="87"/>
        <v>1.7045454545454544</v>
      </c>
      <c r="V43" s="105">
        <f t="shared" si="88"/>
        <v>0</v>
      </c>
      <c r="W43" s="105">
        <f t="shared" si="89"/>
        <v>0</v>
      </c>
      <c r="X43" s="105">
        <f t="shared" si="90"/>
        <v>0</v>
      </c>
      <c r="Y43" s="105" t="e">
        <f t="shared" si="91"/>
        <v>#DIV/0!</v>
      </c>
      <c r="Z43" s="105">
        <f t="shared" si="92"/>
        <v>0</v>
      </c>
      <c r="AA43" s="105">
        <f t="shared" si="93"/>
        <v>0</v>
      </c>
      <c r="AB43" s="105">
        <f t="shared" si="94"/>
        <v>0</v>
      </c>
    </row>
    <row r="44" spans="1:28">
      <c r="A44" s="23" t="s">
        <v>34</v>
      </c>
      <c r="B44" s="101">
        <v>422</v>
      </c>
      <c r="C44" s="7">
        <v>629</v>
      </c>
      <c r="D44" s="7">
        <v>627</v>
      </c>
      <c r="E44" s="7">
        <v>570</v>
      </c>
      <c r="F44" s="7">
        <v>640</v>
      </c>
      <c r="G44" s="7"/>
      <c r="H44" s="7">
        <v>509</v>
      </c>
      <c r="I44" s="7">
        <v>418</v>
      </c>
      <c r="J44" s="7">
        <v>352</v>
      </c>
      <c r="K44" s="101">
        <v>0</v>
      </c>
      <c r="L44" s="7">
        <v>73</v>
      </c>
      <c r="M44" s="7">
        <v>14</v>
      </c>
      <c r="N44" s="7">
        <v>10</v>
      </c>
      <c r="O44" s="7">
        <v>18</v>
      </c>
      <c r="P44" s="7"/>
      <c r="Q44" s="7">
        <v>0</v>
      </c>
      <c r="R44" s="7">
        <v>0</v>
      </c>
      <c r="S44" s="7">
        <v>0</v>
      </c>
      <c r="T44" s="105">
        <f t="shared" si="86"/>
        <v>0</v>
      </c>
      <c r="U44" s="105">
        <f t="shared" si="87"/>
        <v>11.605723370429253</v>
      </c>
      <c r="V44" s="105">
        <f t="shared" si="88"/>
        <v>2.2328548644338118</v>
      </c>
      <c r="W44" s="105">
        <f t="shared" si="89"/>
        <v>1.7543859649122806</v>
      </c>
      <c r="X44" s="105">
        <f t="shared" si="90"/>
        <v>2.8125</v>
      </c>
      <c r="Y44" s="105" t="e">
        <f t="shared" si="91"/>
        <v>#DIV/0!</v>
      </c>
      <c r="Z44" s="105">
        <f t="shared" si="92"/>
        <v>0</v>
      </c>
      <c r="AA44" s="105">
        <f t="shared" si="93"/>
        <v>0</v>
      </c>
      <c r="AB44" s="105">
        <f t="shared" si="94"/>
        <v>0</v>
      </c>
    </row>
    <row r="45" spans="1:28">
      <c r="A45" s="23" t="s">
        <v>37</v>
      </c>
      <c r="B45" s="101">
        <v>1262</v>
      </c>
      <c r="C45" s="7">
        <v>1619</v>
      </c>
      <c r="D45" s="7">
        <v>3428</v>
      </c>
      <c r="E45" s="7">
        <v>3456</v>
      </c>
      <c r="F45" s="7">
        <v>3151</v>
      </c>
      <c r="G45" s="7"/>
      <c r="H45" s="7">
        <v>3237</v>
      </c>
      <c r="I45" s="7">
        <v>2638</v>
      </c>
      <c r="J45" s="7">
        <v>2392</v>
      </c>
      <c r="K45" s="101">
        <v>43</v>
      </c>
      <c r="L45" s="7">
        <v>622</v>
      </c>
      <c r="M45" s="7">
        <v>1692</v>
      </c>
      <c r="N45" s="7">
        <v>1656</v>
      </c>
      <c r="O45" s="7">
        <v>1731</v>
      </c>
      <c r="P45" s="7"/>
      <c r="Q45" s="7">
        <v>1170</v>
      </c>
      <c r="R45" s="7">
        <v>1213</v>
      </c>
      <c r="S45" s="7">
        <v>1280</v>
      </c>
      <c r="T45" s="105">
        <f t="shared" si="86"/>
        <v>3.407290015847861</v>
      </c>
      <c r="U45" s="105">
        <f t="shared" si="87"/>
        <v>38.418777022853611</v>
      </c>
      <c r="V45" s="105">
        <f t="shared" si="88"/>
        <v>49.358226371061839</v>
      </c>
      <c r="W45" s="105">
        <f t="shared" si="89"/>
        <v>47.916666666666671</v>
      </c>
      <c r="X45" s="105">
        <f t="shared" si="90"/>
        <v>54.934941288479841</v>
      </c>
      <c r="Y45" s="105" t="e">
        <f t="shared" si="91"/>
        <v>#DIV/0!</v>
      </c>
      <c r="Z45" s="105">
        <f t="shared" si="92"/>
        <v>36.144578313253014</v>
      </c>
      <c r="AA45" s="105">
        <f t="shared" si="93"/>
        <v>45.981804397270658</v>
      </c>
      <c r="AB45" s="105">
        <f t="shared" si="94"/>
        <v>53.511705685618729</v>
      </c>
    </row>
    <row r="46" spans="1:28">
      <c r="A46" s="23" t="s">
        <v>38</v>
      </c>
      <c r="B46" s="101">
        <v>399</v>
      </c>
      <c r="C46" s="7">
        <v>366</v>
      </c>
      <c r="D46" s="7">
        <v>496</v>
      </c>
      <c r="E46" s="7">
        <v>537</v>
      </c>
      <c r="F46" s="7">
        <v>544</v>
      </c>
      <c r="G46" s="7"/>
      <c r="H46" s="7">
        <v>445</v>
      </c>
      <c r="I46" s="7">
        <v>493</v>
      </c>
      <c r="J46" s="7">
        <v>428</v>
      </c>
      <c r="K46" s="101">
        <v>0</v>
      </c>
      <c r="L46" s="7">
        <v>0</v>
      </c>
      <c r="M46" s="7">
        <v>0</v>
      </c>
      <c r="N46" s="7">
        <v>0</v>
      </c>
      <c r="O46" s="7">
        <v>0</v>
      </c>
      <c r="P46" s="7"/>
      <c r="Q46" s="7">
        <v>0</v>
      </c>
      <c r="R46" s="7">
        <v>0</v>
      </c>
      <c r="S46" s="7">
        <v>16</v>
      </c>
      <c r="T46" s="105">
        <f t="shared" si="86"/>
        <v>0</v>
      </c>
      <c r="U46" s="105">
        <f t="shared" si="87"/>
        <v>0</v>
      </c>
      <c r="V46" s="105">
        <f t="shared" si="88"/>
        <v>0</v>
      </c>
      <c r="W46" s="105">
        <f t="shared" si="89"/>
        <v>0</v>
      </c>
      <c r="X46" s="105">
        <f t="shared" si="90"/>
        <v>0</v>
      </c>
      <c r="Y46" s="105" t="e">
        <f t="shared" si="91"/>
        <v>#DIV/0!</v>
      </c>
      <c r="Z46" s="105">
        <f t="shared" si="92"/>
        <v>0</v>
      </c>
      <c r="AA46" s="105">
        <f t="shared" si="93"/>
        <v>0</v>
      </c>
      <c r="AB46" s="105">
        <f t="shared" si="94"/>
        <v>3.7383177570093453</v>
      </c>
    </row>
    <row r="47" spans="1:28">
      <c r="A47" s="23" t="s">
        <v>39</v>
      </c>
      <c r="B47" s="101">
        <v>1214</v>
      </c>
      <c r="C47" s="7">
        <v>1631</v>
      </c>
      <c r="D47" s="7">
        <v>2574</v>
      </c>
      <c r="E47" s="7">
        <v>2118</v>
      </c>
      <c r="F47" s="7">
        <v>1857</v>
      </c>
      <c r="G47" s="7"/>
      <c r="H47" s="7">
        <v>1552</v>
      </c>
      <c r="I47" s="7">
        <v>1205</v>
      </c>
      <c r="J47" s="7">
        <v>1227</v>
      </c>
      <c r="K47" s="101">
        <v>408</v>
      </c>
      <c r="L47" s="7">
        <v>855</v>
      </c>
      <c r="M47" s="7">
        <v>1571</v>
      </c>
      <c r="N47" s="7">
        <v>1210</v>
      </c>
      <c r="O47" s="7">
        <v>883</v>
      </c>
      <c r="P47" s="7"/>
      <c r="Q47" s="7">
        <v>486</v>
      </c>
      <c r="R47" s="7">
        <v>388</v>
      </c>
      <c r="S47" s="7">
        <v>443</v>
      </c>
      <c r="T47" s="105">
        <f t="shared" si="86"/>
        <v>33.607907742998357</v>
      </c>
      <c r="U47" s="105">
        <f t="shared" si="87"/>
        <v>52.421827099938689</v>
      </c>
      <c r="V47" s="105">
        <f t="shared" si="88"/>
        <v>61.033411033411035</v>
      </c>
      <c r="W47" s="105">
        <f t="shared" si="89"/>
        <v>57.129367327667616</v>
      </c>
      <c r="X47" s="105">
        <f t="shared" si="90"/>
        <v>47.549811523963385</v>
      </c>
      <c r="Y47" s="105" t="e">
        <f t="shared" si="91"/>
        <v>#DIV/0!</v>
      </c>
      <c r="Z47" s="105">
        <f t="shared" si="92"/>
        <v>31.314432989690722</v>
      </c>
      <c r="AA47" s="105">
        <f t="shared" si="93"/>
        <v>32.199170124481327</v>
      </c>
      <c r="AB47" s="105">
        <f t="shared" si="94"/>
        <v>36.104319478402608</v>
      </c>
    </row>
    <row r="48" spans="1:28">
      <c r="A48" s="23" t="s">
        <v>43</v>
      </c>
      <c r="B48" s="101">
        <v>156</v>
      </c>
      <c r="C48" s="7">
        <v>116</v>
      </c>
      <c r="D48" s="7">
        <v>141</v>
      </c>
      <c r="E48" s="7">
        <v>131</v>
      </c>
      <c r="F48" s="7">
        <v>125</v>
      </c>
      <c r="G48" s="7"/>
      <c r="H48" s="7">
        <v>81</v>
      </c>
      <c r="I48" s="7">
        <v>63</v>
      </c>
      <c r="J48" s="7">
        <v>66</v>
      </c>
      <c r="K48" s="101">
        <v>0</v>
      </c>
      <c r="L48" s="7">
        <v>0</v>
      </c>
      <c r="M48" s="7">
        <v>0</v>
      </c>
      <c r="N48" s="7">
        <v>0</v>
      </c>
      <c r="O48" s="7">
        <v>0</v>
      </c>
      <c r="P48" s="7"/>
      <c r="Q48" s="7">
        <v>0</v>
      </c>
      <c r="R48" s="7">
        <v>0</v>
      </c>
      <c r="S48" s="7">
        <v>0</v>
      </c>
      <c r="T48" s="105">
        <f t="shared" si="86"/>
        <v>0</v>
      </c>
      <c r="U48" s="105">
        <f t="shared" si="87"/>
        <v>0</v>
      </c>
      <c r="V48" s="105">
        <f t="shared" si="88"/>
        <v>0</v>
      </c>
      <c r="W48" s="105">
        <f t="shared" si="89"/>
        <v>0</v>
      </c>
      <c r="X48" s="105">
        <f t="shared" si="90"/>
        <v>0</v>
      </c>
      <c r="Y48" s="105" t="e">
        <f t="shared" si="91"/>
        <v>#DIV/0!</v>
      </c>
      <c r="Z48" s="105">
        <f t="shared" si="92"/>
        <v>0</v>
      </c>
      <c r="AA48" s="105">
        <f t="shared" si="93"/>
        <v>0</v>
      </c>
      <c r="AB48" s="105">
        <f t="shared" si="94"/>
        <v>0</v>
      </c>
    </row>
    <row r="49" spans="1:28">
      <c r="A49" s="23" t="s">
        <v>42</v>
      </c>
      <c r="B49" s="101">
        <v>6</v>
      </c>
      <c r="C49" s="7">
        <v>7</v>
      </c>
      <c r="D49" s="7">
        <v>19</v>
      </c>
      <c r="E49" s="7">
        <v>9</v>
      </c>
      <c r="F49" s="7">
        <v>11</v>
      </c>
      <c r="G49" s="7"/>
      <c r="H49" s="7">
        <v>11</v>
      </c>
      <c r="I49" s="7">
        <v>13</v>
      </c>
      <c r="J49" s="7">
        <v>22</v>
      </c>
      <c r="K49" s="101">
        <v>0</v>
      </c>
      <c r="L49" s="7">
        <v>0</v>
      </c>
      <c r="M49" s="7">
        <v>0</v>
      </c>
      <c r="N49" s="7">
        <v>0</v>
      </c>
      <c r="O49" s="7">
        <v>0</v>
      </c>
      <c r="P49" s="7"/>
      <c r="Q49" s="7">
        <v>0</v>
      </c>
      <c r="R49" s="7">
        <v>0</v>
      </c>
      <c r="S49" s="7">
        <v>0</v>
      </c>
      <c r="T49" s="105">
        <f t="shared" si="86"/>
        <v>0</v>
      </c>
      <c r="U49" s="105">
        <f t="shared" si="87"/>
        <v>0</v>
      </c>
      <c r="V49" s="105">
        <f t="shared" si="88"/>
        <v>0</v>
      </c>
      <c r="W49" s="105">
        <f t="shared" si="89"/>
        <v>0</v>
      </c>
      <c r="X49" s="105">
        <f t="shared" si="90"/>
        <v>0</v>
      </c>
      <c r="Y49" s="105" t="e">
        <f t="shared" si="91"/>
        <v>#DIV/0!</v>
      </c>
      <c r="Z49" s="105">
        <f t="shared" si="92"/>
        <v>0</v>
      </c>
      <c r="AA49" s="105">
        <f t="shared" si="93"/>
        <v>0</v>
      </c>
      <c r="AB49" s="105">
        <f t="shared" si="94"/>
        <v>0</v>
      </c>
    </row>
    <row r="50" spans="1:28">
      <c r="A50" s="23" t="s">
        <v>49</v>
      </c>
      <c r="B50" s="101">
        <v>3280</v>
      </c>
      <c r="C50" s="7">
        <v>3141</v>
      </c>
      <c r="D50" s="7">
        <v>3560</v>
      </c>
      <c r="E50" s="7">
        <v>3532</v>
      </c>
      <c r="F50" s="7">
        <v>3484</v>
      </c>
      <c r="G50" s="7"/>
      <c r="H50" s="7">
        <v>3497</v>
      </c>
      <c r="I50" s="7">
        <v>3300</v>
      </c>
      <c r="J50" s="7">
        <v>3367</v>
      </c>
      <c r="K50" s="101">
        <v>476</v>
      </c>
      <c r="L50" s="7">
        <v>1206</v>
      </c>
      <c r="M50" s="7">
        <v>1303</v>
      </c>
      <c r="N50" s="7">
        <v>1305</v>
      </c>
      <c r="O50" s="7">
        <v>1332</v>
      </c>
      <c r="P50" s="7"/>
      <c r="Q50" s="7">
        <v>640</v>
      </c>
      <c r="R50" s="7">
        <v>1203</v>
      </c>
      <c r="S50" s="7">
        <v>1297</v>
      </c>
      <c r="T50" s="105">
        <f t="shared" si="86"/>
        <v>14.512195121951219</v>
      </c>
      <c r="U50" s="105">
        <f t="shared" si="87"/>
        <v>38.395415472779369</v>
      </c>
      <c r="V50" s="105">
        <f t="shared" si="88"/>
        <v>36.601123595505619</v>
      </c>
      <c r="W50" s="105">
        <f t="shared" si="89"/>
        <v>36.947904869762176</v>
      </c>
      <c r="X50" s="105">
        <f t="shared" si="90"/>
        <v>38.23191733639495</v>
      </c>
      <c r="Y50" s="105" t="e">
        <f t="shared" si="91"/>
        <v>#DIV/0!</v>
      </c>
      <c r="Z50" s="105">
        <f t="shared" si="92"/>
        <v>18.301401201029456</v>
      </c>
      <c r="AA50" s="105">
        <f t="shared" si="93"/>
        <v>36.454545454545453</v>
      </c>
      <c r="AB50" s="105">
        <f t="shared" si="94"/>
        <v>38.520938520938522</v>
      </c>
    </row>
    <row r="51" spans="1:28">
      <c r="A51" s="23" t="s">
        <v>53</v>
      </c>
      <c r="B51" s="101">
        <v>19</v>
      </c>
      <c r="C51" s="7">
        <v>14</v>
      </c>
      <c r="D51" s="7">
        <v>18</v>
      </c>
      <c r="E51" s="7">
        <v>11</v>
      </c>
      <c r="F51" s="7">
        <v>11</v>
      </c>
      <c r="G51" s="7"/>
      <c r="H51" s="7">
        <v>8</v>
      </c>
      <c r="I51" s="7">
        <v>8</v>
      </c>
      <c r="J51" s="7">
        <v>14</v>
      </c>
      <c r="K51" s="101">
        <v>0</v>
      </c>
      <c r="L51" s="7">
        <v>0</v>
      </c>
      <c r="M51" s="7">
        <v>0</v>
      </c>
      <c r="N51" s="7">
        <v>0</v>
      </c>
      <c r="O51" s="7">
        <v>0</v>
      </c>
      <c r="P51" s="7"/>
      <c r="Q51" s="7">
        <v>0</v>
      </c>
      <c r="R51" s="7">
        <v>0</v>
      </c>
      <c r="S51" s="7">
        <v>0</v>
      </c>
      <c r="T51" s="105">
        <f t="shared" si="86"/>
        <v>0</v>
      </c>
      <c r="U51" s="105">
        <f t="shared" si="87"/>
        <v>0</v>
      </c>
      <c r="V51" s="105">
        <f t="shared" si="88"/>
        <v>0</v>
      </c>
      <c r="W51" s="105">
        <f t="shared" si="89"/>
        <v>0</v>
      </c>
      <c r="X51" s="105">
        <f t="shared" si="90"/>
        <v>0</v>
      </c>
      <c r="Y51" s="105" t="e">
        <f t="shared" si="91"/>
        <v>#DIV/0!</v>
      </c>
      <c r="Z51" s="105">
        <f t="shared" si="92"/>
        <v>0</v>
      </c>
      <c r="AA51" s="105">
        <f t="shared" si="93"/>
        <v>0</v>
      </c>
      <c r="AB51" s="105">
        <f t="shared" si="94"/>
        <v>0</v>
      </c>
    </row>
    <row r="52" spans="1:28">
      <c r="A52" s="25" t="s">
        <v>56</v>
      </c>
      <c r="B52" s="101">
        <v>586</v>
      </c>
      <c r="C52" s="7">
        <v>621</v>
      </c>
      <c r="D52" s="7">
        <v>674</v>
      </c>
      <c r="E52" s="7">
        <v>848</v>
      </c>
      <c r="F52" s="7">
        <v>547</v>
      </c>
      <c r="G52" s="7"/>
      <c r="H52" s="7">
        <v>414</v>
      </c>
      <c r="I52" s="7">
        <v>437</v>
      </c>
      <c r="J52" s="7">
        <v>457</v>
      </c>
      <c r="K52" s="101">
        <v>138</v>
      </c>
      <c r="L52" s="7">
        <v>47</v>
      </c>
      <c r="M52" s="7">
        <v>96</v>
      </c>
      <c r="N52" s="7">
        <v>375</v>
      </c>
      <c r="O52" s="7">
        <v>71</v>
      </c>
      <c r="P52" s="7"/>
      <c r="Q52" s="7">
        <v>16</v>
      </c>
      <c r="R52" s="7">
        <v>21</v>
      </c>
      <c r="S52" s="7">
        <v>42</v>
      </c>
      <c r="T52" s="106">
        <f t="shared" si="86"/>
        <v>23.549488054607508</v>
      </c>
      <c r="U52" s="106">
        <f t="shared" si="87"/>
        <v>7.5684380032206118</v>
      </c>
      <c r="V52" s="106">
        <f t="shared" si="88"/>
        <v>14.243323442136498</v>
      </c>
      <c r="W52" s="106">
        <f t="shared" si="89"/>
        <v>44.221698113207545</v>
      </c>
      <c r="X52" s="106">
        <f t="shared" si="90"/>
        <v>12.979890310786105</v>
      </c>
      <c r="Y52" s="106" t="e">
        <f t="shared" si="91"/>
        <v>#DIV/0!</v>
      </c>
      <c r="Z52" s="106">
        <f t="shared" si="92"/>
        <v>3.8647342995169081</v>
      </c>
      <c r="AA52" s="106">
        <f t="shared" si="93"/>
        <v>4.805491990846682</v>
      </c>
      <c r="AB52" s="106">
        <f t="shared" si="94"/>
        <v>9.1903719912472646</v>
      </c>
    </row>
    <row r="53" spans="1:28" s="36" customFormat="1">
      <c r="A53" s="35" t="s">
        <v>68</v>
      </c>
      <c r="B53" s="99">
        <f t="shared" ref="B53:K53" si="95">SUM(B55:B63)</f>
        <v>11215</v>
      </c>
      <c r="C53" s="30">
        <f t="shared" ref="C53:D53" si="96">SUM(C55:C63)</f>
        <v>14193</v>
      </c>
      <c r="D53" s="30">
        <f t="shared" si="96"/>
        <v>17478</v>
      </c>
      <c r="E53" s="30">
        <f t="shared" ref="E53:F53" si="97">SUM(E55:E63)</f>
        <v>16790</v>
      </c>
      <c r="F53" s="30">
        <f t="shared" si="97"/>
        <v>15395</v>
      </c>
      <c r="G53" s="30">
        <f t="shared" ref="G53:H53" si="98">SUM(G55:G63)</f>
        <v>0</v>
      </c>
      <c r="H53" s="30">
        <f t="shared" si="98"/>
        <v>13269</v>
      </c>
      <c r="I53" s="30">
        <f t="shared" ref="I53:J53" si="99">SUM(I55:I63)</f>
        <v>10779</v>
      </c>
      <c r="J53" s="30">
        <f t="shared" si="99"/>
        <v>10153</v>
      </c>
      <c r="K53" s="99">
        <f t="shared" si="95"/>
        <v>786</v>
      </c>
      <c r="L53" s="30">
        <f>SUM(L55:L63)</f>
        <v>4109</v>
      </c>
      <c r="M53" s="30">
        <f>SUM(M55:M63)</f>
        <v>5425</v>
      </c>
      <c r="N53" s="30">
        <f>SUM(N55:N63)</f>
        <v>5551</v>
      </c>
      <c r="O53" s="30">
        <f>SUM(O55:O63)</f>
        <v>5505</v>
      </c>
      <c r="P53" s="30">
        <f t="shared" ref="P53:Q53" si="100">SUM(P55:P63)</f>
        <v>0</v>
      </c>
      <c r="Q53" s="30">
        <f t="shared" si="100"/>
        <v>2392</v>
      </c>
      <c r="R53" s="30">
        <f t="shared" ref="R53:S53" si="101">SUM(R55:R63)</f>
        <v>3260</v>
      </c>
      <c r="S53" s="30">
        <f t="shared" si="101"/>
        <v>2834</v>
      </c>
      <c r="T53" s="108">
        <f t="shared" ref="T53:U53" si="102">SUM(T55:T63)</f>
        <v>28.131847069976182</v>
      </c>
      <c r="U53" s="108">
        <f t="shared" si="102"/>
        <v>119.60116628934485</v>
      </c>
      <c r="V53" s="108">
        <f t="shared" ref="V53:W53" si="103">SUM(V55:V63)</f>
        <v>124.38649941645042</v>
      </c>
      <c r="W53" s="108">
        <f t="shared" si="103"/>
        <v>127.89846315074374</v>
      </c>
      <c r="X53" s="108">
        <f t="shared" ref="X53" si="104">SUM(X55:X63)</f>
        <v>221.1143220239997</v>
      </c>
      <c r="Y53" s="108" t="e">
        <f t="shared" ref="Y53:Z53" si="105">SUM(Y55:Y63)</f>
        <v>#DIV/0!</v>
      </c>
      <c r="Z53" s="108">
        <f t="shared" si="105"/>
        <v>146.95842021374821</v>
      </c>
      <c r="AA53" s="108">
        <f t="shared" ref="AA53:AB53" si="106">SUM(AA55:AA63)</f>
        <v>117.71637071707906</v>
      </c>
      <c r="AB53" s="108">
        <f t="shared" si="106"/>
        <v>156.35324634380427</v>
      </c>
    </row>
    <row r="54" spans="1:28" s="36" customFormat="1">
      <c r="A54" s="29" t="s">
        <v>70</v>
      </c>
      <c r="B54" s="100">
        <f t="shared" ref="B54:K54" si="107">(B53/B5)*100</f>
        <v>17.264470443349751</v>
      </c>
      <c r="C54" s="29">
        <f t="shared" ref="C54:D54" si="108">(C53/C5)*100</f>
        <v>18.258889517830497</v>
      </c>
      <c r="D54" s="29">
        <f t="shared" si="108"/>
        <v>16.211102351249824</v>
      </c>
      <c r="E54" s="29">
        <f t="shared" ref="E54:F54" si="109">(E53/E5)*100</f>
        <v>17.07098847021982</v>
      </c>
      <c r="F54" s="29">
        <f t="shared" si="109"/>
        <v>16.55661189021767</v>
      </c>
      <c r="G54" s="29" t="e">
        <f t="shared" ref="G54:H54" si="110">(G53/G5)*100</f>
        <v>#DIV/0!</v>
      </c>
      <c r="H54" s="29">
        <f t="shared" si="110"/>
        <v>15.71560545764639</v>
      </c>
      <c r="I54" s="29">
        <f t="shared" ref="I54:J54" si="111">(I53/I5)*100</f>
        <v>14.05803716987284</v>
      </c>
      <c r="J54" s="29">
        <f t="shared" si="111"/>
        <v>13.853564021395043</v>
      </c>
      <c r="K54" s="100">
        <f t="shared" si="107"/>
        <v>8.0524536420448722</v>
      </c>
      <c r="L54" s="29">
        <f t="shared" ref="L54:M54" si="112">(L53/L5)*100</f>
        <v>14.014324693042294</v>
      </c>
      <c r="M54" s="29">
        <f t="shared" si="112"/>
        <v>12.974744092604995</v>
      </c>
      <c r="N54" s="29">
        <f t="shared" ref="N54:O54" si="113">(N53/N5)*100</f>
        <v>14.878447559570077</v>
      </c>
      <c r="O54" s="29">
        <f t="shared" si="113"/>
        <v>14.385763190216114</v>
      </c>
      <c r="P54" s="29" t="e">
        <f t="shared" ref="P54:Q54" si="114">(P53/P5)*100</f>
        <v>#DIV/0!</v>
      </c>
      <c r="Q54" s="29">
        <f t="shared" si="114"/>
        <v>12.918556923741628</v>
      </c>
      <c r="R54" s="29">
        <f t="shared" ref="R54:S54" si="115">(R53/R5)*100</f>
        <v>11.81287821139979</v>
      </c>
      <c r="S54" s="29">
        <f t="shared" si="115"/>
        <v>11.430184722110189</v>
      </c>
      <c r="T54" s="91"/>
      <c r="U54" s="91"/>
      <c r="V54" s="91"/>
      <c r="W54" s="91"/>
      <c r="X54" s="91"/>
      <c r="Y54" s="91"/>
      <c r="Z54" s="91"/>
      <c r="AA54" s="91"/>
      <c r="AB54" s="91"/>
    </row>
    <row r="55" spans="1:28">
      <c r="A55" s="23" t="s">
        <v>28</v>
      </c>
      <c r="B55" s="101">
        <v>857</v>
      </c>
      <c r="C55" s="7">
        <v>881</v>
      </c>
      <c r="D55" s="7">
        <v>1427</v>
      </c>
      <c r="E55" s="7">
        <v>1369</v>
      </c>
      <c r="F55" s="7">
        <v>1218</v>
      </c>
      <c r="G55" s="7"/>
      <c r="H55" s="7">
        <v>969</v>
      </c>
      <c r="I55" s="7">
        <v>872</v>
      </c>
      <c r="J55" s="7">
        <v>870</v>
      </c>
      <c r="K55" s="101">
        <v>0</v>
      </c>
      <c r="L55" s="7">
        <v>174</v>
      </c>
      <c r="M55" s="7">
        <v>189</v>
      </c>
      <c r="N55" s="7">
        <v>129</v>
      </c>
      <c r="O55" s="7">
        <v>0</v>
      </c>
      <c r="P55" s="7"/>
      <c r="Q55" s="7">
        <v>0</v>
      </c>
      <c r="R55" s="7">
        <v>70</v>
      </c>
      <c r="S55" s="7">
        <v>107</v>
      </c>
      <c r="T55" s="105">
        <f t="shared" ref="T55:T64" si="116">(K55/B55)*100</f>
        <v>0</v>
      </c>
      <c r="U55" s="105">
        <f t="shared" ref="U55:U64" si="117">(L55/C55)*100</f>
        <v>19.750283768444948</v>
      </c>
      <c r="V55" s="105">
        <f t="shared" ref="V55:V64" si="118">(M55/D55)*100</f>
        <v>13.24456902592852</v>
      </c>
      <c r="W55" s="105">
        <f t="shared" ref="W55:W64" si="119">(N55/E55)*100</f>
        <v>9.422936449963478</v>
      </c>
      <c r="X55" s="105">
        <f t="shared" ref="X55:X64" si="120">(O55/F55)*100</f>
        <v>0</v>
      </c>
      <c r="Y55" s="105" t="e">
        <f t="shared" ref="Y55:Y64" si="121">(P55/G55)*100</f>
        <v>#DIV/0!</v>
      </c>
      <c r="Z55" s="105">
        <f t="shared" ref="Z55:Z64" si="122">(Q55/H55)*100</f>
        <v>0</v>
      </c>
      <c r="AA55" s="105">
        <f t="shared" ref="AA55:AA64" si="123">(R55/I55)*100</f>
        <v>8.0275229357798175</v>
      </c>
      <c r="AB55" s="105">
        <f t="shared" ref="AB55:AB64" si="124">(S55/J55)*100</f>
        <v>12.298850574712644</v>
      </c>
    </row>
    <row r="56" spans="1:28">
      <c r="A56" s="23" t="s">
        <v>36</v>
      </c>
      <c r="B56" s="101">
        <v>13</v>
      </c>
      <c r="C56" s="7">
        <v>20</v>
      </c>
      <c r="D56" s="7">
        <v>19</v>
      </c>
      <c r="E56" s="7">
        <v>19</v>
      </c>
      <c r="F56" s="7">
        <v>189</v>
      </c>
      <c r="G56" s="7"/>
      <c r="H56" s="7">
        <v>140</v>
      </c>
      <c r="I56" s="7">
        <v>13</v>
      </c>
      <c r="J56" s="7">
        <v>18</v>
      </c>
      <c r="K56" s="101">
        <v>0</v>
      </c>
      <c r="L56" s="7">
        <v>0</v>
      </c>
      <c r="M56" s="7">
        <v>0</v>
      </c>
      <c r="N56" s="7">
        <v>0</v>
      </c>
      <c r="O56" s="7">
        <v>177</v>
      </c>
      <c r="P56" s="7"/>
      <c r="Q56" s="7">
        <v>119</v>
      </c>
      <c r="R56" s="7">
        <v>0</v>
      </c>
      <c r="S56" s="7"/>
      <c r="T56" s="105">
        <f t="shared" si="116"/>
        <v>0</v>
      </c>
      <c r="U56" s="105">
        <f t="shared" si="117"/>
        <v>0</v>
      </c>
      <c r="V56" s="105">
        <f t="shared" si="118"/>
        <v>0</v>
      </c>
      <c r="W56" s="105">
        <f t="shared" si="119"/>
        <v>0</v>
      </c>
      <c r="X56" s="105">
        <f t="shared" si="120"/>
        <v>93.650793650793645</v>
      </c>
      <c r="Y56" s="105" t="e">
        <f t="shared" si="121"/>
        <v>#DIV/0!</v>
      </c>
      <c r="Z56" s="105">
        <f t="shared" si="122"/>
        <v>85</v>
      </c>
      <c r="AA56" s="105">
        <f t="shared" si="123"/>
        <v>0</v>
      </c>
      <c r="AB56" s="105">
        <f t="shared" si="124"/>
        <v>0</v>
      </c>
    </row>
    <row r="57" spans="1:28">
      <c r="A57" s="23" t="s">
        <v>35</v>
      </c>
      <c r="B57" s="101">
        <v>754</v>
      </c>
      <c r="C57" s="7">
        <v>1158</v>
      </c>
      <c r="D57" s="7">
        <v>1389</v>
      </c>
      <c r="E57" s="7">
        <v>1261</v>
      </c>
      <c r="F57" s="7">
        <v>989</v>
      </c>
      <c r="G57" s="7"/>
      <c r="H57" s="7">
        <v>810</v>
      </c>
      <c r="I57" s="7">
        <v>834</v>
      </c>
      <c r="J57" s="7">
        <v>866</v>
      </c>
      <c r="K57" s="101">
        <v>6</v>
      </c>
      <c r="L57" s="7">
        <v>10</v>
      </c>
      <c r="M57" s="7">
        <v>10</v>
      </c>
      <c r="N57" s="7">
        <v>11</v>
      </c>
      <c r="O57" s="7">
        <v>72</v>
      </c>
      <c r="P57" s="7"/>
      <c r="Q57" s="7">
        <v>0</v>
      </c>
      <c r="R57" s="7">
        <v>39</v>
      </c>
      <c r="S57" s="7">
        <v>26</v>
      </c>
      <c r="T57" s="105">
        <f t="shared" si="116"/>
        <v>0.79575596816976124</v>
      </c>
      <c r="U57" s="105">
        <f t="shared" si="117"/>
        <v>0.86355785837651122</v>
      </c>
      <c r="V57" s="105">
        <f t="shared" si="118"/>
        <v>0.71994240460763137</v>
      </c>
      <c r="W57" s="105">
        <f t="shared" si="119"/>
        <v>0.87232355273592388</v>
      </c>
      <c r="X57" s="105">
        <f t="shared" si="120"/>
        <v>7.2800808897876639</v>
      </c>
      <c r="Y57" s="105" t="e">
        <f t="shared" si="121"/>
        <v>#DIV/0!</v>
      </c>
      <c r="Z57" s="105">
        <f t="shared" si="122"/>
        <v>0</v>
      </c>
      <c r="AA57" s="105">
        <f t="shared" si="123"/>
        <v>4.6762589928057556</v>
      </c>
      <c r="AB57" s="105">
        <f t="shared" si="124"/>
        <v>3.0023094688221708</v>
      </c>
    </row>
    <row r="58" spans="1:28">
      <c r="A58" s="23" t="s">
        <v>44</v>
      </c>
      <c r="B58" s="101">
        <v>12</v>
      </c>
      <c r="C58" s="7">
        <v>31</v>
      </c>
      <c r="D58" s="7">
        <v>27</v>
      </c>
      <c r="E58" s="7">
        <v>34</v>
      </c>
      <c r="F58" s="7">
        <v>27</v>
      </c>
      <c r="G58" s="7"/>
      <c r="H58" s="7">
        <v>18</v>
      </c>
      <c r="I58" s="7">
        <v>21</v>
      </c>
      <c r="J58" s="7">
        <v>42</v>
      </c>
      <c r="K58" s="101">
        <v>0</v>
      </c>
      <c r="L58" s="7">
        <v>0</v>
      </c>
      <c r="M58" s="7">
        <v>0</v>
      </c>
      <c r="N58" s="7">
        <v>0</v>
      </c>
      <c r="O58" s="7">
        <v>0</v>
      </c>
      <c r="P58" s="7"/>
      <c r="Q58" s="7">
        <v>0</v>
      </c>
      <c r="R58" s="7">
        <v>0</v>
      </c>
      <c r="S58" s="7">
        <v>18</v>
      </c>
      <c r="T58" s="105">
        <f t="shared" si="116"/>
        <v>0</v>
      </c>
      <c r="U58" s="105">
        <f t="shared" si="117"/>
        <v>0</v>
      </c>
      <c r="V58" s="105">
        <f t="shared" si="118"/>
        <v>0</v>
      </c>
      <c r="W58" s="105">
        <f t="shared" si="119"/>
        <v>0</v>
      </c>
      <c r="X58" s="105">
        <f t="shared" si="120"/>
        <v>0</v>
      </c>
      <c r="Y58" s="105" t="e">
        <f t="shared" si="121"/>
        <v>#DIV/0!</v>
      </c>
      <c r="Z58" s="105">
        <f t="shared" si="122"/>
        <v>0</v>
      </c>
      <c r="AA58" s="105">
        <f t="shared" si="123"/>
        <v>0</v>
      </c>
      <c r="AB58" s="105">
        <f t="shared" si="124"/>
        <v>42.857142857142854</v>
      </c>
    </row>
    <row r="59" spans="1:28">
      <c r="A59" s="23" t="s">
        <v>45</v>
      </c>
      <c r="B59" s="101">
        <v>2548</v>
      </c>
      <c r="C59" s="7">
        <v>3125</v>
      </c>
      <c r="D59" s="7">
        <v>4478</v>
      </c>
      <c r="E59" s="7">
        <v>4242</v>
      </c>
      <c r="F59" s="7">
        <v>3640</v>
      </c>
      <c r="G59" s="7"/>
      <c r="H59" s="7">
        <v>2904</v>
      </c>
      <c r="I59" s="7">
        <v>2374</v>
      </c>
      <c r="J59" s="7">
        <v>2323</v>
      </c>
      <c r="K59" s="101">
        <v>24</v>
      </c>
      <c r="L59" s="7">
        <v>790</v>
      </c>
      <c r="M59" s="7">
        <v>1282</v>
      </c>
      <c r="N59" s="7">
        <v>1474</v>
      </c>
      <c r="O59" s="7">
        <v>928</v>
      </c>
      <c r="P59" s="7"/>
      <c r="Q59" s="7">
        <v>621</v>
      </c>
      <c r="R59" s="7">
        <v>657</v>
      </c>
      <c r="S59" s="7">
        <v>578</v>
      </c>
      <c r="T59" s="105">
        <f t="shared" si="116"/>
        <v>0.9419152276295133</v>
      </c>
      <c r="U59" s="105">
        <f t="shared" si="117"/>
        <v>25.28</v>
      </c>
      <c r="V59" s="105">
        <f t="shared" si="118"/>
        <v>28.628852166145602</v>
      </c>
      <c r="W59" s="105">
        <f t="shared" si="119"/>
        <v>34.747760490334748</v>
      </c>
      <c r="X59" s="105">
        <f t="shared" si="120"/>
        <v>25.494505494505493</v>
      </c>
      <c r="Y59" s="105" t="e">
        <f t="shared" si="121"/>
        <v>#DIV/0!</v>
      </c>
      <c r="Z59" s="105">
        <f t="shared" si="122"/>
        <v>21.384297520661157</v>
      </c>
      <c r="AA59" s="105">
        <f t="shared" si="123"/>
        <v>27.674810446503788</v>
      </c>
      <c r="AB59" s="105">
        <f t="shared" si="124"/>
        <v>24.881618596642273</v>
      </c>
    </row>
    <row r="60" spans="1:28">
      <c r="A60" s="23" t="s">
        <v>48</v>
      </c>
      <c r="B60" s="101">
        <v>4100</v>
      </c>
      <c r="C60" s="7">
        <v>5120</v>
      </c>
      <c r="D60" s="7">
        <v>5434</v>
      </c>
      <c r="E60" s="7">
        <v>5678</v>
      </c>
      <c r="F60" s="7">
        <v>4982</v>
      </c>
      <c r="G60" s="7"/>
      <c r="H60" s="7">
        <v>4483</v>
      </c>
      <c r="I60" s="7">
        <v>3518</v>
      </c>
      <c r="J60" s="7">
        <v>3279</v>
      </c>
      <c r="K60" s="101">
        <v>20</v>
      </c>
      <c r="L60" s="7">
        <v>1402</v>
      </c>
      <c r="M60" s="7">
        <v>1587</v>
      </c>
      <c r="N60" s="7">
        <v>1934</v>
      </c>
      <c r="O60" s="7">
        <v>1985</v>
      </c>
      <c r="P60" s="7"/>
      <c r="Q60" s="7">
        <v>606</v>
      </c>
      <c r="R60" s="7">
        <v>857</v>
      </c>
      <c r="S60" s="7">
        <v>828</v>
      </c>
      <c r="T60" s="105">
        <f t="shared" si="116"/>
        <v>0.48780487804878048</v>
      </c>
      <c r="U60" s="105">
        <f t="shared" si="117"/>
        <v>27.382812499999996</v>
      </c>
      <c r="V60" s="105">
        <f t="shared" si="118"/>
        <v>29.205005520794998</v>
      </c>
      <c r="W60" s="105">
        <f t="shared" si="119"/>
        <v>34.061289186333212</v>
      </c>
      <c r="X60" s="105">
        <f t="shared" si="120"/>
        <v>39.843436370935372</v>
      </c>
      <c r="Y60" s="105" t="e">
        <f t="shared" si="121"/>
        <v>#DIV/0!</v>
      </c>
      <c r="Z60" s="105">
        <f t="shared" si="122"/>
        <v>13.517733660495205</v>
      </c>
      <c r="AA60" s="105">
        <f t="shared" si="123"/>
        <v>24.36043206367254</v>
      </c>
      <c r="AB60" s="105">
        <f t="shared" si="124"/>
        <v>25.251601097895698</v>
      </c>
    </row>
    <row r="61" spans="1:28">
      <c r="A61" s="23" t="s">
        <v>51</v>
      </c>
      <c r="B61" s="101">
        <v>2841</v>
      </c>
      <c r="C61" s="7">
        <v>3741</v>
      </c>
      <c r="D61" s="7">
        <v>4482</v>
      </c>
      <c r="E61" s="7">
        <v>4105</v>
      </c>
      <c r="F61" s="7">
        <v>4272</v>
      </c>
      <c r="G61" s="7"/>
      <c r="H61" s="7">
        <v>3866</v>
      </c>
      <c r="I61" s="7">
        <v>3090</v>
      </c>
      <c r="J61" s="7">
        <v>2657</v>
      </c>
      <c r="K61" s="101">
        <v>736</v>
      </c>
      <c r="L61" s="7">
        <v>1733</v>
      </c>
      <c r="M61" s="7">
        <v>2357</v>
      </c>
      <c r="N61" s="7">
        <v>2003</v>
      </c>
      <c r="O61" s="7">
        <v>2343</v>
      </c>
      <c r="P61" s="7"/>
      <c r="Q61" s="7">
        <v>1046</v>
      </c>
      <c r="R61" s="7">
        <v>1637</v>
      </c>
      <c r="S61" s="7">
        <v>1277</v>
      </c>
      <c r="T61" s="105">
        <f t="shared" si="116"/>
        <v>25.906370996128125</v>
      </c>
      <c r="U61" s="105">
        <f t="shared" si="117"/>
        <v>46.324512162523391</v>
      </c>
      <c r="V61" s="105">
        <f t="shared" si="118"/>
        <v>52.588130298973667</v>
      </c>
      <c r="W61" s="105">
        <f t="shared" si="119"/>
        <v>48.794153471376376</v>
      </c>
      <c r="X61" s="105">
        <f t="shared" si="120"/>
        <v>54.84550561797753</v>
      </c>
      <c r="Y61" s="105" t="e">
        <f t="shared" si="121"/>
        <v>#DIV/0!</v>
      </c>
      <c r="Z61" s="105">
        <f t="shared" si="122"/>
        <v>27.056389032591827</v>
      </c>
      <c r="AA61" s="105">
        <f t="shared" si="123"/>
        <v>52.97734627831715</v>
      </c>
      <c r="AB61" s="105">
        <f t="shared" si="124"/>
        <v>48.061723748588633</v>
      </c>
    </row>
    <row r="62" spans="1:28">
      <c r="A62" s="23" t="s">
        <v>52</v>
      </c>
      <c r="B62" s="101">
        <v>81</v>
      </c>
      <c r="C62" s="7">
        <v>112</v>
      </c>
      <c r="D62" s="7">
        <v>211</v>
      </c>
      <c r="E62" s="7">
        <v>77</v>
      </c>
      <c r="F62" s="7">
        <v>69</v>
      </c>
      <c r="G62" s="7"/>
      <c r="H62" s="7">
        <v>74</v>
      </c>
      <c r="I62" s="7">
        <v>52</v>
      </c>
      <c r="J62" s="7">
        <v>91</v>
      </c>
      <c r="K62" s="101">
        <v>0</v>
      </c>
      <c r="L62" s="7">
        <v>0</v>
      </c>
      <c r="M62" s="7">
        <v>0</v>
      </c>
      <c r="N62" s="7">
        <v>0</v>
      </c>
      <c r="O62" s="7">
        <v>0</v>
      </c>
      <c r="P62" s="7"/>
      <c r="Q62" s="7">
        <v>0</v>
      </c>
      <c r="R62" s="7">
        <v>0</v>
      </c>
      <c r="S62" s="7">
        <v>0</v>
      </c>
      <c r="T62" s="105">
        <f t="shared" si="116"/>
        <v>0</v>
      </c>
      <c r="U62" s="105">
        <f t="shared" si="117"/>
        <v>0</v>
      </c>
      <c r="V62" s="105">
        <f t="shared" si="118"/>
        <v>0</v>
      </c>
      <c r="W62" s="105">
        <f t="shared" si="119"/>
        <v>0</v>
      </c>
      <c r="X62" s="105">
        <f t="shared" si="120"/>
        <v>0</v>
      </c>
      <c r="Y62" s="105" t="e">
        <f t="shared" si="121"/>
        <v>#DIV/0!</v>
      </c>
      <c r="Z62" s="105">
        <f t="shared" si="122"/>
        <v>0</v>
      </c>
      <c r="AA62" s="105">
        <f t="shared" si="123"/>
        <v>0</v>
      </c>
      <c r="AB62" s="105">
        <f t="shared" si="124"/>
        <v>0</v>
      </c>
    </row>
    <row r="63" spans="1:28">
      <c r="A63" s="25" t="s">
        <v>55</v>
      </c>
      <c r="B63" s="101">
        <v>9</v>
      </c>
      <c r="C63" s="7">
        <v>5</v>
      </c>
      <c r="D63" s="7">
        <v>11</v>
      </c>
      <c r="E63" s="7">
        <v>5</v>
      </c>
      <c r="F63" s="7">
        <v>9</v>
      </c>
      <c r="G63" s="7"/>
      <c r="H63" s="7">
        <v>5</v>
      </c>
      <c r="I63" s="7">
        <v>5</v>
      </c>
      <c r="J63" s="7">
        <v>7</v>
      </c>
      <c r="K63" s="101">
        <v>0</v>
      </c>
      <c r="L63" s="7">
        <v>0</v>
      </c>
      <c r="M63" s="7">
        <v>0</v>
      </c>
      <c r="N63" s="7">
        <v>0</v>
      </c>
      <c r="O63" s="7">
        <v>0</v>
      </c>
      <c r="P63" s="7"/>
      <c r="Q63" s="7">
        <v>0</v>
      </c>
      <c r="R63" s="7">
        <v>0</v>
      </c>
      <c r="S63" s="7">
        <v>0</v>
      </c>
      <c r="T63" s="106">
        <f t="shared" si="116"/>
        <v>0</v>
      </c>
      <c r="U63" s="106">
        <f t="shared" si="117"/>
        <v>0</v>
      </c>
      <c r="V63" s="106">
        <f t="shared" si="118"/>
        <v>0</v>
      </c>
      <c r="W63" s="106">
        <f t="shared" si="119"/>
        <v>0</v>
      </c>
      <c r="X63" s="106">
        <f t="shared" si="120"/>
        <v>0</v>
      </c>
      <c r="Y63" s="106" t="e">
        <f t="shared" si="121"/>
        <v>#DIV/0!</v>
      </c>
      <c r="Z63" s="106">
        <f t="shared" si="122"/>
        <v>0</v>
      </c>
      <c r="AA63" s="106">
        <f t="shared" si="123"/>
        <v>0</v>
      </c>
      <c r="AB63" s="106">
        <f t="shared" si="124"/>
        <v>0</v>
      </c>
    </row>
    <row r="64" spans="1:28">
      <c r="A64" s="26" t="s">
        <v>41</v>
      </c>
      <c r="B64" s="102">
        <v>140</v>
      </c>
      <c r="C64" s="88">
        <v>180</v>
      </c>
      <c r="D64" s="88">
        <v>207</v>
      </c>
      <c r="E64" s="88">
        <v>202</v>
      </c>
      <c r="F64" s="88">
        <v>258</v>
      </c>
      <c r="G64" s="88"/>
      <c r="H64" s="88">
        <v>194</v>
      </c>
      <c r="I64" s="88">
        <v>332</v>
      </c>
      <c r="J64" s="88">
        <v>141</v>
      </c>
      <c r="K64" s="129">
        <v>9</v>
      </c>
      <c r="L64" s="103">
        <v>131</v>
      </c>
      <c r="M64" s="103">
        <v>176</v>
      </c>
      <c r="N64" s="103">
        <v>192</v>
      </c>
      <c r="O64" s="103">
        <v>240</v>
      </c>
      <c r="P64" s="103"/>
      <c r="Q64" s="103">
        <v>136</v>
      </c>
      <c r="R64" s="103">
        <v>300</v>
      </c>
      <c r="S64" s="103">
        <v>131</v>
      </c>
      <c r="T64" s="107">
        <f t="shared" si="116"/>
        <v>6.4285714285714279</v>
      </c>
      <c r="U64" s="107">
        <f t="shared" si="117"/>
        <v>72.777777777777771</v>
      </c>
      <c r="V64" s="107">
        <f t="shared" si="118"/>
        <v>85.024154589371975</v>
      </c>
      <c r="W64" s="107">
        <f t="shared" si="119"/>
        <v>95.049504950495049</v>
      </c>
      <c r="X64" s="107">
        <f t="shared" si="120"/>
        <v>93.023255813953483</v>
      </c>
      <c r="Y64" s="107" t="e">
        <f t="shared" si="121"/>
        <v>#DIV/0!</v>
      </c>
      <c r="Z64" s="107">
        <f t="shared" si="122"/>
        <v>70.103092783505147</v>
      </c>
      <c r="AA64" s="107">
        <f t="shared" si="123"/>
        <v>90.361445783132538</v>
      </c>
      <c r="AB64" s="107">
        <f t="shared" si="124"/>
        <v>92.907801418439718</v>
      </c>
    </row>
    <row r="65" spans="2:21">
      <c r="T65" s="23"/>
      <c r="U65" s="23"/>
    </row>
    <row r="66" spans="2:21">
      <c r="B66" s="23" t="s">
        <v>19</v>
      </c>
      <c r="K66" s="23" t="s">
        <v>19</v>
      </c>
      <c r="T66" s="23"/>
      <c r="U66" s="23"/>
    </row>
    <row r="67" spans="2:21">
      <c r="B67" s="23" t="s">
        <v>59</v>
      </c>
      <c r="K67" s="23" t="s">
        <v>59</v>
      </c>
      <c r="T67" s="23"/>
      <c r="U67" s="23"/>
    </row>
    <row r="68" spans="2:21">
      <c r="B68" s="23" t="s">
        <v>60</v>
      </c>
      <c r="K68" s="23" t="s">
        <v>60</v>
      </c>
      <c r="T68" s="23"/>
      <c r="U68" s="23"/>
    </row>
    <row r="69" spans="2:21" ht="12.75" customHeight="1">
      <c r="B69" s="23" t="s">
        <v>61</v>
      </c>
      <c r="K69" s="23" t="s">
        <v>61</v>
      </c>
      <c r="T69" s="23"/>
      <c r="U69" s="23"/>
    </row>
    <row r="70" spans="2:21" ht="12.75" customHeight="1">
      <c r="B70" s="23" t="s">
        <v>20</v>
      </c>
      <c r="K70" s="23" t="s">
        <v>20</v>
      </c>
      <c r="T70" s="23"/>
      <c r="U70" s="23"/>
    </row>
    <row r="71" spans="2:21" ht="12.75" customHeight="1">
      <c r="B71" s="23" t="s">
        <v>62</v>
      </c>
      <c r="K71" s="23" t="s">
        <v>62</v>
      </c>
      <c r="T71" s="23"/>
      <c r="U71" s="23"/>
    </row>
    <row r="72" spans="2:21" ht="12.75" customHeight="1">
      <c r="B72" s="23" t="s">
        <v>72</v>
      </c>
      <c r="K72" s="23" t="s">
        <v>72</v>
      </c>
      <c r="T72" s="23"/>
      <c r="U72" s="23"/>
    </row>
    <row r="73" spans="2:21">
      <c r="B73" s="23" t="s">
        <v>73</v>
      </c>
      <c r="K73" s="23" t="s">
        <v>73</v>
      </c>
      <c r="T73" s="23"/>
      <c r="U73" s="23"/>
    </row>
    <row r="74" spans="2:21">
      <c r="B74" s="23" t="s">
        <v>75</v>
      </c>
      <c r="K74" s="23" t="s">
        <v>75</v>
      </c>
      <c r="T74" s="23"/>
      <c r="U74" s="23"/>
    </row>
    <row r="75" spans="2:21">
      <c r="B75" s="23" t="s">
        <v>74</v>
      </c>
      <c r="K75" s="23" t="s">
        <v>74</v>
      </c>
      <c r="T75" s="23"/>
      <c r="U75" s="23"/>
    </row>
    <row r="76" spans="2:21">
      <c r="B76" s="23" t="s">
        <v>63</v>
      </c>
      <c r="K76" s="23" t="s">
        <v>63</v>
      </c>
      <c r="T76" s="23"/>
      <c r="U76" s="23"/>
    </row>
    <row r="77" spans="2:21">
      <c r="T77" s="23"/>
      <c r="U77" s="23"/>
    </row>
    <row r="78" spans="2:21">
      <c r="B78" s="23" t="s">
        <v>79</v>
      </c>
      <c r="K78" s="23" t="s">
        <v>79</v>
      </c>
      <c r="T78" s="23"/>
      <c r="U78" s="23"/>
    </row>
    <row r="79" spans="2:21">
      <c r="B79" s="23" t="s">
        <v>78</v>
      </c>
      <c r="K79" s="23" t="s">
        <v>78</v>
      </c>
      <c r="T79" s="23"/>
      <c r="U79" s="23"/>
    </row>
    <row r="80" spans="2:21">
      <c r="B80" s="23" t="s">
        <v>80</v>
      </c>
      <c r="K80" s="23" t="s">
        <v>80</v>
      </c>
      <c r="T80" s="23"/>
      <c r="U80" s="23"/>
    </row>
    <row r="81" spans="2:21">
      <c r="B81" s="23" t="s">
        <v>81</v>
      </c>
      <c r="K81" s="23" t="s">
        <v>81</v>
      </c>
      <c r="T81" s="23"/>
      <c r="U81" s="23"/>
    </row>
    <row r="82" spans="2:21">
      <c r="B82" s="23" t="s">
        <v>82</v>
      </c>
      <c r="K82" s="23" t="s">
        <v>82</v>
      </c>
      <c r="T82" s="23"/>
      <c r="U82" s="23"/>
    </row>
    <row r="83" spans="2:21">
      <c r="B83" s="23" t="s">
        <v>83</v>
      </c>
      <c r="K83" s="23" t="s">
        <v>83</v>
      </c>
      <c r="T83" s="23"/>
      <c r="U83" s="23"/>
    </row>
    <row r="84" spans="2:21">
      <c r="B84" s="23" t="s">
        <v>84</v>
      </c>
      <c r="K84" s="23" t="s">
        <v>84</v>
      </c>
      <c r="T84" s="23"/>
      <c r="U84" s="23"/>
    </row>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13" ht="9.9499999999999993" customHeight="1"/>
    <row r="114" ht="9.9499999999999993" customHeight="1"/>
    <row r="115" ht="9.9499999999999993" customHeight="1"/>
    <row r="116" ht="9.9499999999999993" customHeight="1"/>
    <row r="117" ht="12" customHeight="1"/>
    <row r="118" ht="9.9499999999999993" customHeight="1"/>
    <row r="144" ht="9.9499999999999993" customHeight="1"/>
    <row r="145" ht="9.9499999999999993" customHeight="1"/>
    <row r="146" ht="9.9499999999999993" customHeight="1"/>
    <row r="147" ht="9.9499999999999993" customHeight="1"/>
    <row r="148" ht="9.9499999999999993" customHeight="1"/>
    <row r="149" ht="12" customHeight="1"/>
    <row r="150" ht="9.9499999999999993" customHeight="1"/>
    <row r="151" ht="9.9499999999999993" customHeight="1"/>
    <row r="152" ht="9.9499999999999993" customHeight="1"/>
    <row r="153" ht="9.9499999999999993" customHeight="1"/>
    <row r="154" ht="12" customHeight="1"/>
    <row r="155" ht="9.9499999999999993" customHeight="1"/>
    <row r="156" ht="9.9499999999999993" customHeight="1"/>
    <row r="157" ht="9.9499999999999993" customHeight="1"/>
    <row r="158" ht="9.9499999999999993" customHeight="1"/>
    <row r="179" ht="12" customHeight="1"/>
    <row r="180" ht="9.9499999999999993" customHeight="1"/>
    <row r="206" ht="9.9499999999999993" customHeight="1"/>
    <row r="207" ht="9.9499999999999993" customHeight="1"/>
    <row r="208" ht="9.9499999999999993" customHeight="1"/>
    <row r="209" ht="12" customHeight="1"/>
    <row r="210" ht="9.9499999999999993" customHeight="1"/>
    <row r="211" ht="9.9499999999999993" customHeight="1"/>
    <row r="212" ht="9.9499999999999993" customHeight="1"/>
    <row r="213" ht="9.9499999999999993" customHeight="1"/>
    <row r="214" ht="9.9499999999999993" customHeight="1"/>
    <row r="215" ht="9.9499999999999993" customHeight="1"/>
  </sheetData>
  <phoneticPr fontId="8" type="noConversion"/>
  <hyperlinks>
    <hyperlink ref="B76" r:id="rId1" display="www.nces.ed.gov" xr:uid="{00000000-0004-0000-0500-000000000000}"/>
    <hyperlink ref="K76" r:id="rId2" display="www.nces.ed.gov" xr:uid="{00000000-0004-0000-0500-000001000000}"/>
  </hyperlinks>
  <pageMargins left="0.75" right="0.75" top="1" bottom="1" header="0.5" footer="0.5"/>
  <pageSetup orientation="portrait" r:id="rId3"/>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AB216"/>
  <sheetViews>
    <sheetView zoomScale="90" zoomScaleNormal="90" workbookViewId="0">
      <pane xSplit="1" ySplit="7" topLeftCell="B8" activePane="bottomRight" state="frozen"/>
      <selection pane="topRight" activeCell="B1" sqref="B1"/>
      <selection pane="bottomLeft" activeCell="A7" sqref="A7"/>
      <selection pane="bottomRight" activeCell="J2" sqref="J2"/>
    </sheetView>
  </sheetViews>
  <sheetFormatPr defaultColWidth="9.7109375" defaultRowHeight="12.75"/>
  <cols>
    <col min="1" max="1" width="20.5703125" style="1" customWidth="1"/>
    <col min="2" max="19" width="20" style="23" customWidth="1"/>
    <col min="20" max="21" width="20" style="1" customWidth="1"/>
    <col min="22" max="28" width="18.28515625" style="1" customWidth="1"/>
    <col min="29" max="16384" width="9.7109375" style="1"/>
  </cols>
  <sheetData>
    <row r="1" spans="1:28" s="97" customFormat="1" ht="22.5" customHeight="1">
      <c r="A1" s="96" t="s">
        <v>92</v>
      </c>
      <c r="K1" s="122"/>
      <c r="L1" s="122"/>
      <c r="M1" s="122"/>
      <c r="N1" s="122"/>
      <c r="O1" s="122"/>
      <c r="P1" s="122"/>
      <c r="Q1" s="122"/>
      <c r="R1" s="122"/>
      <c r="S1" s="122"/>
    </row>
    <row r="2" spans="1:28" s="97" customFormat="1" ht="12.75" customHeight="1">
      <c r="A2" s="96"/>
      <c r="B2" s="123"/>
      <c r="C2" s="147">
        <f>C6/'All races'!C5</f>
        <v>0.16900947182533313</v>
      </c>
      <c r="D2" s="147">
        <f>D6/'All races'!D5</f>
        <v>0.17460148107914122</v>
      </c>
      <c r="E2" s="147">
        <f>E6/'All races'!E5</f>
        <v>0.17520760002308125</v>
      </c>
      <c r="F2" s="147">
        <f>F6/'All races'!F5</f>
        <v>0.18711162005655083</v>
      </c>
      <c r="G2" s="147" t="e">
        <f>G6/'All races'!G5</f>
        <v>#DIV/0!</v>
      </c>
      <c r="H2" s="147">
        <f>H6/'All races'!H5</f>
        <v>0.1912914745502215</v>
      </c>
      <c r="I2" s="147">
        <f>I6/'All races'!I5</f>
        <v>0.20268331391024777</v>
      </c>
      <c r="J2" s="147">
        <f>J6/'All races'!J5</f>
        <v>0.20748903469025265</v>
      </c>
      <c r="K2" s="123"/>
      <c r="L2" s="122"/>
      <c r="M2" s="122"/>
      <c r="N2" s="122"/>
      <c r="O2" s="122"/>
      <c r="P2" s="122"/>
      <c r="Q2" s="122"/>
      <c r="R2" s="122"/>
      <c r="S2" s="122"/>
      <c r="T2" s="92" t="s">
        <v>90</v>
      </c>
      <c r="U2" s="92" t="s">
        <v>90</v>
      </c>
      <c r="V2" s="92" t="s">
        <v>90</v>
      </c>
      <c r="W2" s="92" t="s">
        <v>90</v>
      </c>
      <c r="X2" s="92" t="s">
        <v>90</v>
      </c>
      <c r="Y2" s="92" t="s">
        <v>90</v>
      </c>
      <c r="Z2" s="92" t="s">
        <v>90</v>
      </c>
      <c r="AA2" s="92" t="s">
        <v>90</v>
      </c>
      <c r="AB2" s="92" t="s">
        <v>90</v>
      </c>
    </row>
    <row r="3" spans="1:28">
      <c r="B3" s="125" t="s">
        <v>90</v>
      </c>
      <c r="C3" s="130" t="s">
        <v>90</v>
      </c>
      <c r="D3" s="130" t="s">
        <v>90</v>
      </c>
      <c r="E3" s="130" t="s">
        <v>90</v>
      </c>
      <c r="F3" s="130" t="s">
        <v>90</v>
      </c>
      <c r="G3" s="130" t="s">
        <v>90</v>
      </c>
      <c r="H3" s="130" t="s">
        <v>90</v>
      </c>
      <c r="I3" s="130" t="s">
        <v>90</v>
      </c>
      <c r="J3" s="130" t="s">
        <v>90</v>
      </c>
      <c r="K3" s="123" t="s">
        <v>91</v>
      </c>
      <c r="L3" s="122" t="s">
        <v>91</v>
      </c>
      <c r="M3" s="122" t="s">
        <v>91</v>
      </c>
      <c r="N3" s="122" t="s">
        <v>91</v>
      </c>
      <c r="O3" s="122" t="s">
        <v>91</v>
      </c>
      <c r="P3" s="122" t="s">
        <v>91</v>
      </c>
      <c r="Q3" s="122" t="s">
        <v>91</v>
      </c>
      <c r="R3" s="122" t="s">
        <v>91</v>
      </c>
      <c r="S3" s="122" t="s">
        <v>91</v>
      </c>
      <c r="T3" s="92" t="s">
        <v>94</v>
      </c>
      <c r="U3" s="92" t="s">
        <v>94</v>
      </c>
      <c r="V3" s="92" t="s">
        <v>94</v>
      </c>
      <c r="W3" s="92" t="s">
        <v>94</v>
      </c>
      <c r="X3" s="92" t="s">
        <v>94</v>
      </c>
      <c r="Y3" s="92" t="s">
        <v>94</v>
      </c>
      <c r="Z3" s="92" t="s">
        <v>94</v>
      </c>
      <c r="AA3" s="92" t="s">
        <v>94</v>
      </c>
      <c r="AB3" s="92" t="s">
        <v>94</v>
      </c>
    </row>
    <row r="4" spans="1:28">
      <c r="A4" s="6"/>
      <c r="B4" s="104" t="s">
        <v>71</v>
      </c>
      <c r="C4" s="87" t="s">
        <v>100</v>
      </c>
      <c r="D4" s="87" t="s">
        <v>106</v>
      </c>
      <c r="E4" s="87" t="s">
        <v>107</v>
      </c>
      <c r="F4" s="87" t="s">
        <v>110</v>
      </c>
      <c r="G4" s="87" t="s">
        <v>112</v>
      </c>
      <c r="H4" s="87" t="s">
        <v>113</v>
      </c>
      <c r="I4" s="87" t="s">
        <v>117</v>
      </c>
      <c r="J4" s="144" t="s">
        <v>118</v>
      </c>
      <c r="K4" s="104" t="s">
        <v>71</v>
      </c>
      <c r="L4" s="87" t="s">
        <v>100</v>
      </c>
      <c r="M4" s="87" t="s">
        <v>106</v>
      </c>
      <c r="N4" s="87" t="s">
        <v>108</v>
      </c>
      <c r="O4" s="87" t="s">
        <v>110</v>
      </c>
      <c r="P4" s="87" t="s">
        <v>112</v>
      </c>
      <c r="Q4" s="87" t="s">
        <v>113</v>
      </c>
      <c r="R4" s="87" t="s">
        <v>117</v>
      </c>
      <c r="S4" s="144" t="s">
        <v>118</v>
      </c>
      <c r="T4" s="93" t="s">
        <v>71</v>
      </c>
      <c r="U4" s="93" t="s">
        <v>100</v>
      </c>
      <c r="V4" s="93" t="s">
        <v>106</v>
      </c>
      <c r="W4" s="93" t="s">
        <v>107</v>
      </c>
      <c r="X4" s="93" t="s">
        <v>110</v>
      </c>
      <c r="Y4" s="93" t="s">
        <v>112</v>
      </c>
      <c r="Z4" s="93" t="s">
        <v>113</v>
      </c>
      <c r="AA4" s="93" t="s">
        <v>117</v>
      </c>
      <c r="AB4" s="93" t="s">
        <v>118</v>
      </c>
    </row>
    <row r="5" spans="1:28" s="7" customFormat="1">
      <c r="A5" s="28" t="s">
        <v>69</v>
      </c>
      <c r="B5" s="98">
        <f t="shared" ref="B5:L5" si="0">B6+B24+B39+B53+B64</f>
        <v>59046</v>
      </c>
      <c r="C5" s="28">
        <f t="shared" si="0"/>
        <v>67907</v>
      </c>
      <c r="D5" s="28">
        <f t="shared" ref="D5:E5" si="1">D6+D24+D39+D53+D64</f>
        <v>99300</v>
      </c>
      <c r="E5" s="28">
        <f t="shared" si="1"/>
        <v>100040</v>
      </c>
      <c r="F5" s="28">
        <f t="shared" ref="F5:H5" si="2">F6+F24+F39+F53+F64</f>
        <v>99904</v>
      </c>
      <c r="G5" s="28">
        <f t="shared" si="2"/>
        <v>0</v>
      </c>
      <c r="H5" s="28">
        <f t="shared" si="2"/>
        <v>94618</v>
      </c>
      <c r="I5" s="28">
        <f t="shared" ref="I5:J5" si="3">I6+I24+I39+I53+I64</f>
        <v>98504</v>
      </c>
      <c r="J5" s="28">
        <f t="shared" si="3"/>
        <v>102545</v>
      </c>
      <c r="K5" s="98">
        <f t="shared" si="0"/>
        <v>3411</v>
      </c>
      <c r="L5" s="28">
        <f t="shared" si="0"/>
        <v>3066</v>
      </c>
      <c r="M5" s="28">
        <f t="shared" ref="M5:N5" si="4">M6+M24+M39+M53+M64</f>
        <v>4101</v>
      </c>
      <c r="N5" s="28">
        <f t="shared" si="4"/>
        <v>3820</v>
      </c>
      <c r="O5" s="28">
        <f t="shared" ref="O5:Q5" si="5">O6+O24+O39+O53+O64</f>
        <v>3416</v>
      </c>
      <c r="P5" s="28">
        <f t="shared" si="5"/>
        <v>0</v>
      </c>
      <c r="Q5" s="28">
        <f t="shared" si="5"/>
        <v>4294</v>
      </c>
      <c r="R5" s="28">
        <f t="shared" ref="R5:S5" si="6">R6+R24+R39+R53+R64</f>
        <v>4068</v>
      </c>
      <c r="S5" s="28">
        <f t="shared" si="6"/>
        <v>4573</v>
      </c>
      <c r="T5" s="89">
        <f t="shared" ref="T5:U5" si="7">T6+T24+T39+T53+T64</f>
        <v>62457</v>
      </c>
      <c r="U5" s="89">
        <f t="shared" si="7"/>
        <v>70973</v>
      </c>
      <c r="V5" s="89">
        <f t="shared" ref="V5:W5" si="8">V6+V24+V39+V53+V64</f>
        <v>103401</v>
      </c>
      <c r="W5" s="89">
        <f t="shared" si="8"/>
        <v>103860</v>
      </c>
      <c r="X5" s="89">
        <f t="shared" ref="X5:Z5" si="9">X6+X24+X39+X53+X64</f>
        <v>103320</v>
      </c>
      <c r="Y5" s="89">
        <f t="shared" si="9"/>
        <v>0</v>
      </c>
      <c r="Z5" s="89">
        <f t="shared" si="9"/>
        <v>98912</v>
      </c>
      <c r="AA5" s="89">
        <f t="shared" ref="AA5:AB5" si="10">AA6+AA24+AA39+AA53+AA64</f>
        <v>102572</v>
      </c>
      <c r="AB5" s="89">
        <f t="shared" si="10"/>
        <v>107118</v>
      </c>
    </row>
    <row r="6" spans="1:28" s="7" customFormat="1">
      <c r="A6" s="40" t="s">
        <v>18</v>
      </c>
      <c r="B6" s="99">
        <f t="shared" ref="B6:K6" si="11">SUM(B8:B23)</f>
        <v>24933</v>
      </c>
      <c r="C6" s="30">
        <f t="shared" ref="C6:D6" si="12">SUM(C8:C23)</f>
        <v>26319</v>
      </c>
      <c r="D6" s="30">
        <f t="shared" si="12"/>
        <v>36003</v>
      </c>
      <c r="E6" s="30">
        <f t="shared" ref="E6:F6" si="13">SUM(E8:E23)</f>
        <v>33400</v>
      </c>
      <c r="F6" s="30">
        <f t="shared" si="13"/>
        <v>34477</v>
      </c>
      <c r="G6" s="30">
        <f t="shared" ref="G6:H6" si="14">SUM(G8:G23)</f>
        <v>0</v>
      </c>
      <c r="H6" s="30">
        <f t="shared" si="14"/>
        <v>33854</v>
      </c>
      <c r="I6" s="30">
        <f t="shared" ref="I6:J6" si="15">SUM(I8:I23)</f>
        <v>34610</v>
      </c>
      <c r="J6" s="30">
        <f t="shared" si="15"/>
        <v>34344</v>
      </c>
      <c r="K6" s="99">
        <f t="shared" si="11"/>
        <v>932</v>
      </c>
      <c r="L6" s="30">
        <f t="shared" ref="L6:M6" si="16">SUM(L8:L23)</f>
        <v>798</v>
      </c>
      <c r="M6" s="30">
        <f t="shared" si="16"/>
        <v>949</v>
      </c>
      <c r="N6" s="30">
        <f t="shared" ref="N6:O6" si="17">SUM(N8:N23)</f>
        <v>772</v>
      </c>
      <c r="O6" s="30">
        <f t="shared" si="17"/>
        <v>717</v>
      </c>
      <c r="P6" s="30">
        <f t="shared" ref="P6:Q6" si="18">SUM(P8:P23)</f>
        <v>0</v>
      </c>
      <c r="Q6" s="30">
        <f t="shared" si="18"/>
        <v>772</v>
      </c>
      <c r="R6" s="30">
        <f t="shared" ref="R6:S6" si="19">SUM(R8:R23)</f>
        <v>863</v>
      </c>
      <c r="S6" s="30">
        <f t="shared" si="19"/>
        <v>923</v>
      </c>
      <c r="T6" s="90">
        <f t="shared" ref="T6:U6" si="20">SUM(T8:T23)</f>
        <v>25865</v>
      </c>
      <c r="U6" s="90">
        <f t="shared" si="20"/>
        <v>27117</v>
      </c>
      <c r="V6" s="90">
        <f t="shared" ref="V6:W6" si="21">SUM(V8:V23)</f>
        <v>36952</v>
      </c>
      <c r="W6" s="90">
        <f t="shared" si="21"/>
        <v>34172</v>
      </c>
      <c r="X6" s="90">
        <f t="shared" ref="X6:Z6" si="22">SUM(X8:X23)</f>
        <v>35194</v>
      </c>
      <c r="Y6" s="90">
        <f t="shared" si="22"/>
        <v>0</v>
      </c>
      <c r="Z6" s="90">
        <f t="shared" si="22"/>
        <v>34626</v>
      </c>
      <c r="AA6" s="90">
        <f t="shared" ref="AA6:AB6" si="23">SUM(AA8:AA23)</f>
        <v>35473</v>
      </c>
      <c r="AB6" s="90">
        <f t="shared" si="23"/>
        <v>35267</v>
      </c>
    </row>
    <row r="7" spans="1:28">
      <c r="A7" s="29" t="s">
        <v>70</v>
      </c>
      <c r="B7" s="100">
        <f t="shared" ref="B7:K7" si="24">(B6/B5)*100</f>
        <v>42.226399756122348</v>
      </c>
      <c r="C7" s="29">
        <f t="shared" ref="C7:D7" si="25">(C6/C5)*100</f>
        <v>38.757418233760873</v>
      </c>
      <c r="D7" s="29">
        <f t="shared" si="25"/>
        <v>36.256797583081571</v>
      </c>
      <c r="E7" s="29">
        <f t="shared" ref="E7:F7" si="26">(E6/E5)*100</f>
        <v>33.38664534186325</v>
      </c>
      <c r="F7" s="29">
        <f t="shared" si="26"/>
        <v>34.510129724535552</v>
      </c>
      <c r="G7" s="29" t="e">
        <f t="shared" ref="G7:H7" si="27">(G6/G5)*100</f>
        <v>#DIV/0!</v>
      </c>
      <c r="H7" s="29">
        <f t="shared" si="27"/>
        <v>35.779661375214019</v>
      </c>
      <c r="I7" s="29">
        <f t="shared" ref="I7:J7" si="28">(I6/I5)*100</f>
        <v>35.135629009989444</v>
      </c>
      <c r="J7" s="29">
        <f t="shared" si="28"/>
        <v>33.49163781754352</v>
      </c>
      <c r="K7" s="100">
        <f t="shared" si="24"/>
        <v>27.323365581940777</v>
      </c>
      <c r="L7" s="29">
        <f t="shared" ref="L7:M7" si="29">(L6/L5)*100</f>
        <v>26.027397260273972</v>
      </c>
      <c r="M7" s="29">
        <f t="shared" si="29"/>
        <v>23.140697390880273</v>
      </c>
      <c r="N7" s="29">
        <f t="shared" ref="N7:O7" si="30">(N6/N5)*100</f>
        <v>20.209424083769633</v>
      </c>
      <c r="O7" s="29">
        <f t="shared" si="30"/>
        <v>20.989461358313818</v>
      </c>
      <c r="P7" s="29" t="e">
        <f t="shared" ref="P7:Q7" si="31">(P6/P5)*100</f>
        <v>#DIV/0!</v>
      </c>
      <c r="Q7" s="29">
        <f t="shared" si="31"/>
        <v>17.978574755472753</v>
      </c>
      <c r="R7" s="29">
        <f t="shared" ref="R7:S7" si="32">(R6/R5)*100</f>
        <v>21.214355948869223</v>
      </c>
      <c r="S7" s="29">
        <f t="shared" si="32"/>
        <v>20.183686857642684</v>
      </c>
      <c r="T7" s="91">
        <f t="shared" ref="T7:U7" si="33">(T6/T5)*100</f>
        <v>41.412491794354516</v>
      </c>
      <c r="U7" s="91">
        <f t="shared" si="33"/>
        <v>38.207487354346021</v>
      </c>
      <c r="V7" s="91">
        <f t="shared" ref="V7:W7" si="34">(V6/V5)*100</f>
        <v>35.73659829208615</v>
      </c>
      <c r="W7" s="91">
        <f t="shared" si="34"/>
        <v>32.901983439245136</v>
      </c>
      <c r="X7" s="91">
        <f t="shared" ref="X7:Z7" si="35">(X6/X5)*100</f>
        <v>34.06310491676345</v>
      </c>
      <c r="Y7" s="91" t="e">
        <f t="shared" si="35"/>
        <v>#DIV/0!</v>
      </c>
      <c r="Z7" s="91">
        <f t="shared" si="35"/>
        <v>35.006874797800066</v>
      </c>
      <c r="AA7" s="91">
        <f t="shared" ref="AA7:AB7" si="36">(AA6/AA5)*100</f>
        <v>34.583512069570645</v>
      </c>
      <c r="AB7" s="91">
        <f t="shared" si="36"/>
        <v>32.92350491980806</v>
      </c>
    </row>
    <row r="8" spans="1:28" s="7" customFormat="1">
      <c r="A8" s="16" t="s">
        <v>0</v>
      </c>
      <c r="B8" s="101">
        <v>48</v>
      </c>
      <c r="C8" s="7">
        <v>61</v>
      </c>
      <c r="D8" s="7">
        <v>83</v>
      </c>
      <c r="E8" s="7">
        <v>77</v>
      </c>
      <c r="F8" s="7">
        <v>96</v>
      </c>
      <c r="H8" s="7">
        <v>94</v>
      </c>
      <c r="I8" s="7">
        <v>116</v>
      </c>
      <c r="J8" s="7">
        <v>105</v>
      </c>
      <c r="K8" s="101">
        <v>5</v>
      </c>
      <c r="L8" s="7">
        <v>10</v>
      </c>
      <c r="M8" s="7">
        <v>15</v>
      </c>
      <c r="N8" s="7">
        <v>10</v>
      </c>
      <c r="O8" s="7">
        <v>8</v>
      </c>
      <c r="Q8" s="7">
        <v>15</v>
      </c>
      <c r="R8" s="7">
        <v>12</v>
      </c>
      <c r="S8" s="7">
        <v>10</v>
      </c>
      <c r="T8" s="94">
        <f t="shared" ref="T8:T23" si="37">B8+K8</f>
        <v>53</v>
      </c>
      <c r="U8" s="94">
        <f t="shared" ref="U8:U23" si="38">C8+L8</f>
        <v>71</v>
      </c>
      <c r="V8" s="94">
        <f t="shared" ref="V8:V23" si="39">D8+M8</f>
        <v>98</v>
      </c>
      <c r="W8" s="94">
        <f t="shared" ref="W8:W23" si="40">E8+N8</f>
        <v>87</v>
      </c>
      <c r="X8" s="94">
        <f t="shared" ref="X8:X23" si="41">F8+O8</f>
        <v>104</v>
      </c>
      <c r="Y8" s="94">
        <f t="shared" ref="Y8:Y23" si="42">G8+P8</f>
        <v>0</v>
      </c>
      <c r="Z8" s="94">
        <f t="shared" ref="Z8:Z23" si="43">H8+Q8</f>
        <v>109</v>
      </c>
      <c r="AA8" s="94">
        <f t="shared" ref="AA8:AB23" si="44">I8+R8</f>
        <v>128</v>
      </c>
      <c r="AB8" s="94">
        <f t="shared" si="44"/>
        <v>115</v>
      </c>
    </row>
    <row r="9" spans="1:28" s="7" customFormat="1">
      <c r="A9" s="16" t="s">
        <v>1</v>
      </c>
      <c r="B9" s="101">
        <v>128</v>
      </c>
      <c r="C9" s="7">
        <v>161</v>
      </c>
      <c r="D9" s="7">
        <v>196</v>
      </c>
      <c r="E9" s="7">
        <v>229</v>
      </c>
      <c r="F9" s="7">
        <v>262</v>
      </c>
      <c r="H9" s="7">
        <v>358</v>
      </c>
      <c r="I9" s="7">
        <v>377</v>
      </c>
      <c r="J9" s="7">
        <v>448</v>
      </c>
      <c r="K9" s="101">
        <v>3</v>
      </c>
      <c r="L9" s="7">
        <v>4</v>
      </c>
      <c r="M9" s="7">
        <v>8</v>
      </c>
      <c r="N9" s="7">
        <v>24</v>
      </c>
      <c r="O9" s="7">
        <v>12</v>
      </c>
      <c r="Q9" s="7">
        <v>21</v>
      </c>
      <c r="R9" s="7">
        <v>13</v>
      </c>
      <c r="S9" s="7">
        <v>31</v>
      </c>
      <c r="T9" s="94">
        <f t="shared" si="37"/>
        <v>131</v>
      </c>
      <c r="U9" s="94">
        <f t="shared" si="38"/>
        <v>165</v>
      </c>
      <c r="V9" s="94">
        <f t="shared" si="39"/>
        <v>204</v>
      </c>
      <c r="W9" s="94">
        <f t="shared" si="40"/>
        <v>253</v>
      </c>
      <c r="X9" s="94">
        <f t="shared" si="41"/>
        <v>274</v>
      </c>
      <c r="Y9" s="94">
        <f t="shared" si="42"/>
        <v>0</v>
      </c>
      <c r="Z9" s="94">
        <f t="shared" si="43"/>
        <v>379</v>
      </c>
      <c r="AA9" s="94">
        <f t="shared" si="44"/>
        <v>390</v>
      </c>
      <c r="AB9" s="94">
        <f t="shared" si="44"/>
        <v>479</v>
      </c>
    </row>
    <row r="10" spans="1:28" s="7" customFormat="1">
      <c r="A10" s="16" t="s">
        <v>16</v>
      </c>
      <c r="B10" s="101">
        <v>48</v>
      </c>
      <c r="C10" s="7">
        <v>71</v>
      </c>
      <c r="D10" s="7">
        <v>82</v>
      </c>
      <c r="E10" s="7">
        <v>85</v>
      </c>
      <c r="F10" s="7">
        <v>77</v>
      </c>
      <c r="H10" s="7">
        <v>76</v>
      </c>
      <c r="I10" s="7">
        <v>71</v>
      </c>
      <c r="J10" s="7">
        <v>63</v>
      </c>
      <c r="K10" s="101">
        <v>20</v>
      </c>
      <c r="L10" s="7">
        <v>18</v>
      </c>
      <c r="M10" s="7">
        <v>23</v>
      </c>
      <c r="N10" s="7">
        <v>5</v>
      </c>
      <c r="O10" s="7">
        <v>5</v>
      </c>
      <c r="Q10" s="7">
        <v>6</v>
      </c>
      <c r="R10" s="7">
        <v>2</v>
      </c>
      <c r="S10" s="7">
        <v>1</v>
      </c>
      <c r="T10" s="94">
        <f t="shared" si="37"/>
        <v>68</v>
      </c>
      <c r="U10" s="94">
        <f t="shared" si="38"/>
        <v>89</v>
      </c>
      <c r="V10" s="94">
        <f t="shared" si="39"/>
        <v>105</v>
      </c>
      <c r="W10" s="94">
        <f t="shared" si="40"/>
        <v>90</v>
      </c>
      <c r="X10" s="94">
        <f t="shared" si="41"/>
        <v>82</v>
      </c>
      <c r="Y10" s="94">
        <f t="shared" si="42"/>
        <v>0</v>
      </c>
      <c r="Z10" s="94">
        <f t="shared" si="43"/>
        <v>82</v>
      </c>
      <c r="AA10" s="94">
        <f t="shared" si="44"/>
        <v>73</v>
      </c>
      <c r="AB10" s="94">
        <f t="shared" si="44"/>
        <v>64</v>
      </c>
    </row>
    <row r="11" spans="1:28" s="7" customFormat="1">
      <c r="A11" s="16" t="s">
        <v>2</v>
      </c>
      <c r="B11" s="101">
        <v>8276</v>
      </c>
      <c r="C11" s="7">
        <v>9543</v>
      </c>
      <c r="D11" s="7">
        <v>12459</v>
      </c>
      <c r="E11" s="7">
        <v>10667</v>
      </c>
      <c r="F11" s="7">
        <v>10105</v>
      </c>
      <c r="H11" s="7">
        <v>8561</v>
      </c>
      <c r="I11" s="7">
        <v>8326</v>
      </c>
      <c r="J11" s="7">
        <v>8760</v>
      </c>
      <c r="K11" s="101">
        <v>171</v>
      </c>
      <c r="L11" s="7">
        <v>326</v>
      </c>
      <c r="M11" s="7">
        <v>270</v>
      </c>
      <c r="N11" s="7">
        <v>215</v>
      </c>
      <c r="O11" s="7">
        <v>203</v>
      </c>
      <c r="Q11" s="7">
        <v>207</v>
      </c>
      <c r="R11" s="7">
        <v>255</v>
      </c>
      <c r="S11" s="7">
        <v>251</v>
      </c>
      <c r="T11" s="94">
        <f t="shared" si="37"/>
        <v>8447</v>
      </c>
      <c r="U11" s="94">
        <f t="shared" si="38"/>
        <v>9869</v>
      </c>
      <c r="V11" s="94">
        <f t="shared" si="39"/>
        <v>12729</v>
      </c>
      <c r="W11" s="94">
        <f t="shared" si="40"/>
        <v>10882</v>
      </c>
      <c r="X11" s="94">
        <f t="shared" si="41"/>
        <v>10308</v>
      </c>
      <c r="Y11" s="94">
        <f t="shared" si="42"/>
        <v>0</v>
      </c>
      <c r="Z11" s="94">
        <f t="shared" si="43"/>
        <v>8768</v>
      </c>
      <c r="AA11" s="94">
        <f t="shared" si="44"/>
        <v>8581</v>
      </c>
      <c r="AB11" s="94">
        <f t="shared" si="44"/>
        <v>9011</v>
      </c>
    </row>
    <row r="12" spans="1:28" s="7" customFormat="1">
      <c r="A12" s="16" t="s">
        <v>3</v>
      </c>
      <c r="B12" s="101">
        <v>377</v>
      </c>
      <c r="C12" s="7">
        <v>404</v>
      </c>
      <c r="D12" s="7">
        <v>779</v>
      </c>
      <c r="E12" s="7">
        <v>769</v>
      </c>
      <c r="F12" s="7">
        <v>803</v>
      </c>
      <c r="H12" s="7">
        <v>764</v>
      </c>
      <c r="I12" s="7">
        <v>932</v>
      </c>
      <c r="J12" s="7">
        <v>1020</v>
      </c>
      <c r="K12" s="101">
        <v>46</v>
      </c>
      <c r="L12" s="7">
        <v>18</v>
      </c>
      <c r="M12" s="7">
        <v>81</v>
      </c>
      <c r="N12" s="7">
        <v>21</v>
      </c>
      <c r="O12" s="7">
        <v>16</v>
      </c>
      <c r="Q12" s="7">
        <v>30</v>
      </c>
      <c r="R12" s="7">
        <v>51</v>
      </c>
      <c r="S12" s="7">
        <v>46</v>
      </c>
      <c r="T12" s="94">
        <f t="shared" si="37"/>
        <v>423</v>
      </c>
      <c r="U12" s="94">
        <f t="shared" si="38"/>
        <v>422</v>
      </c>
      <c r="V12" s="94">
        <f t="shared" si="39"/>
        <v>860</v>
      </c>
      <c r="W12" s="94">
        <f t="shared" si="40"/>
        <v>790</v>
      </c>
      <c r="X12" s="94">
        <f t="shared" si="41"/>
        <v>819</v>
      </c>
      <c r="Y12" s="94">
        <f t="shared" si="42"/>
        <v>0</v>
      </c>
      <c r="Z12" s="94">
        <f t="shared" si="43"/>
        <v>794</v>
      </c>
      <c r="AA12" s="94">
        <f t="shared" si="44"/>
        <v>983</v>
      </c>
      <c r="AB12" s="94">
        <f t="shared" si="44"/>
        <v>1066</v>
      </c>
    </row>
    <row r="13" spans="1:28" s="7" customFormat="1">
      <c r="A13" s="16" t="s">
        <v>4</v>
      </c>
      <c r="B13" s="101">
        <v>56</v>
      </c>
      <c r="C13" s="7">
        <v>71</v>
      </c>
      <c r="D13" s="7">
        <v>84</v>
      </c>
      <c r="E13" s="7">
        <v>85</v>
      </c>
      <c r="F13" s="7">
        <v>73</v>
      </c>
      <c r="H13" s="7">
        <v>96</v>
      </c>
      <c r="I13" s="7">
        <v>99</v>
      </c>
      <c r="J13" s="7">
        <v>128</v>
      </c>
      <c r="K13" s="101">
        <v>23</v>
      </c>
      <c r="L13" s="7">
        <v>12</v>
      </c>
      <c r="M13" s="7">
        <v>10</v>
      </c>
      <c r="N13" s="7">
        <v>6</v>
      </c>
      <c r="O13" s="7">
        <v>3</v>
      </c>
      <c r="Q13" s="7">
        <v>3</v>
      </c>
      <c r="R13" s="7">
        <v>5</v>
      </c>
      <c r="S13" s="7">
        <v>10</v>
      </c>
      <c r="T13" s="94">
        <f t="shared" si="37"/>
        <v>79</v>
      </c>
      <c r="U13" s="94">
        <f t="shared" si="38"/>
        <v>83</v>
      </c>
      <c r="V13" s="94">
        <f t="shared" si="39"/>
        <v>94</v>
      </c>
      <c r="W13" s="94">
        <f t="shared" si="40"/>
        <v>91</v>
      </c>
      <c r="X13" s="94">
        <f t="shared" si="41"/>
        <v>76</v>
      </c>
      <c r="Y13" s="94">
        <f t="shared" si="42"/>
        <v>0</v>
      </c>
      <c r="Z13" s="94">
        <f t="shared" si="43"/>
        <v>99</v>
      </c>
      <c r="AA13" s="94">
        <f t="shared" si="44"/>
        <v>104</v>
      </c>
      <c r="AB13" s="94">
        <f t="shared" si="44"/>
        <v>138</v>
      </c>
    </row>
    <row r="14" spans="1:28" s="7" customFormat="1">
      <c r="A14" s="16" t="s">
        <v>5</v>
      </c>
      <c r="B14" s="101">
        <v>148</v>
      </c>
      <c r="C14" s="7">
        <v>107</v>
      </c>
      <c r="D14" s="7">
        <v>184</v>
      </c>
      <c r="E14" s="7">
        <v>236</v>
      </c>
      <c r="F14" s="7">
        <v>272</v>
      </c>
      <c r="H14" s="7">
        <v>536</v>
      </c>
      <c r="I14" s="7">
        <v>585</v>
      </c>
      <c r="J14" s="7">
        <v>525</v>
      </c>
      <c r="K14" s="101">
        <v>6</v>
      </c>
      <c r="L14" s="7">
        <v>6</v>
      </c>
      <c r="M14" s="7">
        <v>5</v>
      </c>
      <c r="N14" s="7">
        <v>7</v>
      </c>
      <c r="O14" s="7">
        <v>1</v>
      </c>
      <c r="Q14" s="7">
        <v>56</v>
      </c>
      <c r="R14" s="7">
        <v>50</v>
      </c>
      <c r="S14" s="7">
        <v>60</v>
      </c>
      <c r="T14" s="94">
        <f t="shared" si="37"/>
        <v>154</v>
      </c>
      <c r="U14" s="94">
        <f t="shared" si="38"/>
        <v>113</v>
      </c>
      <c r="V14" s="94">
        <f t="shared" si="39"/>
        <v>189</v>
      </c>
      <c r="W14" s="94">
        <f t="shared" si="40"/>
        <v>243</v>
      </c>
      <c r="X14" s="94">
        <f t="shared" si="41"/>
        <v>273</v>
      </c>
      <c r="Y14" s="94">
        <f t="shared" si="42"/>
        <v>0</v>
      </c>
      <c r="Z14" s="94">
        <f t="shared" si="43"/>
        <v>592</v>
      </c>
      <c r="AA14" s="94">
        <f t="shared" si="44"/>
        <v>635</v>
      </c>
      <c r="AB14" s="94">
        <f t="shared" si="44"/>
        <v>585</v>
      </c>
    </row>
    <row r="15" spans="1:28" s="7" customFormat="1">
      <c r="A15" s="16" t="s">
        <v>6</v>
      </c>
      <c r="B15" s="101">
        <v>302</v>
      </c>
      <c r="C15" s="7">
        <v>390</v>
      </c>
      <c r="D15" s="7">
        <v>432</v>
      </c>
      <c r="E15" s="7">
        <v>453</v>
      </c>
      <c r="F15" s="7">
        <v>512</v>
      </c>
      <c r="H15" s="7">
        <v>355</v>
      </c>
      <c r="I15" s="7">
        <v>421</v>
      </c>
      <c r="J15" s="7">
        <v>411</v>
      </c>
      <c r="K15" s="101">
        <v>82</v>
      </c>
      <c r="L15" s="7">
        <v>64</v>
      </c>
      <c r="M15" s="7">
        <v>122</v>
      </c>
      <c r="N15" s="7">
        <v>104</v>
      </c>
      <c r="O15" s="7">
        <v>95</v>
      </c>
      <c r="Q15" s="7">
        <v>36</v>
      </c>
      <c r="R15" s="7">
        <v>35</v>
      </c>
      <c r="S15" s="7">
        <v>22</v>
      </c>
      <c r="T15" s="94">
        <f t="shared" si="37"/>
        <v>384</v>
      </c>
      <c r="U15" s="94">
        <f t="shared" si="38"/>
        <v>454</v>
      </c>
      <c r="V15" s="94">
        <f t="shared" si="39"/>
        <v>554</v>
      </c>
      <c r="W15" s="94">
        <f t="shared" si="40"/>
        <v>557</v>
      </c>
      <c r="X15" s="94">
        <f t="shared" si="41"/>
        <v>607</v>
      </c>
      <c r="Y15" s="94">
        <f t="shared" si="42"/>
        <v>0</v>
      </c>
      <c r="Z15" s="94">
        <f t="shared" si="43"/>
        <v>391</v>
      </c>
      <c r="AA15" s="94">
        <f t="shared" si="44"/>
        <v>456</v>
      </c>
      <c r="AB15" s="94">
        <f t="shared" si="44"/>
        <v>433</v>
      </c>
    </row>
    <row r="16" spans="1:28" s="7" customFormat="1">
      <c r="A16" s="16" t="s">
        <v>7</v>
      </c>
      <c r="B16" s="101">
        <v>29</v>
      </c>
      <c r="C16" s="7">
        <v>19</v>
      </c>
      <c r="D16" s="7">
        <v>25</v>
      </c>
      <c r="E16" s="7">
        <v>20</v>
      </c>
      <c r="F16" s="7">
        <v>31</v>
      </c>
      <c r="H16" s="7">
        <v>101</v>
      </c>
      <c r="I16" s="7">
        <v>92</v>
      </c>
      <c r="J16" s="7">
        <v>124</v>
      </c>
      <c r="K16" s="101">
        <v>0</v>
      </c>
      <c r="L16" s="7">
        <v>0</v>
      </c>
      <c r="M16" s="7">
        <v>0</v>
      </c>
      <c r="N16" s="7">
        <v>0</v>
      </c>
      <c r="O16" s="7">
        <v>0</v>
      </c>
      <c r="Q16" s="7">
        <v>2</v>
      </c>
      <c r="R16" s="7">
        <v>2</v>
      </c>
      <c r="S16" s="7">
        <v>1</v>
      </c>
      <c r="T16" s="94">
        <f t="shared" si="37"/>
        <v>29</v>
      </c>
      <c r="U16" s="94">
        <f t="shared" si="38"/>
        <v>19</v>
      </c>
      <c r="V16" s="94">
        <f t="shared" si="39"/>
        <v>25</v>
      </c>
      <c r="W16" s="94">
        <f t="shared" si="40"/>
        <v>20</v>
      </c>
      <c r="X16" s="94">
        <f t="shared" si="41"/>
        <v>31</v>
      </c>
      <c r="Y16" s="94">
        <f t="shared" si="42"/>
        <v>0</v>
      </c>
      <c r="Z16" s="94">
        <f t="shared" si="43"/>
        <v>103</v>
      </c>
      <c r="AA16" s="94">
        <f t="shared" si="44"/>
        <v>94</v>
      </c>
      <c r="AB16" s="94">
        <f t="shared" si="44"/>
        <v>125</v>
      </c>
    </row>
    <row r="17" spans="1:28" s="7" customFormat="1">
      <c r="A17" s="16" t="s">
        <v>8</v>
      </c>
      <c r="B17" s="101">
        <v>211</v>
      </c>
      <c r="C17" s="7">
        <v>233</v>
      </c>
      <c r="D17" s="7">
        <v>376</v>
      </c>
      <c r="E17" s="7">
        <v>347</v>
      </c>
      <c r="F17" s="7">
        <v>472</v>
      </c>
      <c r="H17" s="7">
        <v>643</v>
      </c>
      <c r="I17" s="7">
        <v>612</v>
      </c>
      <c r="J17" s="7">
        <v>641</v>
      </c>
      <c r="K17" s="101">
        <v>10</v>
      </c>
      <c r="L17" s="7">
        <v>14</v>
      </c>
      <c r="M17" s="7">
        <v>29</v>
      </c>
      <c r="N17" s="7">
        <v>18</v>
      </c>
      <c r="O17" s="7">
        <v>41</v>
      </c>
      <c r="Q17" s="7">
        <v>61</v>
      </c>
      <c r="R17" s="7">
        <v>61</v>
      </c>
      <c r="S17" s="7">
        <v>80</v>
      </c>
      <c r="T17" s="94">
        <f t="shared" si="37"/>
        <v>221</v>
      </c>
      <c r="U17" s="94">
        <f t="shared" si="38"/>
        <v>247</v>
      </c>
      <c r="V17" s="94">
        <f t="shared" si="39"/>
        <v>405</v>
      </c>
      <c r="W17" s="94">
        <f t="shared" si="40"/>
        <v>365</v>
      </c>
      <c r="X17" s="94">
        <f t="shared" si="41"/>
        <v>513</v>
      </c>
      <c r="Y17" s="94">
        <f t="shared" si="42"/>
        <v>0</v>
      </c>
      <c r="Z17" s="94">
        <f t="shared" si="43"/>
        <v>704</v>
      </c>
      <c r="AA17" s="94">
        <f t="shared" si="44"/>
        <v>673</v>
      </c>
      <c r="AB17" s="94">
        <f t="shared" si="44"/>
        <v>721</v>
      </c>
    </row>
    <row r="18" spans="1:28" s="7" customFormat="1">
      <c r="A18" s="16" t="s">
        <v>9</v>
      </c>
      <c r="B18" s="101">
        <v>554</v>
      </c>
      <c r="C18" s="7">
        <v>530</v>
      </c>
      <c r="D18" s="7">
        <v>676</v>
      </c>
      <c r="E18" s="7">
        <v>680</v>
      </c>
      <c r="F18" s="7">
        <v>784</v>
      </c>
      <c r="H18" s="7">
        <v>926</v>
      </c>
      <c r="I18" s="7">
        <v>985</v>
      </c>
      <c r="J18" s="7">
        <v>965</v>
      </c>
      <c r="K18" s="101">
        <v>11</v>
      </c>
      <c r="L18" s="7">
        <v>22</v>
      </c>
      <c r="M18" s="7">
        <v>6</v>
      </c>
      <c r="N18" s="7">
        <v>5</v>
      </c>
      <c r="O18" s="7">
        <v>10</v>
      </c>
      <c r="Q18" s="7">
        <v>22</v>
      </c>
      <c r="R18" s="7">
        <v>33</v>
      </c>
      <c r="S18" s="7">
        <v>32</v>
      </c>
      <c r="T18" s="94">
        <f t="shared" si="37"/>
        <v>565</v>
      </c>
      <c r="U18" s="94">
        <f t="shared" si="38"/>
        <v>552</v>
      </c>
      <c r="V18" s="94">
        <f t="shared" si="39"/>
        <v>682</v>
      </c>
      <c r="W18" s="94">
        <f t="shared" si="40"/>
        <v>685</v>
      </c>
      <c r="X18" s="94">
        <f t="shared" si="41"/>
        <v>794</v>
      </c>
      <c r="Y18" s="94">
        <f t="shared" si="42"/>
        <v>0</v>
      </c>
      <c r="Z18" s="94">
        <f t="shared" si="43"/>
        <v>948</v>
      </c>
      <c r="AA18" s="94">
        <f t="shared" si="44"/>
        <v>1018</v>
      </c>
      <c r="AB18" s="94">
        <f t="shared" si="44"/>
        <v>997</v>
      </c>
    </row>
    <row r="19" spans="1:28" s="7" customFormat="1">
      <c r="A19" s="16" t="s">
        <v>10</v>
      </c>
      <c r="B19" s="101">
        <v>42</v>
      </c>
      <c r="C19" s="7">
        <v>27</v>
      </c>
      <c r="D19" s="7">
        <v>69</v>
      </c>
      <c r="E19" s="7">
        <v>70</v>
      </c>
      <c r="F19" s="7">
        <v>91</v>
      </c>
      <c r="H19" s="7">
        <v>112</v>
      </c>
      <c r="I19" s="7">
        <v>116</v>
      </c>
      <c r="J19" s="7">
        <v>111</v>
      </c>
      <c r="K19" s="101">
        <v>3</v>
      </c>
      <c r="L19" s="7">
        <v>3</v>
      </c>
      <c r="M19" s="7">
        <v>1</v>
      </c>
      <c r="N19" s="7">
        <v>0</v>
      </c>
      <c r="O19" s="7">
        <v>0</v>
      </c>
      <c r="Q19" s="7">
        <v>1</v>
      </c>
      <c r="R19" s="7">
        <v>2</v>
      </c>
      <c r="S19" s="7">
        <v>1</v>
      </c>
      <c r="T19" s="94">
        <f t="shared" si="37"/>
        <v>45</v>
      </c>
      <c r="U19" s="94">
        <f t="shared" si="38"/>
        <v>30</v>
      </c>
      <c r="V19" s="94">
        <f t="shared" si="39"/>
        <v>70</v>
      </c>
      <c r="W19" s="94">
        <f t="shared" si="40"/>
        <v>70</v>
      </c>
      <c r="X19" s="94">
        <f t="shared" si="41"/>
        <v>91</v>
      </c>
      <c r="Y19" s="94">
        <f t="shared" si="42"/>
        <v>0</v>
      </c>
      <c r="Z19" s="94">
        <f t="shared" si="43"/>
        <v>113</v>
      </c>
      <c r="AA19" s="94">
        <f t="shared" si="44"/>
        <v>118</v>
      </c>
      <c r="AB19" s="94">
        <f t="shared" si="44"/>
        <v>112</v>
      </c>
    </row>
    <row r="20" spans="1:28" s="7" customFormat="1">
      <c r="A20" s="16" t="s">
        <v>11</v>
      </c>
      <c r="B20" s="101">
        <v>165</v>
      </c>
      <c r="C20" s="7">
        <v>169</v>
      </c>
      <c r="D20" s="7">
        <v>291</v>
      </c>
      <c r="E20" s="7">
        <v>380</v>
      </c>
      <c r="F20" s="7">
        <v>300</v>
      </c>
      <c r="H20" s="7">
        <v>344</v>
      </c>
      <c r="I20" s="7">
        <v>434</v>
      </c>
      <c r="J20" s="7">
        <v>498</v>
      </c>
      <c r="K20" s="101">
        <v>23</v>
      </c>
      <c r="L20" s="7">
        <v>5</v>
      </c>
      <c r="M20" s="7">
        <v>22</v>
      </c>
      <c r="N20" s="7">
        <v>14</v>
      </c>
      <c r="O20" s="7">
        <v>6</v>
      </c>
      <c r="Q20" s="7">
        <v>7</v>
      </c>
      <c r="R20" s="7">
        <v>9</v>
      </c>
      <c r="S20" s="7">
        <v>16</v>
      </c>
      <c r="T20" s="94">
        <f t="shared" si="37"/>
        <v>188</v>
      </c>
      <c r="U20" s="94">
        <f t="shared" si="38"/>
        <v>174</v>
      </c>
      <c r="V20" s="94">
        <f t="shared" si="39"/>
        <v>313</v>
      </c>
      <c r="W20" s="94">
        <f t="shared" si="40"/>
        <v>394</v>
      </c>
      <c r="X20" s="94">
        <f t="shared" si="41"/>
        <v>306</v>
      </c>
      <c r="Y20" s="94">
        <f t="shared" si="42"/>
        <v>0</v>
      </c>
      <c r="Z20" s="94">
        <f t="shared" si="43"/>
        <v>351</v>
      </c>
      <c r="AA20" s="94">
        <f t="shared" si="44"/>
        <v>443</v>
      </c>
      <c r="AB20" s="94">
        <f t="shared" si="44"/>
        <v>514</v>
      </c>
    </row>
    <row r="21" spans="1:28" s="7" customFormat="1">
      <c r="A21" s="16" t="s">
        <v>12</v>
      </c>
      <c r="B21" s="101">
        <v>14270</v>
      </c>
      <c r="C21" s="7">
        <v>14204</v>
      </c>
      <c r="D21" s="7">
        <v>19564</v>
      </c>
      <c r="E21" s="7">
        <v>18420</v>
      </c>
      <c r="F21" s="7">
        <v>19787</v>
      </c>
      <c r="H21" s="7">
        <v>19753</v>
      </c>
      <c r="I21" s="7">
        <v>20398</v>
      </c>
      <c r="J21" s="7">
        <v>19565</v>
      </c>
      <c r="K21" s="101">
        <v>339</v>
      </c>
      <c r="L21" s="7">
        <v>241</v>
      </c>
      <c r="M21" s="7">
        <v>239</v>
      </c>
      <c r="N21" s="7">
        <v>215</v>
      </c>
      <c r="O21" s="7">
        <v>219</v>
      </c>
      <c r="Q21" s="7">
        <v>234</v>
      </c>
      <c r="R21" s="7">
        <v>239</v>
      </c>
      <c r="S21" s="7">
        <v>254</v>
      </c>
      <c r="T21" s="94">
        <f t="shared" si="37"/>
        <v>14609</v>
      </c>
      <c r="U21" s="94">
        <f t="shared" si="38"/>
        <v>14445</v>
      </c>
      <c r="V21" s="94">
        <f t="shared" si="39"/>
        <v>19803</v>
      </c>
      <c r="W21" s="94">
        <f t="shared" si="40"/>
        <v>18635</v>
      </c>
      <c r="X21" s="94">
        <f t="shared" si="41"/>
        <v>20006</v>
      </c>
      <c r="Y21" s="94">
        <f t="shared" si="42"/>
        <v>0</v>
      </c>
      <c r="Z21" s="94">
        <f t="shared" si="43"/>
        <v>19987</v>
      </c>
      <c r="AA21" s="94">
        <f t="shared" si="44"/>
        <v>20637</v>
      </c>
      <c r="AB21" s="94">
        <f t="shared" si="44"/>
        <v>19819</v>
      </c>
    </row>
    <row r="22" spans="1:28" s="7" customFormat="1">
      <c r="A22" s="16" t="s">
        <v>13</v>
      </c>
      <c r="B22" s="101">
        <v>260</v>
      </c>
      <c r="C22" s="7">
        <v>314</v>
      </c>
      <c r="D22" s="7">
        <v>682</v>
      </c>
      <c r="E22" s="7">
        <v>856</v>
      </c>
      <c r="F22" s="7">
        <v>789</v>
      </c>
      <c r="H22" s="7">
        <v>1084</v>
      </c>
      <c r="I22" s="7">
        <v>1003</v>
      </c>
      <c r="J22" s="7">
        <v>935</v>
      </c>
      <c r="K22" s="101">
        <v>188</v>
      </c>
      <c r="L22" s="7">
        <v>52</v>
      </c>
      <c r="M22" s="7">
        <v>115</v>
      </c>
      <c r="N22" s="7">
        <v>128</v>
      </c>
      <c r="O22" s="7">
        <v>94</v>
      </c>
      <c r="Q22" s="7">
        <v>69</v>
      </c>
      <c r="R22" s="7">
        <v>93</v>
      </c>
      <c r="S22" s="7">
        <v>106</v>
      </c>
      <c r="T22" s="94">
        <f t="shared" si="37"/>
        <v>448</v>
      </c>
      <c r="U22" s="94">
        <f t="shared" si="38"/>
        <v>366</v>
      </c>
      <c r="V22" s="94">
        <f t="shared" si="39"/>
        <v>797</v>
      </c>
      <c r="W22" s="94">
        <f t="shared" si="40"/>
        <v>984</v>
      </c>
      <c r="X22" s="94">
        <f t="shared" si="41"/>
        <v>883</v>
      </c>
      <c r="Y22" s="94">
        <f t="shared" si="42"/>
        <v>0</v>
      </c>
      <c r="Z22" s="94">
        <f t="shared" si="43"/>
        <v>1153</v>
      </c>
      <c r="AA22" s="94">
        <f t="shared" si="44"/>
        <v>1096</v>
      </c>
      <c r="AB22" s="94">
        <f t="shared" si="44"/>
        <v>1041</v>
      </c>
    </row>
    <row r="23" spans="1:28" s="7" customFormat="1">
      <c r="A23" s="17" t="s">
        <v>14</v>
      </c>
      <c r="B23" s="101">
        <v>19</v>
      </c>
      <c r="C23" s="7">
        <v>15</v>
      </c>
      <c r="D23" s="7">
        <v>21</v>
      </c>
      <c r="E23" s="7">
        <v>26</v>
      </c>
      <c r="F23" s="7">
        <v>23</v>
      </c>
      <c r="H23" s="7">
        <v>51</v>
      </c>
      <c r="I23" s="7">
        <v>43</v>
      </c>
      <c r="J23" s="7">
        <v>45</v>
      </c>
      <c r="K23" s="101">
        <v>2</v>
      </c>
      <c r="L23" s="7">
        <v>3</v>
      </c>
      <c r="M23" s="7">
        <v>3</v>
      </c>
      <c r="N23" s="7">
        <v>0</v>
      </c>
      <c r="O23" s="7">
        <v>4</v>
      </c>
      <c r="Q23" s="7">
        <v>2</v>
      </c>
      <c r="R23" s="7">
        <v>1</v>
      </c>
      <c r="S23" s="7">
        <v>2</v>
      </c>
      <c r="T23" s="95">
        <f t="shared" si="37"/>
        <v>21</v>
      </c>
      <c r="U23" s="95">
        <f t="shared" si="38"/>
        <v>18</v>
      </c>
      <c r="V23" s="95">
        <f t="shared" si="39"/>
        <v>24</v>
      </c>
      <c r="W23" s="95">
        <f t="shared" si="40"/>
        <v>26</v>
      </c>
      <c r="X23" s="95">
        <f t="shared" si="41"/>
        <v>27</v>
      </c>
      <c r="Y23" s="95">
        <f t="shared" si="42"/>
        <v>0</v>
      </c>
      <c r="Z23" s="95">
        <f t="shared" si="43"/>
        <v>53</v>
      </c>
      <c r="AA23" s="95">
        <f t="shared" si="44"/>
        <v>44</v>
      </c>
      <c r="AB23" s="95">
        <f t="shared" si="44"/>
        <v>47</v>
      </c>
    </row>
    <row r="24" spans="1:28" s="7" customFormat="1">
      <c r="A24" s="40" t="s">
        <v>66</v>
      </c>
      <c r="B24" s="99">
        <f t="shared" ref="B24" si="45">SUM(B26:B38)</f>
        <v>21457</v>
      </c>
      <c r="C24" s="30">
        <f t="shared" ref="C24:L24" si="46">SUM(C26:C38)</f>
        <v>26275</v>
      </c>
      <c r="D24" s="30">
        <f t="shared" ref="D24:E24" si="47">SUM(D26:D38)</f>
        <v>44005</v>
      </c>
      <c r="E24" s="30">
        <f t="shared" si="47"/>
        <v>47539</v>
      </c>
      <c r="F24" s="30">
        <f t="shared" ref="F24:H24" si="48">SUM(F26:F38)</f>
        <v>46215</v>
      </c>
      <c r="G24" s="30">
        <f t="shared" si="48"/>
        <v>0</v>
      </c>
      <c r="H24" s="30">
        <f t="shared" si="48"/>
        <v>44174</v>
      </c>
      <c r="I24" s="30">
        <f t="shared" ref="I24:J24" si="49">SUM(I26:I38)</f>
        <v>48591</v>
      </c>
      <c r="J24" s="30">
        <f t="shared" si="49"/>
        <v>52240</v>
      </c>
      <c r="K24" s="99">
        <f t="shared" si="46"/>
        <v>1128</v>
      </c>
      <c r="L24" s="30">
        <f t="shared" si="46"/>
        <v>1232</v>
      </c>
      <c r="M24" s="30">
        <f t="shared" ref="M24:N24" si="50">SUM(M26:M38)</f>
        <v>1916</v>
      </c>
      <c r="N24" s="30">
        <f t="shared" si="50"/>
        <v>2238</v>
      </c>
      <c r="O24" s="30">
        <f t="shared" ref="O24:Q24" si="51">SUM(O26:O38)</f>
        <v>1895</v>
      </c>
      <c r="P24" s="30">
        <f t="shared" si="51"/>
        <v>0</v>
      </c>
      <c r="Q24" s="30">
        <f t="shared" si="51"/>
        <v>2062</v>
      </c>
      <c r="R24" s="30">
        <f t="shared" ref="R24:S24" si="52">SUM(R26:R38)</f>
        <v>2263</v>
      </c>
      <c r="S24" s="30">
        <f t="shared" si="52"/>
        <v>2801</v>
      </c>
      <c r="T24" s="90">
        <f t="shared" ref="T24:U24" si="53">SUM(T26:T38)</f>
        <v>22585</v>
      </c>
      <c r="U24" s="90">
        <f t="shared" si="53"/>
        <v>27507</v>
      </c>
      <c r="V24" s="90">
        <f t="shared" ref="V24:W24" si="54">SUM(V26:V38)</f>
        <v>45921</v>
      </c>
      <c r="W24" s="90">
        <f t="shared" si="54"/>
        <v>49777</v>
      </c>
      <c r="X24" s="90">
        <f t="shared" ref="X24:Z24" si="55">SUM(X26:X38)</f>
        <v>48110</v>
      </c>
      <c r="Y24" s="90">
        <f t="shared" si="55"/>
        <v>0</v>
      </c>
      <c r="Z24" s="90">
        <f t="shared" si="55"/>
        <v>46236</v>
      </c>
      <c r="AA24" s="90">
        <f t="shared" ref="AA24:AB24" si="56">SUM(AA26:AA38)</f>
        <v>50854</v>
      </c>
      <c r="AB24" s="90">
        <f t="shared" si="56"/>
        <v>55041</v>
      </c>
    </row>
    <row r="25" spans="1:28">
      <c r="A25" s="29" t="s">
        <v>70</v>
      </c>
      <c r="B25" s="100">
        <f t="shared" ref="B25" si="57">(B24/B5)*100</f>
        <v>36.339464146597564</v>
      </c>
      <c r="C25" s="29">
        <f t="shared" ref="C25:L25" si="58">(C24/C5)*100</f>
        <v>38.692623735402833</v>
      </c>
      <c r="D25" s="29">
        <f t="shared" ref="D25:E25" si="59">(D24/D5)*100</f>
        <v>44.315206445115813</v>
      </c>
      <c r="E25" s="29">
        <f t="shared" si="59"/>
        <v>47.519992003198716</v>
      </c>
      <c r="F25" s="29">
        <f t="shared" ref="F25:H25" si="60">(F24/F5)*100</f>
        <v>46.259409032671364</v>
      </c>
      <c r="G25" s="29" t="e">
        <f t="shared" si="60"/>
        <v>#DIV/0!</v>
      </c>
      <c r="H25" s="29">
        <f t="shared" si="60"/>
        <v>46.686676953645183</v>
      </c>
      <c r="I25" s="29">
        <f t="shared" ref="I25:J25" si="61">(I24/I5)*100</f>
        <v>49.328961260456424</v>
      </c>
      <c r="J25" s="29">
        <f t="shared" si="61"/>
        <v>50.943488224681843</v>
      </c>
      <c r="K25" s="100">
        <f t="shared" si="58"/>
        <v>33.069481090589271</v>
      </c>
      <c r="L25" s="29">
        <f t="shared" si="58"/>
        <v>40.182648401826484</v>
      </c>
      <c r="M25" s="29">
        <f t="shared" ref="M25:N25" si="62">(M24/M5)*100</f>
        <v>46.720312118995366</v>
      </c>
      <c r="N25" s="29">
        <f t="shared" si="62"/>
        <v>58.586387434554979</v>
      </c>
      <c r="O25" s="29">
        <f t="shared" ref="O25:Q25" si="63">(O24/O5)*100</f>
        <v>55.474238875878221</v>
      </c>
      <c r="P25" s="29" t="e">
        <f t="shared" si="63"/>
        <v>#DIV/0!</v>
      </c>
      <c r="Q25" s="29">
        <f t="shared" si="63"/>
        <v>48.020493712156501</v>
      </c>
      <c r="R25" s="29">
        <f t="shared" ref="R25:S25" si="64">(R24/R5)*100</f>
        <v>55.629301868239921</v>
      </c>
      <c r="S25" s="29">
        <f t="shared" si="64"/>
        <v>61.25082003061447</v>
      </c>
      <c r="T25" s="91">
        <f t="shared" ref="T25:U25" si="65">(T24/T5)*100</f>
        <v>36.160878684534957</v>
      </c>
      <c r="U25" s="91">
        <f t="shared" si="65"/>
        <v>38.756992095585645</v>
      </c>
      <c r="V25" s="91">
        <f t="shared" ref="V25:W25" si="66">(V24/V5)*100</f>
        <v>44.410595642208492</v>
      </c>
      <c r="W25" s="91">
        <f t="shared" si="66"/>
        <v>47.927017138455611</v>
      </c>
      <c r="X25" s="91">
        <f t="shared" ref="X25:Z25" si="67">(X24/X5)*100</f>
        <v>46.564072783584983</v>
      </c>
      <c r="Y25" s="91" t="e">
        <f t="shared" si="67"/>
        <v>#DIV/0!</v>
      </c>
      <c r="Z25" s="91">
        <f t="shared" si="67"/>
        <v>46.744581041734065</v>
      </c>
      <c r="AA25" s="91">
        <f t="shared" ref="AA25:AB25" si="68">(AA24/AA5)*100</f>
        <v>49.578832429902896</v>
      </c>
      <c r="AB25" s="91">
        <f t="shared" si="68"/>
        <v>51.383520976866635</v>
      </c>
    </row>
    <row r="26" spans="1:28" s="7" customFormat="1">
      <c r="A26" s="16" t="s">
        <v>24</v>
      </c>
      <c r="B26" s="101">
        <v>21</v>
      </c>
      <c r="C26" s="7">
        <v>127</v>
      </c>
      <c r="D26" s="7">
        <v>139</v>
      </c>
      <c r="E26" s="7">
        <v>264</v>
      </c>
      <c r="F26" s="7">
        <v>410</v>
      </c>
      <c r="H26" s="7">
        <v>489</v>
      </c>
      <c r="I26" s="7">
        <v>44</v>
      </c>
      <c r="J26" s="7">
        <v>50</v>
      </c>
      <c r="K26" s="101">
        <v>5</v>
      </c>
      <c r="L26" s="7">
        <v>18</v>
      </c>
      <c r="M26" s="7">
        <v>39</v>
      </c>
      <c r="N26" s="7">
        <v>32</v>
      </c>
      <c r="O26" s="7">
        <v>3</v>
      </c>
      <c r="Q26" s="7">
        <v>5</v>
      </c>
      <c r="R26" s="7">
        <v>4</v>
      </c>
      <c r="S26" s="7">
        <v>3</v>
      </c>
      <c r="T26" s="94">
        <f t="shared" ref="T26:T38" si="69">B26+K26</f>
        <v>26</v>
      </c>
      <c r="U26" s="94">
        <f t="shared" ref="U26:U38" si="70">C26+L26</f>
        <v>145</v>
      </c>
      <c r="V26" s="94">
        <f t="shared" ref="V26:V38" si="71">D26+M26</f>
        <v>178</v>
      </c>
      <c r="W26" s="94">
        <f t="shared" ref="W26:W38" si="72">E26+N26</f>
        <v>296</v>
      </c>
      <c r="X26" s="94">
        <f t="shared" ref="X26:X38" si="73">F26+O26</f>
        <v>413</v>
      </c>
      <c r="Y26" s="94">
        <f t="shared" ref="Y26:Y38" si="74">G26+P26</f>
        <v>0</v>
      </c>
      <c r="Z26" s="94">
        <f t="shared" ref="Z26:Z38" si="75">H26+Q26</f>
        <v>494</v>
      </c>
      <c r="AA26" s="94">
        <f t="shared" ref="AA26:AB38" si="76">I26+R26</f>
        <v>48</v>
      </c>
      <c r="AB26" s="94">
        <f t="shared" si="76"/>
        <v>53</v>
      </c>
    </row>
    <row r="27" spans="1:28" s="7" customFormat="1">
      <c r="A27" s="16" t="s">
        <v>25</v>
      </c>
      <c r="B27" s="101">
        <v>3725</v>
      </c>
      <c r="C27" s="7">
        <v>3894</v>
      </c>
      <c r="D27" s="7">
        <v>5607</v>
      </c>
      <c r="E27" s="7">
        <v>6308</v>
      </c>
      <c r="F27" s="7">
        <v>6318</v>
      </c>
      <c r="H27" s="7">
        <v>6895</v>
      </c>
      <c r="I27" s="7">
        <v>6930</v>
      </c>
      <c r="J27" s="7">
        <v>6381</v>
      </c>
      <c r="K27" s="101">
        <v>171</v>
      </c>
      <c r="L27" s="7">
        <v>160</v>
      </c>
      <c r="M27" s="7">
        <v>194</v>
      </c>
      <c r="N27" s="7">
        <v>180</v>
      </c>
      <c r="O27" s="7">
        <v>133</v>
      </c>
      <c r="Q27" s="7">
        <v>137</v>
      </c>
      <c r="R27" s="7">
        <v>134</v>
      </c>
      <c r="S27" s="7">
        <v>142</v>
      </c>
      <c r="T27" s="94">
        <f t="shared" si="69"/>
        <v>3896</v>
      </c>
      <c r="U27" s="94">
        <f t="shared" si="70"/>
        <v>4054</v>
      </c>
      <c r="V27" s="94">
        <f t="shared" si="71"/>
        <v>5801</v>
      </c>
      <c r="W27" s="94">
        <f t="shared" si="72"/>
        <v>6488</v>
      </c>
      <c r="X27" s="94">
        <f t="shared" si="73"/>
        <v>6451</v>
      </c>
      <c r="Y27" s="94">
        <f t="shared" si="74"/>
        <v>0</v>
      </c>
      <c r="Z27" s="94">
        <f t="shared" si="75"/>
        <v>7032</v>
      </c>
      <c r="AA27" s="94">
        <f t="shared" si="76"/>
        <v>7064</v>
      </c>
      <c r="AB27" s="94">
        <f t="shared" si="76"/>
        <v>6523</v>
      </c>
    </row>
    <row r="28" spans="1:28" s="7" customFormat="1">
      <c r="A28" s="16" t="s">
        <v>26</v>
      </c>
      <c r="B28" s="101">
        <v>14546</v>
      </c>
      <c r="C28" s="7">
        <v>17983</v>
      </c>
      <c r="D28" s="7">
        <v>31753</v>
      </c>
      <c r="E28" s="7">
        <v>34093</v>
      </c>
      <c r="F28" s="7">
        <v>31693</v>
      </c>
      <c r="H28" s="7">
        <v>29533</v>
      </c>
      <c r="I28" s="7">
        <v>34095</v>
      </c>
      <c r="J28" s="7">
        <v>35684</v>
      </c>
      <c r="K28" s="101">
        <v>678</v>
      </c>
      <c r="L28" s="7">
        <v>755</v>
      </c>
      <c r="M28" s="7">
        <v>1338</v>
      </c>
      <c r="N28" s="7">
        <v>1752</v>
      </c>
      <c r="O28" s="7">
        <v>1460</v>
      </c>
      <c r="Q28" s="7">
        <v>1589</v>
      </c>
      <c r="R28" s="7">
        <v>1851</v>
      </c>
      <c r="S28" s="7">
        <v>2339</v>
      </c>
      <c r="T28" s="94">
        <f t="shared" si="69"/>
        <v>15224</v>
      </c>
      <c r="U28" s="94">
        <f t="shared" si="70"/>
        <v>18738</v>
      </c>
      <c r="V28" s="94">
        <f t="shared" si="71"/>
        <v>33091</v>
      </c>
      <c r="W28" s="94">
        <f t="shared" si="72"/>
        <v>35845</v>
      </c>
      <c r="X28" s="94">
        <f t="shared" si="73"/>
        <v>33153</v>
      </c>
      <c r="Y28" s="94">
        <f t="shared" si="74"/>
        <v>0</v>
      </c>
      <c r="Z28" s="94">
        <f t="shared" si="75"/>
        <v>31122</v>
      </c>
      <c r="AA28" s="94">
        <f t="shared" si="76"/>
        <v>35946</v>
      </c>
      <c r="AB28" s="94">
        <f t="shared" si="76"/>
        <v>38023</v>
      </c>
    </row>
    <row r="29" spans="1:28" s="7" customFormat="1">
      <c r="A29" s="16" t="s">
        <v>27</v>
      </c>
      <c r="B29" s="101">
        <v>753</v>
      </c>
      <c r="C29" s="7">
        <v>961</v>
      </c>
      <c r="D29" s="7">
        <v>1369</v>
      </c>
      <c r="E29" s="7">
        <v>1383</v>
      </c>
      <c r="F29" s="7">
        <v>1594</v>
      </c>
      <c r="H29" s="7">
        <v>1608</v>
      </c>
      <c r="I29" s="7">
        <v>1356</v>
      </c>
      <c r="J29" s="7">
        <v>1521</v>
      </c>
      <c r="K29" s="101">
        <v>21</v>
      </c>
      <c r="L29" s="7">
        <v>17</v>
      </c>
      <c r="M29" s="7">
        <v>15</v>
      </c>
      <c r="N29" s="7">
        <v>13</v>
      </c>
      <c r="O29" s="7">
        <v>17</v>
      </c>
      <c r="Q29" s="7">
        <v>14</v>
      </c>
      <c r="R29" s="7">
        <v>53</v>
      </c>
      <c r="S29" s="7">
        <v>27</v>
      </c>
      <c r="T29" s="94">
        <f t="shared" si="69"/>
        <v>774</v>
      </c>
      <c r="U29" s="94">
        <f t="shared" si="70"/>
        <v>978</v>
      </c>
      <c r="V29" s="94">
        <f t="shared" si="71"/>
        <v>1384</v>
      </c>
      <c r="W29" s="94">
        <f t="shared" si="72"/>
        <v>1396</v>
      </c>
      <c r="X29" s="94">
        <f t="shared" si="73"/>
        <v>1611</v>
      </c>
      <c r="Y29" s="94">
        <f t="shared" si="74"/>
        <v>0</v>
      </c>
      <c r="Z29" s="94">
        <f t="shared" si="75"/>
        <v>1622</v>
      </c>
      <c r="AA29" s="94">
        <f t="shared" si="76"/>
        <v>1409</v>
      </c>
      <c r="AB29" s="94">
        <f t="shared" si="76"/>
        <v>1548</v>
      </c>
    </row>
    <row r="30" spans="1:28" s="7" customFormat="1">
      <c r="A30" s="16" t="s">
        <v>29</v>
      </c>
      <c r="B30" s="101">
        <v>8</v>
      </c>
      <c r="C30" s="7">
        <v>17</v>
      </c>
      <c r="D30" s="7">
        <v>52</v>
      </c>
      <c r="E30" s="7">
        <v>69</v>
      </c>
      <c r="F30" s="7">
        <v>76</v>
      </c>
      <c r="H30" s="7">
        <v>99</v>
      </c>
      <c r="I30" s="7">
        <v>133</v>
      </c>
      <c r="J30" s="7">
        <v>128</v>
      </c>
      <c r="K30" s="101">
        <v>14</v>
      </c>
      <c r="L30" s="7">
        <v>9</v>
      </c>
      <c r="M30" s="7">
        <v>16</v>
      </c>
      <c r="N30" s="7">
        <v>25</v>
      </c>
      <c r="O30" s="7">
        <v>36</v>
      </c>
      <c r="Q30" s="7">
        <v>63</v>
      </c>
      <c r="R30" s="7">
        <v>54</v>
      </c>
      <c r="S30" s="7">
        <v>47</v>
      </c>
      <c r="T30" s="94">
        <f t="shared" si="69"/>
        <v>22</v>
      </c>
      <c r="U30" s="94">
        <f t="shared" si="70"/>
        <v>26</v>
      </c>
      <c r="V30" s="94">
        <f t="shared" si="71"/>
        <v>68</v>
      </c>
      <c r="W30" s="94">
        <f t="shared" si="72"/>
        <v>94</v>
      </c>
      <c r="X30" s="94">
        <f t="shared" si="73"/>
        <v>112</v>
      </c>
      <c r="Y30" s="94">
        <f t="shared" si="74"/>
        <v>0</v>
      </c>
      <c r="Z30" s="94">
        <f t="shared" si="75"/>
        <v>162</v>
      </c>
      <c r="AA30" s="94">
        <f t="shared" si="76"/>
        <v>187</v>
      </c>
      <c r="AB30" s="94">
        <f t="shared" si="76"/>
        <v>175</v>
      </c>
    </row>
    <row r="31" spans="1:28" s="7" customFormat="1">
      <c r="A31" s="16" t="s">
        <v>31</v>
      </c>
      <c r="B31" s="101">
        <v>160</v>
      </c>
      <c r="C31" s="7">
        <v>116</v>
      </c>
      <c r="D31" s="7">
        <v>159</v>
      </c>
      <c r="E31" s="7">
        <v>182</v>
      </c>
      <c r="F31" s="7">
        <v>226</v>
      </c>
      <c r="H31" s="7">
        <v>239</v>
      </c>
      <c r="I31" s="7">
        <v>240</v>
      </c>
      <c r="J31" s="7">
        <v>243</v>
      </c>
      <c r="K31" s="101">
        <v>11</v>
      </c>
      <c r="L31" s="7">
        <v>9</v>
      </c>
      <c r="M31" s="7">
        <v>2</v>
      </c>
      <c r="N31" s="7">
        <v>6</v>
      </c>
      <c r="O31" s="7">
        <v>2</v>
      </c>
      <c r="Q31" s="7">
        <v>7</v>
      </c>
      <c r="R31" s="7">
        <v>1</v>
      </c>
      <c r="S31" s="7">
        <v>3</v>
      </c>
      <c r="T31" s="94">
        <f t="shared" si="69"/>
        <v>171</v>
      </c>
      <c r="U31" s="94">
        <f t="shared" si="70"/>
        <v>125</v>
      </c>
      <c r="V31" s="94">
        <f t="shared" si="71"/>
        <v>161</v>
      </c>
      <c r="W31" s="94">
        <f t="shared" si="72"/>
        <v>188</v>
      </c>
      <c r="X31" s="94">
        <f t="shared" si="73"/>
        <v>228</v>
      </c>
      <c r="Y31" s="94">
        <f t="shared" si="74"/>
        <v>0</v>
      </c>
      <c r="Z31" s="94">
        <f t="shared" si="75"/>
        <v>246</v>
      </c>
      <c r="AA31" s="94">
        <f t="shared" si="76"/>
        <v>241</v>
      </c>
      <c r="AB31" s="94">
        <f t="shared" si="76"/>
        <v>246</v>
      </c>
    </row>
    <row r="32" spans="1:28" s="7" customFormat="1">
      <c r="A32" s="16" t="s">
        <v>40</v>
      </c>
      <c r="B32" s="101">
        <v>6</v>
      </c>
      <c r="C32" s="7">
        <v>8</v>
      </c>
      <c r="D32" s="7">
        <v>16</v>
      </c>
      <c r="E32" s="7">
        <v>20</v>
      </c>
      <c r="F32" s="7">
        <v>28</v>
      </c>
      <c r="H32" s="7">
        <v>23</v>
      </c>
      <c r="I32" s="7">
        <v>19</v>
      </c>
      <c r="J32" s="7">
        <v>22</v>
      </c>
      <c r="K32" s="101">
        <v>3</v>
      </c>
      <c r="L32" s="7">
        <v>2</v>
      </c>
      <c r="M32" s="7">
        <v>1</v>
      </c>
      <c r="N32" s="7">
        <v>0</v>
      </c>
      <c r="O32" s="7">
        <v>6</v>
      </c>
      <c r="Q32" s="7">
        <v>6</v>
      </c>
      <c r="R32" s="7">
        <v>7</v>
      </c>
      <c r="S32" s="7">
        <v>11</v>
      </c>
      <c r="T32" s="94">
        <f t="shared" si="69"/>
        <v>9</v>
      </c>
      <c r="U32" s="94">
        <f t="shared" si="70"/>
        <v>10</v>
      </c>
      <c r="V32" s="94">
        <f t="shared" si="71"/>
        <v>17</v>
      </c>
      <c r="W32" s="94">
        <f t="shared" si="72"/>
        <v>20</v>
      </c>
      <c r="X32" s="94">
        <f t="shared" si="73"/>
        <v>34</v>
      </c>
      <c r="Y32" s="94">
        <f t="shared" si="74"/>
        <v>0</v>
      </c>
      <c r="Z32" s="94">
        <f t="shared" si="75"/>
        <v>29</v>
      </c>
      <c r="AA32" s="94">
        <f t="shared" si="76"/>
        <v>26</v>
      </c>
      <c r="AB32" s="94">
        <f t="shared" si="76"/>
        <v>33</v>
      </c>
    </row>
    <row r="33" spans="1:28" s="7" customFormat="1">
      <c r="A33" s="16" t="s">
        <v>47</v>
      </c>
      <c r="B33" s="101">
        <v>212</v>
      </c>
      <c r="C33" s="7">
        <v>306</v>
      </c>
      <c r="D33" s="7">
        <v>704</v>
      </c>
      <c r="E33" s="7">
        <v>1007</v>
      </c>
      <c r="F33" s="7">
        <v>939</v>
      </c>
      <c r="H33" s="7">
        <v>929</v>
      </c>
      <c r="I33" s="7">
        <v>877</v>
      </c>
      <c r="J33" s="7">
        <v>788</v>
      </c>
      <c r="K33" s="101">
        <v>33</v>
      </c>
      <c r="L33" s="7">
        <v>67</v>
      </c>
      <c r="M33" s="7">
        <v>58</v>
      </c>
      <c r="N33" s="7">
        <v>22</v>
      </c>
      <c r="O33" s="7">
        <v>22</v>
      </c>
      <c r="Q33" s="7">
        <v>25</v>
      </c>
      <c r="R33" s="7">
        <v>16</v>
      </c>
      <c r="S33" s="7">
        <v>15</v>
      </c>
      <c r="T33" s="94">
        <f t="shared" si="69"/>
        <v>245</v>
      </c>
      <c r="U33" s="94">
        <f t="shared" si="70"/>
        <v>373</v>
      </c>
      <c r="V33" s="94">
        <f t="shared" si="71"/>
        <v>762</v>
      </c>
      <c r="W33" s="94">
        <f t="shared" si="72"/>
        <v>1029</v>
      </c>
      <c r="X33" s="94">
        <f t="shared" si="73"/>
        <v>961</v>
      </c>
      <c r="Y33" s="94">
        <f t="shared" si="74"/>
        <v>0</v>
      </c>
      <c r="Z33" s="94">
        <f t="shared" si="75"/>
        <v>954</v>
      </c>
      <c r="AA33" s="94">
        <f t="shared" si="76"/>
        <v>893</v>
      </c>
      <c r="AB33" s="94">
        <f t="shared" si="76"/>
        <v>803</v>
      </c>
    </row>
    <row r="34" spans="1:28" s="7" customFormat="1">
      <c r="A34" s="16" t="s">
        <v>46</v>
      </c>
      <c r="B34" s="101">
        <v>989</v>
      </c>
      <c r="C34" s="7">
        <v>1050</v>
      </c>
      <c r="D34" s="7">
        <v>2132</v>
      </c>
      <c r="E34" s="7">
        <v>2208</v>
      </c>
      <c r="F34" s="7">
        <v>2774</v>
      </c>
      <c r="H34" s="7">
        <v>2169</v>
      </c>
      <c r="I34" s="7">
        <v>2247</v>
      </c>
      <c r="J34" s="7">
        <v>4488</v>
      </c>
      <c r="K34" s="101">
        <v>17</v>
      </c>
      <c r="L34" s="7">
        <v>39</v>
      </c>
      <c r="M34" s="7">
        <v>39</v>
      </c>
      <c r="N34" s="7">
        <v>34</v>
      </c>
      <c r="O34" s="7">
        <v>65</v>
      </c>
      <c r="Q34" s="7">
        <v>53</v>
      </c>
      <c r="R34" s="7">
        <v>20</v>
      </c>
      <c r="S34" s="7">
        <v>21</v>
      </c>
      <c r="T34" s="94">
        <f t="shared" si="69"/>
        <v>1006</v>
      </c>
      <c r="U34" s="94">
        <f t="shared" si="70"/>
        <v>1089</v>
      </c>
      <c r="V34" s="94">
        <f t="shared" si="71"/>
        <v>2171</v>
      </c>
      <c r="W34" s="94">
        <f t="shared" si="72"/>
        <v>2242</v>
      </c>
      <c r="X34" s="94">
        <f t="shared" si="73"/>
        <v>2839</v>
      </c>
      <c r="Y34" s="94">
        <f t="shared" si="74"/>
        <v>0</v>
      </c>
      <c r="Z34" s="94">
        <f t="shared" si="75"/>
        <v>2222</v>
      </c>
      <c r="AA34" s="94">
        <f t="shared" si="76"/>
        <v>2267</v>
      </c>
      <c r="AB34" s="94">
        <f t="shared" si="76"/>
        <v>4509</v>
      </c>
    </row>
    <row r="35" spans="1:28" s="7" customFormat="1">
      <c r="A35" s="16" t="s">
        <v>50</v>
      </c>
      <c r="B35" s="101">
        <v>262</v>
      </c>
      <c r="C35" s="7">
        <v>335</v>
      </c>
      <c r="D35" s="7">
        <v>534</v>
      </c>
      <c r="E35" s="7">
        <v>503</v>
      </c>
      <c r="F35" s="7">
        <v>529</v>
      </c>
      <c r="H35" s="7">
        <v>478</v>
      </c>
      <c r="I35" s="7">
        <v>554</v>
      </c>
      <c r="J35" s="7">
        <v>499</v>
      </c>
      <c r="K35" s="101">
        <v>19</v>
      </c>
      <c r="L35" s="7">
        <v>9</v>
      </c>
      <c r="M35" s="7">
        <v>73</v>
      </c>
      <c r="N35" s="7">
        <v>11</v>
      </c>
      <c r="O35" s="7">
        <v>13</v>
      </c>
      <c r="Q35" s="7">
        <v>20</v>
      </c>
      <c r="R35" s="7">
        <v>18</v>
      </c>
      <c r="S35" s="7">
        <v>23</v>
      </c>
      <c r="T35" s="94">
        <f t="shared" si="69"/>
        <v>281</v>
      </c>
      <c r="U35" s="94">
        <f t="shared" si="70"/>
        <v>344</v>
      </c>
      <c r="V35" s="94">
        <f t="shared" si="71"/>
        <v>607</v>
      </c>
      <c r="W35" s="94">
        <f t="shared" si="72"/>
        <v>514</v>
      </c>
      <c r="X35" s="94">
        <f t="shared" si="73"/>
        <v>542</v>
      </c>
      <c r="Y35" s="94">
        <f t="shared" si="74"/>
        <v>0</v>
      </c>
      <c r="Z35" s="94">
        <f t="shared" si="75"/>
        <v>498</v>
      </c>
      <c r="AA35" s="94">
        <f t="shared" si="76"/>
        <v>572</v>
      </c>
      <c r="AB35" s="94">
        <f t="shared" si="76"/>
        <v>522</v>
      </c>
    </row>
    <row r="36" spans="1:28" s="7" customFormat="1">
      <c r="A36" s="16" t="s">
        <v>54</v>
      </c>
      <c r="B36" s="101">
        <v>194</v>
      </c>
      <c r="C36" s="7">
        <v>303</v>
      </c>
      <c r="D36" s="7">
        <v>416</v>
      </c>
      <c r="E36" s="7">
        <v>441</v>
      </c>
      <c r="F36" s="7">
        <v>431</v>
      </c>
      <c r="H36" s="7">
        <v>485</v>
      </c>
      <c r="I36" s="7">
        <v>526</v>
      </c>
      <c r="J36" s="7">
        <v>855</v>
      </c>
      <c r="K36" s="101">
        <v>49</v>
      </c>
      <c r="L36" s="7">
        <v>56</v>
      </c>
      <c r="M36" s="7">
        <v>69</v>
      </c>
      <c r="N36" s="7">
        <v>68</v>
      </c>
      <c r="O36" s="7">
        <v>63</v>
      </c>
      <c r="Q36" s="7">
        <v>47</v>
      </c>
      <c r="R36" s="7">
        <v>39</v>
      </c>
      <c r="S36" s="7">
        <v>53</v>
      </c>
      <c r="T36" s="94">
        <f t="shared" si="69"/>
        <v>243</v>
      </c>
      <c r="U36" s="94">
        <f t="shared" si="70"/>
        <v>359</v>
      </c>
      <c r="V36" s="94">
        <f t="shared" si="71"/>
        <v>485</v>
      </c>
      <c r="W36" s="94">
        <f t="shared" si="72"/>
        <v>509</v>
      </c>
      <c r="X36" s="94">
        <f t="shared" si="73"/>
        <v>494</v>
      </c>
      <c r="Y36" s="94">
        <f t="shared" si="74"/>
        <v>0</v>
      </c>
      <c r="Z36" s="94">
        <f t="shared" si="75"/>
        <v>532</v>
      </c>
      <c r="AA36" s="94">
        <f t="shared" si="76"/>
        <v>565</v>
      </c>
      <c r="AB36" s="94">
        <f t="shared" si="76"/>
        <v>908</v>
      </c>
    </row>
    <row r="37" spans="1:28" s="7" customFormat="1">
      <c r="A37" s="16" t="s">
        <v>17</v>
      </c>
      <c r="B37" s="101">
        <v>479</v>
      </c>
      <c r="C37" s="7">
        <v>1047</v>
      </c>
      <c r="D37" s="7">
        <v>920</v>
      </c>
      <c r="E37" s="7">
        <v>965</v>
      </c>
      <c r="F37" s="7">
        <v>992</v>
      </c>
      <c r="H37" s="7">
        <v>1079</v>
      </c>
      <c r="I37" s="7">
        <v>1493</v>
      </c>
      <c r="J37" s="7">
        <v>1454</v>
      </c>
      <c r="K37" s="101">
        <v>87</v>
      </c>
      <c r="L37" s="7">
        <v>84</v>
      </c>
      <c r="M37" s="7">
        <v>61</v>
      </c>
      <c r="N37" s="7">
        <v>86</v>
      </c>
      <c r="O37" s="7">
        <v>74</v>
      </c>
      <c r="Q37" s="7">
        <v>95</v>
      </c>
      <c r="R37" s="7">
        <v>64</v>
      </c>
      <c r="S37" s="7">
        <v>114</v>
      </c>
      <c r="T37" s="94">
        <f t="shared" si="69"/>
        <v>566</v>
      </c>
      <c r="U37" s="94">
        <f t="shared" si="70"/>
        <v>1131</v>
      </c>
      <c r="V37" s="94">
        <f t="shared" si="71"/>
        <v>981</v>
      </c>
      <c r="W37" s="94">
        <f t="shared" si="72"/>
        <v>1051</v>
      </c>
      <c r="X37" s="94">
        <f t="shared" si="73"/>
        <v>1066</v>
      </c>
      <c r="Y37" s="94">
        <f t="shared" si="74"/>
        <v>0</v>
      </c>
      <c r="Z37" s="94">
        <f t="shared" si="75"/>
        <v>1174</v>
      </c>
      <c r="AA37" s="94">
        <f t="shared" si="76"/>
        <v>1557</v>
      </c>
      <c r="AB37" s="94">
        <f t="shared" si="76"/>
        <v>1568</v>
      </c>
    </row>
    <row r="38" spans="1:28" s="7" customFormat="1">
      <c r="A38" s="17" t="s">
        <v>57</v>
      </c>
      <c r="B38" s="101">
        <v>102</v>
      </c>
      <c r="C38" s="7">
        <v>128</v>
      </c>
      <c r="D38" s="7">
        <v>204</v>
      </c>
      <c r="E38" s="7">
        <v>96</v>
      </c>
      <c r="F38" s="7">
        <v>205</v>
      </c>
      <c r="H38" s="7">
        <v>148</v>
      </c>
      <c r="I38" s="7">
        <v>77</v>
      </c>
      <c r="J38" s="7">
        <v>127</v>
      </c>
      <c r="K38" s="101">
        <v>20</v>
      </c>
      <c r="L38" s="7">
        <v>7</v>
      </c>
      <c r="M38" s="7">
        <v>11</v>
      </c>
      <c r="N38" s="7">
        <v>9</v>
      </c>
      <c r="O38" s="7">
        <v>1</v>
      </c>
      <c r="Q38" s="7">
        <v>1</v>
      </c>
      <c r="R38" s="7">
        <v>2</v>
      </c>
      <c r="S38" s="7">
        <v>3</v>
      </c>
      <c r="T38" s="95">
        <f t="shared" si="69"/>
        <v>122</v>
      </c>
      <c r="U38" s="95">
        <f t="shared" si="70"/>
        <v>135</v>
      </c>
      <c r="V38" s="95">
        <f t="shared" si="71"/>
        <v>215</v>
      </c>
      <c r="W38" s="95">
        <f t="shared" si="72"/>
        <v>105</v>
      </c>
      <c r="X38" s="95">
        <f t="shared" si="73"/>
        <v>206</v>
      </c>
      <c r="Y38" s="95">
        <f t="shared" si="74"/>
        <v>0</v>
      </c>
      <c r="Z38" s="95">
        <f t="shared" si="75"/>
        <v>149</v>
      </c>
      <c r="AA38" s="95">
        <f t="shared" si="76"/>
        <v>79</v>
      </c>
      <c r="AB38" s="95">
        <f t="shared" si="76"/>
        <v>130</v>
      </c>
    </row>
    <row r="39" spans="1:28" s="7" customFormat="1">
      <c r="A39" s="40" t="s">
        <v>67</v>
      </c>
      <c r="B39" s="99">
        <f t="shared" ref="B39" si="77">SUM(B41:B52)</f>
        <v>3802</v>
      </c>
      <c r="C39" s="30">
        <f t="shared" ref="C39:L39" si="78">SUM(C41:C52)</f>
        <v>4423</v>
      </c>
      <c r="D39" s="30">
        <f t="shared" ref="D39:E39" si="79">SUM(D41:D52)</f>
        <v>6042</v>
      </c>
      <c r="E39" s="30">
        <f t="shared" si="79"/>
        <v>6237</v>
      </c>
      <c r="F39" s="30">
        <f t="shared" ref="F39:H39" si="80">SUM(F41:F52)</f>
        <v>6931</v>
      </c>
      <c r="G39" s="30">
        <f t="shared" si="80"/>
        <v>0</v>
      </c>
      <c r="H39" s="30">
        <f t="shared" si="80"/>
        <v>5861</v>
      </c>
      <c r="I39" s="30">
        <f t="shared" ref="I39:J39" si="81">SUM(I41:I52)</f>
        <v>5944</v>
      </c>
      <c r="J39" s="30">
        <f t="shared" si="81"/>
        <v>6289</v>
      </c>
      <c r="K39" s="99">
        <f t="shared" si="78"/>
        <v>723</v>
      </c>
      <c r="L39" s="30">
        <f t="shared" si="78"/>
        <v>433</v>
      </c>
      <c r="M39" s="30">
        <f t="shared" ref="M39:N39" si="82">SUM(M41:M52)</f>
        <v>441</v>
      </c>
      <c r="N39" s="30">
        <f t="shared" si="82"/>
        <v>355</v>
      </c>
      <c r="O39" s="30">
        <f t="shared" ref="O39:Q39" si="83">SUM(O41:O52)</f>
        <v>351</v>
      </c>
      <c r="P39" s="30">
        <f t="shared" si="83"/>
        <v>0</v>
      </c>
      <c r="Q39" s="30">
        <f t="shared" si="83"/>
        <v>944</v>
      </c>
      <c r="R39" s="30">
        <f t="shared" ref="R39:S39" si="84">SUM(R41:R52)</f>
        <v>404</v>
      </c>
      <c r="S39" s="30">
        <f t="shared" si="84"/>
        <v>363</v>
      </c>
      <c r="T39" s="90">
        <f t="shared" ref="T39:U39" si="85">SUM(T41:T52)</f>
        <v>4525</v>
      </c>
      <c r="U39" s="90">
        <f t="shared" si="85"/>
        <v>4856</v>
      </c>
      <c r="V39" s="90">
        <f t="shared" ref="V39:W39" si="86">SUM(V41:V52)</f>
        <v>6483</v>
      </c>
      <c r="W39" s="90">
        <f t="shared" si="86"/>
        <v>6592</v>
      </c>
      <c r="X39" s="90">
        <f t="shared" ref="X39:Z39" si="87">SUM(X41:X52)</f>
        <v>7282</v>
      </c>
      <c r="Y39" s="90">
        <f t="shared" si="87"/>
        <v>0</v>
      </c>
      <c r="Z39" s="90">
        <f t="shared" si="87"/>
        <v>6805</v>
      </c>
      <c r="AA39" s="90">
        <f t="shared" ref="AA39:AB39" si="88">SUM(AA41:AA52)</f>
        <v>6348</v>
      </c>
      <c r="AB39" s="90">
        <f t="shared" si="88"/>
        <v>6652</v>
      </c>
    </row>
    <row r="40" spans="1:28">
      <c r="A40" s="29" t="s">
        <v>70</v>
      </c>
      <c r="B40" s="100">
        <f t="shared" ref="B40" si="89">(B39/B5)*100</f>
        <v>6.4390475222707719</v>
      </c>
      <c r="C40" s="29">
        <f t="shared" ref="C40:L40" si="90">(C39/C5)*100</f>
        <v>6.5133196872192851</v>
      </c>
      <c r="D40" s="29">
        <f t="shared" ref="D40:E40" si="91">(D39/D5)*100</f>
        <v>6.0845921450151064</v>
      </c>
      <c r="E40" s="29">
        <f t="shared" si="91"/>
        <v>6.2345061975209912</v>
      </c>
      <c r="F40" s="29">
        <f t="shared" ref="F40:H40" si="92">(F39/F5)*100</f>
        <v>6.9376601537475979</v>
      </c>
      <c r="G40" s="29" t="e">
        <f t="shared" si="92"/>
        <v>#DIV/0!</v>
      </c>
      <c r="H40" s="29">
        <f t="shared" si="92"/>
        <v>6.1943816187194827</v>
      </c>
      <c r="I40" s="29">
        <f t="shared" ref="I40:J40" si="93">(I39/I5)*100</f>
        <v>6.0342727198895476</v>
      </c>
      <c r="J40" s="29">
        <f t="shared" si="93"/>
        <v>6.1329172558389002</v>
      </c>
      <c r="K40" s="100">
        <f t="shared" si="90"/>
        <v>21.196130167106418</v>
      </c>
      <c r="L40" s="29">
        <f t="shared" si="90"/>
        <v>14.122635355512067</v>
      </c>
      <c r="M40" s="29">
        <f t="shared" ref="M40:N40" si="94">(M39/M5)*100</f>
        <v>10.753474762253109</v>
      </c>
      <c r="N40" s="29">
        <f t="shared" si="94"/>
        <v>9.2931937172774877</v>
      </c>
      <c r="O40" s="29">
        <f t="shared" ref="O40:Q40" si="95">(O39/O5)*100</f>
        <v>10.275175644028103</v>
      </c>
      <c r="P40" s="29" t="e">
        <f t="shared" si="95"/>
        <v>#DIV/0!</v>
      </c>
      <c r="Q40" s="29">
        <f t="shared" si="95"/>
        <v>21.984163949697251</v>
      </c>
      <c r="R40" s="29">
        <f t="shared" ref="R40:S40" si="96">(R39/R5)*100</f>
        <v>9.9311701081612576</v>
      </c>
      <c r="S40" s="29">
        <f t="shared" si="96"/>
        <v>7.9378963481303302</v>
      </c>
      <c r="T40" s="91">
        <f t="shared" ref="T40:U40" si="97">(T39/T5)*100</f>
        <v>7.2449845493699661</v>
      </c>
      <c r="U40" s="91">
        <f t="shared" si="97"/>
        <v>6.8420385216913475</v>
      </c>
      <c r="V40" s="91">
        <f t="shared" ref="V40:W40" si="98">(V39/V5)*100</f>
        <v>6.269765282734209</v>
      </c>
      <c r="W40" s="91">
        <f t="shared" si="98"/>
        <v>6.347005584440593</v>
      </c>
      <c r="X40" s="91">
        <f t="shared" ref="X40:Z40" si="99">(X39/X5)*100</f>
        <v>7.0480061943476571</v>
      </c>
      <c r="Y40" s="91" t="e">
        <f t="shared" si="99"/>
        <v>#DIV/0!</v>
      </c>
      <c r="Z40" s="91">
        <f t="shared" si="99"/>
        <v>6.8798527984471045</v>
      </c>
      <c r="AA40" s="91">
        <f t="shared" ref="AA40:AB40" si="100">(AA39/AA5)*100</f>
        <v>6.1888234605935342</v>
      </c>
      <c r="AB40" s="91">
        <f t="shared" si="100"/>
        <v>6.2099740473123095</v>
      </c>
    </row>
    <row r="41" spans="1:28" s="7" customFormat="1">
      <c r="A41" s="16" t="s">
        <v>32</v>
      </c>
      <c r="B41" s="101">
        <v>1993</v>
      </c>
      <c r="C41" s="7">
        <v>2349</v>
      </c>
      <c r="D41" s="7">
        <v>3198</v>
      </c>
      <c r="E41" s="7">
        <v>3264</v>
      </c>
      <c r="F41" s="7">
        <v>3740</v>
      </c>
      <c r="H41" s="7">
        <v>2177</v>
      </c>
      <c r="I41" s="7">
        <v>2091</v>
      </c>
      <c r="J41" s="7">
        <v>2244</v>
      </c>
      <c r="K41" s="101">
        <v>511</v>
      </c>
      <c r="L41" s="7">
        <v>197</v>
      </c>
      <c r="M41" s="7">
        <v>107</v>
      </c>
      <c r="N41" s="7">
        <v>77</v>
      </c>
      <c r="O41" s="7">
        <v>82</v>
      </c>
      <c r="Q41" s="7">
        <v>578</v>
      </c>
      <c r="R41" s="7">
        <v>76</v>
      </c>
      <c r="S41" s="7">
        <v>92</v>
      </c>
      <c r="T41" s="94">
        <f t="shared" ref="T41:T52" si="101">B41+K41</f>
        <v>2504</v>
      </c>
      <c r="U41" s="94">
        <f t="shared" ref="U41:U52" si="102">C41+L41</f>
        <v>2546</v>
      </c>
      <c r="V41" s="94">
        <f t="shared" ref="V41:V52" si="103">D41+M41</f>
        <v>3305</v>
      </c>
      <c r="W41" s="94">
        <f t="shared" ref="W41:W52" si="104">E41+N41</f>
        <v>3341</v>
      </c>
      <c r="X41" s="94">
        <f t="shared" ref="X41:X52" si="105">F41+O41</f>
        <v>3822</v>
      </c>
      <c r="Y41" s="94">
        <f t="shared" ref="Y41:Y52" si="106">G41+P41</f>
        <v>0</v>
      </c>
      <c r="Z41" s="94">
        <f t="shared" ref="Z41:Z52" si="107">H41+Q41</f>
        <v>2755</v>
      </c>
      <c r="AA41" s="94">
        <f t="shared" ref="AA41:AB52" si="108">I41+R41</f>
        <v>2167</v>
      </c>
      <c r="AB41" s="94">
        <f t="shared" si="108"/>
        <v>2336</v>
      </c>
    </row>
    <row r="42" spans="1:28" s="7" customFormat="1">
      <c r="A42" s="16" t="s">
        <v>33</v>
      </c>
      <c r="B42" s="101">
        <v>232</v>
      </c>
      <c r="C42" s="7">
        <v>186</v>
      </c>
      <c r="D42" s="7">
        <v>364</v>
      </c>
      <c r="E42" s="7">
        <v>357</v>
      </c>
      <c r="F42" s="7">
        <v>474</v>
      </c>
      <c r="H42" s="7">
        <v>713</v>
      </c>
      <c r="I42" s="7">
        <v>789</v>
      </c>
      <c r="J42" s="7">
        <v>810</v>
      </c>
      <c r="K42" s="101">
        <v>20</v>
      </c>
      <c r="L42" s="7">
        <v>19</v>
      </c>
      <c r="M42" s="7">
        <v>33</v>
      </c>
      <c r="N42" s="7">
        <v>24</v>
      </c>
      <c r="O42" s="7">
        <v>21</v>
      </c>
      <c r="Q42" s="7">
        <v>37</v>
      </c>
      <c r="R42" s="7">
        <v>43</v>
      </c>
      <c r="S42" s="7">
        <v>18</v>
      </c>
      <c r="T42" s="94">
        <f t="shared" si="101"/>
        <v>252</v>
      </c>
      <c r="U42" s="94">
        <f t="shared" si="102"/>
        <v>205</v>
      </c>
      <c r="V42" s="94">
        <f t="shared" si="103"/>
        <v>397</v>
      </c>
      <c r="W42" s="94">
        <f t="shared" si="104"/>
        <v>381</v>
      </c>
      <c r="X42" s="94">
        <f t="shared" si="105"/>
        <v>495</v>
      </c>
      <c r="Y42" s="94">
        <f t="shared" si="106"/>
        <v>0</v>
      </c>
      <c r="Z42" s="94">
        <f t="shared" si="107"/>
        <v>750</v>
      </c>
      <c r="AA42" s="94">
        <f t="shared" si="108"/>
        <v>832</v>
      </c>
      <c r="AB42" s="94">
        <f t="shared" si="108"/>
        <v>828</v>
      </c>
    </row>
    <row r="43" spans="1:28" s="7" customFormat="1">
      <c r="A43" s="16" t="s">
        <v>30</v>
      </c>
      <c r="B43" s="101">
        <v>96</v>
      </c>
      <c r="C43" s="7">
        <v>136</v>
      </c>
      <c r="D43" s="7">
        <v>203</v>
      </c>
      <c r="E43" s="7">
        <v>205</v>
      </c>
      <c r="F43" s="7">
        <v>198</v>
      </c>
      <c r="H43" s="7">
        <v>245</v>
      </c>
      <c r="I43" s="7">
        <v>269</v>
      </c>
      <c r="J43" s="7">
        <v>281</v>
      </c>
      <c r="K43" s="101">
        <v>6</v>
      </c>
      <c r="L43" s="7">
        <v>13</v>
      </c>
      <c r="M43" s="7">
        <v>20</v>
      </c>
      <c r="N43" s="7">
        <v>87</v>
      </c>
      <c r="O43" s="7">
        <v>36</v>
      </c>
      <c r="Q43" s="7">
        <v>56</v>
      </c>
      <c r="R43" s="7">
        <v>14</v>
      </c>
      <c r="S43" s="7">
        <v>18</v>
      </c>
      <c r="T43" s="94">
        <f t="shared" si="101"/>
        <v>102</v>
      </c>
      <c r="U43" s="94">
        <f t="shared" si="102"/>
        <v>149</v>
      </c>
      <c r="V43" s="94">
        <f t="shared" si="103"/>
        <v>223</v>
      </c>
      <c r="W43" s="94">
        <f t="shared" si="104"/>
        <v>292</v>
      </c>
      <c r="X43" s="94">
        <f t="shared" si="105"/>
        <v>234</v>
      </c>
      <c r="Y43" s="94">
        <f t="shared" si="106"/>
        <v>0</v>
      </c>
      <c r="Z43" s="94">
        <f t="shared" si="107"/>
        <v>301</v>
      </c>
      <c r="AA43" s="94">
        <f t="shared" si="108"/>
        <v>283</v>
      </c>
      <c r="AB43" s="94">
        <f t="shared" si="108"/>
        <v>299</v>
      </c>
    </row>
    <row r="44" spans="1:28" s="7" customFormat="1">
      <c r="A44" s="16" t="s">
        <v>34</v>
      </c>
      <c r="B44" s="101">
        <v>332</v>
      </c>
      <c r="C44" s="7">
        <v>439</v>
      </c>
      <c r="D44" s="7">
        <v>519</v>
      </c>
      <c r="E44" s="7">
        <v>519</v>
      </c>
      <c r="F44" s="7">
        <v>615</v>
      </c>
      <c r="H44" s="7">
        <v>559</v>
      </c>
      <c r="I44" s="7">
        <v>604</v>
      </c>
      <c r="J44" s="7">
        <v>550</v>
      </c>
      <c r="K44" s="101">
        <v>10</v>
      </c>
      <c r="L44" s="7">
        <v>38</v>
      </c>
      <c r="M44" s="7">
        <v>16</v>
      </c>
      <c r="N44" s="7">
        <v>21</v>
      </c>
      <c r="O44" s="7">
        <v>17</v>
      </c>
      <c r="Q44" s="7">
        <v>27</v>
      </c>
      <c r="R44" s="7">
        <v>31</v>
      </c>
      <c r="S44" s="7">
        <v>37</v>
      </c>
      <c r="T44" s="94">
        <f t="shared" si="101"/>
        <v>342</v>
      </c>
      <c r="U44" s="94">
        <f t="shared" si="102"/>
        <v>477</v>
      </c>
      <c r="V44" s="94">
        <f t="shared" si="103"/>
        <v>535</v>
      </c>
      <c r="W44" s="94">
        <f t="shared" si="104"/>
        <v>540</v>
      </c>
      <c r="X44" s="94">
        <f t="shared" si="105"/>
        <v>632</v>
      </c>
      <c r="Y44" s="94">
        <f t="shared" si="106"/>
        <v>0</v>
      </c>
      <c r="Z44" s="94">
        <f t="shared" si="107"/>
        <v>586</v>
      </c>
      <c r="AA44" s="94">
        <f t="shared" si="108"/>
        <v>635</v>
      </c>
      <c r="AB44" s="94">
        <f t="shared" si="108"/>
        <v>587</v>
      </c>
    </row>
    <row r="45" spans="1:28" s="7" customFormat="1">
      <c r="A45" s="16" t="s">
        <v>37</v>
      </c>
      <c r="B45" s="101">
        <v>270</v>
      </c>
      <c r="C45" s="7">
        <v>362</v>
      </c>
      <c r="D45" s="7">
        <v>552</v>
      </c>
      <c r="E45" s="7">
        <v>549</v>
      </c>
      <c r="F45" s="7">
        <v>513</v>
      </c>
      <c r="H45" s="7">
        <v>578</v>
      </c>
      <c r="I45" s="7">
        <v>543</v>
      </c>
      <c r="J45" s="7">
        <v>576</v>
      </c>
      <c r="K45" s="101">
        <v>57</v>
      </c>
      <c r="L45" s="7">
        <v>59</v>
      </c>
      <c r="M45" s="7">
        <v>59</v>
      </c>
      <c r="N45" s="7">
        <v>60</v>
      </c>
      <c r="O45" s="7">
        <v>83</v>
      </c>
      <c r="Q45" s="7">
        <v>75</v>
      </c>
      <c r="R45" s="7">
        <v>75</v>
      </c>
      <c r="S45" s="7">
        <v>64</v>
      </c>
      <c r="T45" s="94">
        <f t="shared" si="101"/>
        <v>327</v>
      </c>
      <c r="U45" s="94">
        <f t="shared" si="102"/>
        <v>421</v>
      </c>
      <c r="V45" s="94">
        <f t="shared" si="103"/>
        <v>611</v>
      </c>
      <c r="W45" s="94">
        <f t="shared" si="104"/>
        <v>609</v>
      </c>
      <c r="X45" s="94">
        <f t="shared" si="105"/>
        <v>596</v>
      </c>
      <c r="Y45" s="94">
        <f t="shared" si="106"/>
        <v>0</v>
      </c>
      <c r="Z45" s="94">
        <f t="shared" si="107"/>
        <v>653</v>
      </c>
      <c r="AA45" s="94">
        <f t="shared" si="108"/>
        <v>618</v>
      </c>
      <c r="AB45" s="94">
        <f t="shared" si="108"/>
        <v>640</v>
      </c>
    </row>
    <row r="46" spans="1:28" s="7" customFormat="1">
      <c r="A46" s="16" t="s">
        <v>38</v>
      </c>
      <c r="B46" s="101">
        <v>135</v>
      </c>
      <c r="C46" s="7">
        <v>146</v>
      </c>
      <c r="D46" s="7">
        <v>233</v>
      </c>
      <c r="E46" s="7">
        <v>243</v>
      </c>
      <c r="F46" s="7">
        <v>315</v>
      </c>
      <c r="H46" s="7">
        <v>307</v>
      </c>
      <c r="I46" s="7">
        <v>285</v>
      </c>
      <c r="J46" s="7">
        <v>282</v>
      </c>
      <c r="K46" s="101">
        <v>41</v>
      </c>
      <c r="L46" s="7">
        <v>48</v>
      </c>
      <c r="M46" s="7">
        <v>59</v>
      </c>
      <c r="N46" s="7">
        <v>39</v>
      </c>
      <c r="O46" s="7">
        <v>34</v>
      </c>
      <c r="Q46" s="7">
        <v>29</v>
      </c>
      <c r="R46" s="7">
        <v>29</v>
      </c>
      <c r="S46" s="7">
        <v>26</v>
      </c>
      <c r="T46" s="94">
        <f t="shared" si="101"/>
        <v>176</v>
      </c>
      <c r="U46" s="94">
        <f t="shared" si="102"/>
        <v>194</v>
      </c>
      <c r="V46" s="94">
        <f t="shared" si="103"/>
        <v>292</v>
      </c>
      <c r="W46" s="94">
        <f t="shared" si="104"/>
        <v>282</v>
      </c>
      <c r="X46" s="94">
        <f t="shared" si="105"/>
        <v>349</v>
      </c>
      <c r="Y46" s="94">
        <f t="shared" si="106"/>
        <v>0</v>
      </c>
      <c r="Z46" s="94">
        <f t="shared" si="107"/>
        <v>336</v>
      </c>
      <c r="AA46" s="94">
        <f t="shared" si="108"/>
        <v>314</v>
      </c>
      <c r="AB46" s="94">
        <f t="shared" si="108"/>
        <v>308</v>
      </c>
    </row>
    <row r="47" spans="1:28" s="7" customFormat="1">
      <c r="A47" s="16" t="s">
        <v>39</v>
      </c>
      <c r="B47" s="101">
        <v>146</v>
      </c>
      <c r="C47" s="7">
        <v>137</v>
      </c>
      <c r="D47" s="7">
        <v>222</v>
      </c>
      <c r="E47" s="7">
        <v>159</v>
      </c>
      <c r="F47" s="7">
        <v>190</v>
      </c>
      <c r="H47" s="7">
        <v>291</v>
      </c>
      <c r="I47" s="7">
        <v>302</v>
      </c>
      <c r="J47" s="7">
        <v>373</v>
      </c>
      <c r="K47" s="101">
        <v>24</v>
      </c>
      <c r="L47" s="7">
        <v>31</v>
      </c>
      <c r="M47" s="7">
        <v>92</v>
      </c>
      <c r="N47" s="7">
        <v>8</v>
      </c>
      <c r="O47" s="7">
        <v>26</v>
      </c>
      <c r="Q47" s="7">
        <v>79</v>
      </c>
      <c r="R47" s="7">
        <v>77</v>
      </c>
      <c r="S47" s="7">
        <v>15</v>
      </c>
      <c r="T47" s="94">
        <f t="shared" si="101"/>
        <v>170</v>
      </c>
      <c r="U47" s="94">
        <f t="shared" si="102"/>
        <v>168</v>
      </c>
      <c r="V47" s="94">
        <f t="shared" si="103"/>
        <v>314</v>
      </c>
      <c r="W47" s="94">
        <f t="shared" si="104"/>
        <v>167</v>
      </c>
      <c r="X47" s="94">
        <f t="shared" si="105"/>
        <v>216</v>
      </c>
      <c r="Y47" s="94">
        <f t="shared" si="106"/>
        <v>0</v>
      </c>
      <c r="Z47" s="94">
        <f t="shared" si="107"/>
        <v>370</v>
      </c>
      <c r="AA47" s="94">
        <f t="shared" si="108"/>
        <v>379</v>
      </c>
      <c r="AB47" s="94">
        <f t="shared" si="108"/>
        <v>388</v>
      </c>
    </row>
    <row r="48" spans="1:28" s="7" customFormat="1">
      <c r="A48" s="16" t="s">
        <v>43</v>
      </c>
      <c r="B48" s="101">
        <v>65</v>
      </c>
      <c r="C48" s="7">
        <v>75</v>
      </c>
      <c r="D48" s="7">
        <v>88</v>
      </c>
      <c r="E48" s="7">
        <v>132</v>
      </c>
      <c r="F48" s="7">
        <v>158</v>
      </c>
      <c r="H48" s="7">
        <v>157</v>
      </c>
      <c r="I48" s="7">
        <v>166</v>
      </c>
      <c r="J48" s="7">
        <v>170</v>
      </c>
      <c r="K48" s="101">
        <v>14</v>
      </c>
      <c r="L48" s="7">
        <v>11</v>
      </c>
      <c r="M48" s="7">
        <v>16</v>
      </c>
      <c r="N48" s="7">
        <v>4</v>
      </c>
      <c r="O48" s="7">
        <v>7</v>
      </c>
      <c r="Q48" s="7">
        <v>17</v>
      </c>
      <c r="R48" s="7">
        <v>16</v>
      </c>
      <c r="S48" s="7">
        <v>20</v>
      </c>
      <c r="T48" s="94">
        <f t="shared" si="101"/>
        <v>79</v>
      </c>
      <c r="U48" s="94">
        <f t="shared" si="102"/>
        <v>86</v>
      </c>
      <c r="V48" s="94">
        <f t="shared" si="103"/>
        <v>104</v>
      </c>
      <c r="W48" s="94">
        <f t="shared" si="104"/>
        <v>136</v>
      </c>
      <c r="X48" s="94">
        <f t="shared" si="105"/>
        <v>165</v>
      </c>
      <c r="Y48" s="94">
        <f t="shared" si="106"/>
        <v>0</v>
      </c>
      <c r="Z48" s="94">
        <f t="shared" si="107"/>
        <v>174</v>
      </c>
      <c r="AA48" s="94">
        <f t="shared" si="108"/>
        <v>182</v>
      </c>
      <c r="AB48" s="94">
        <f t="shared" si="108"/>
        <v>190</v>
      </c>
    </row>
    <row r="49" spans="1:28" s="7" customFormat="1">
      <c r="A49" s="16" t="s">
        <v>42</v>
      </c>
      <c r="B49" s="101">
        <v>6</v>
      </c>
      <c r="C49" s="7">
        <v>5</v>
      </c>
      <c r="D49" s="7">
        <v>5</v>
      </c>
      <c r="E49" s="7">
        <v>12</v>
      </c>
      <c r="F49" s="7">
        <v>5</v>
      </c>
      <c r="H49" s="7">
        <v>9</v>
      </c>
      <c r="I49" s="7">
        <v>11</v>
      </c>
      <c r="J49" s="7">
        <v>23</v>
      </c>
      <c r="K49" s="101">
        <v>3</v>
      </c>
      <c r="L49" s="7">
        <v>3</v>
      </c>
      <c r="M49" s="7">
        <v>7</v>
      </c>
      <c r="N49" s="7">
        <v>5</v>
      </c>
      <c r="O49" s="7">
        <v>10</v>
      </c>
      <c r="Q49" s="7">
        <v>3</v>
      </c>
      <c r="R49" s="7">
        <v>3</v>
      </c>
      <c r="S49" s="7">
        <v>9</v>
      </c>
      <c r="T49" s="94">
        <f t="shared" si="101"/>
        <v>9</v>
      </c>
      <c r="U49" s="94">
        <f t="shared" si="102"/>
        <v>8</v>
      </c>
      <c r="V49" s="94">
        <f t="shared" si="103"/>
        <v>12</v>
      </c>
      <c r="W49" s="94">
        <f t="shared" si="104"/>
        <v>17</v>
      </c>
      <c r="X49" s="94">
        <f t="shared" si="105"/>
        <v>15</v>
      </c>
      <c r="Y49" s="94">
        <f t="shared" si="106"/>
        <v>0</v>
      </c>
      <c r="Z49" s="94">
        <f t="shared" si="107"/>
        <v>12</v>
      </c>
      <c r="AA49" s="94">
        <f t="shared" si="108"/>
        <v>14</v>
      </c>
      <c r="AB49" s="94">
        <f t="shared" si="108"/>
        <v>32</v>
      </c>
    </row>
    <row r="50" spans="1:28" s="7" customFormat="1">
      <c r="A50" s="16" t="s">
        <v>49</v>
      </c>
      <c r="B50" s="101">
        <v>284</v>
      </c>
      <c r="C50" s="7">
        <v>258</v>
      </c>
      <c r="D50" s="7">
        <v>332</v>
      </c>
      <c r="E50" s="7">
        <v>397</v>
      </c>
      <c r="F50" s="7">
        <v>373</v>
      </c>
      <c r="H50" s="7">
        <v>396</v>
      </c>
      <c r="I50" s="7">
        <v>434</v>
      </c>
      <c r="J50" s="7">
        <v>488</v>
      </c>
      <c r="K50" s="101">
        <v>34</v>
      </c>
      <c r="L50" s="7">
        <v>14</v>
      </c>
      <c r="M50" s="7">
        <v>28</v>
      </c>
      <c r="N50" s="7">
        <v>26</v>
      </c>
      <c r="O50" s="7">
        <v>33</v>
      </c>
      <c r="Q50" s="7">
        <v>39</v>
      </c>
      <c r="R50" s="7">
        <v>34</v>
      </c>
      <c r="S50" s="7">
        <v>61</v>
      </c>
      <c r="T50" s="94">
        <f t="shared" si="101"/>
        <v>318</v>
      </c>
      <c r="U50" s="94">
        <f t="shared" si="102"/>
        <v>272</v>
      </c>
      <c r="V50" s="94">
        <f t="shared" si="103"/>
        <v>360</v>
      </c>
      <c r="W50" s="94">
        <f t="shared" si="104"/>
        <v>423</v>
      </c>
      <c r="X50" s="94">
        <f t="shared" si="105"/>
        <v>406</v>
      </c>
      <c r="Y50" s="94">
        <f t="shared" si="106"/>
        <v>0</v>
      </c>
      <c r="Z50" s="94">
        <f t="shared" si="107"/>
        <v>435</v>
      </c>
      <c r="AA50" s="94">
        <f t="shared" si="108"/>
        <v>468</v>
      </c>
      <c r="AB50" s="94">
        <f t="shared" si="108"/>
        <v>549</v>
      </c>
    </row>
    <row r="51" spans="1:28" s="7" customFormat="1">
      <c r="A51" s="16" t="s">
        <v>53</v>
      </c>
      <c r="B51" s="101">
        <v>7</v>
      </c>
      <c r="C51" s="7">
        <v>13</v>
      </c>
      <c r="D51" s="7">
        <v>13</v>
      </c>
      <c r="E51" s="7">
        <v>19</v>
      </c>
      <c r="F51" s="7">
        <v>19</v>
      </c>
      <c r="H51" s="7">
        <v>32</v>
      </c>
      <c r="I51" s="7">
        <v>20</v>
      </c>
      <c r="J51" s="7">
        <v>18</v>
      </c>
      <c r="K51" s="101">
        <v>1</v>
      </c>
      <c r="L51" s="7">
        <v>0</v>
      </c>
      <c r="M51" s="7">
        <v>0</v>
      </c>
      <c r="N51" s="7">
        <v>0</v>
      </c>
      <c r="O51" s="7">
        <v>0</v>
      </c>
      <c r="Q51" s="7">
        <v>0</v>
      </c>
      <c r="R51" s="7">
        <v>0</v>
      </c>
      <c r="S51" s="7">
        <v>0</v>
      </c>
      <c r="T51" s="94">
        <f t="shared" si="101"/>
        <v>8</v>
      </c>
      <c r="U51" s="94">
        <f t="shared" si="102"/>
        <v>13</v>
      </c>
      <c r="V51" s="94">
        <f t="shared" si="103"/>
        <v>13</v>
      </c>
      <c r="W51" s="94">
        <f t="shared" si="104"/>
        <v>19</v>
      </c>
      <c r="X51" s="94">
        <f t="shared" si="105"/>
        <v>19</v>
      </c>
      <c r="Y51" s="94">
        <f t="shared" si="106"/>
        <v>0</v>
      </c>
      <c r="Z51" s="94">
        <f t="shared" si="107"/>
        <v>32</v>
      </c>
      <c r="AA51" s="94">
        <f t="shared" si="108"/>
        <v>20</v>
      </c>
      <c r="AB51" s="94">
        <f t="shared" si="108"/>
        <v>18</v>
      </c>
    </row>
    <row r="52" spans="1:28" s="7" customFormat="1">
      <c r="A52" s="17" t="s">
        <v>56</v>
      </c>
      <c r="B52" s="101">
        <v>236</v>
      </c>
      <c r="C52" s="7">
        <v>317</v>
      </c>
      <c r="D52" s="7">
        <v>313</v>
      </c>
      <c r="E52" s="7">
        <v>381</v>
      </c>
      <c r="F52" s="7">
        <v>331</v>
      </c>
      <c r="H52" s="7">
        <v>397</v>
      </c>
      <c r="I52" s="7">
        <v>430</v>
      </c>
      <c r="J52" s="7">
        <v>474</v>
      </c>
      <c r="K52" s="101">
        <v>2</v>
      </c>
      <c r="L52" s="7">
        <v>0</v>
      </c>
      <c r="M52" s="7">
        <v>4</v>
      </c>
      <c r="N52" s="7">
        <v>4</v>
      </c>
      <c r="O52" s="7">
        <v>2</v>
      </c>
      <c r="Q52" s="7">
        <v>4</v>
      </c>
      <c r="R52" s="7">
        <v>6</v>
      </c>
      <c r="S52" s="7">
        <v>3</v>
      </c>
      <c r="T52" s="95">
        <f t="shared" si="101"/>
        <v>238</v>
      </c>
      <c r="U52" s="95">
        <f t="shared" si="102"/>
        <v>317</v>
      </c>
      <c r="V52" s="95">
        <f t="shared" si="103"/>
        <v>317</v>
      </c>
      <c r="W52" s="95">
        <f t="shared" si="104"/>
        <v>385</v>
      </c>
      <c r="X52" s="95">
        <f t="shared" si="105"/>
        <v>333</v>
      </c>
      <c r="Y52" s="95">
        <f t="shared" si="106"/>
        <v>0</v>
      </c>
      <c r="Z52" s="95">
        <f t="shared" si="107"/>
        <v>401</v>
      </c>
      <c r="AA52" s="95">
        <f t="shared" si="108"/>
        <v>436</v>
      </c>
      <c r="AB52" s="95">
        <f t="shared" si="108"/>
        <v>477</v>
      </c>
    </row>
    <row r="53" spans="1:28" s="7" customFormat="1">
      <c r="A53" s="40" t="s">
        <v>68</v>
      </c>
      <c r="B53" s="99">
        <f t="shared" ref="B53" si="109">SUM(B55:B63)</f>
        <v>8807</v>
      </c>
      <c r="C53" s="30">
        <f t="shared" ref="C53:L53" si="110">SUM(C55:C63)</f>
        <v>10858</v>
      </c>
      <c r="D53" s="30">
        <f t="shared" ref="D53:E53" si="111">SUM(D55:D63)</f>
        <v>13238</v>
      </c>
      <c r="E53" s="30">
        <f t="shared" si="111"/>
        <v>12855</v>
      </c>
      <c r="F53" s="30">
        <f t="shared" ref="F53:H53" si="112">SUM(F55:F63)</f>
        <v>12264</v>
      </c>
      <c r="G53" s="30">
        <f t="shared" si="112"/>
        <v>0</v>
      </c>
      <c r="H53" s="30">
        <f t="shared" si="112"/>
        <v>10689</v>
      </c>
      <c r="I53" s="30">
        <f t="shared" ref="I53:J53" si="113">SUM(I55:I63)</f>
        <v>9338</v>
      </c>
      <c r="J53" s="30">
        <f t="shared" si="113"/>
        <v>9657</v>
      </c>
      <c r="K53" s="99">
        <f t="shared" si="110"/>
        <v>623</v>
      </c>
      <c r="L53" s="30">
        <f t="shared" si="110"/>
        <v>596</v>
      </c>
      <c r="M53" s="30">
        <f t="shared" ref="M53:N53" si="114">SUM(M55:M63)</f>
        <v>788</v>
      </c>
      <c r="N53" s="30">
        <f t="shared" si="114"/>
        <v>447</v>
      </c>
      <c r="O53" s="30">
        <f t="shared" ref="O53:Q53" si="115">SUM(O55:O63)</f>
        <v>452</v>
      </c>
      <c r="P53" s="30">
        <f t="shared" si="115"/>
        <v>0</v>
      </c>
      <c r="Q53" s="30">
        <f t="shared" si="115"/>
        <v>515</v>
      </c>
      <c r="R53" s="30">
        <f t="shared" ref="R53:S53" si="116">SUM(R55:R63)</f>
        <v>537</v>
      </c>
      <c r="S53" s="30">
        <f t="shared" si="116"/>
        <v>483</v>
      </c>
      <c r="T53" s="90">
        <f t="shared" ref="T53:U53" si="117">SUM(T55:T63)</f>
        <v>9430</v>
      </c>
      <c r="U53" s="90">
        <f t="shared" si="117"/>
        <v>11454</v>
      </c>
      <c r="V53" s="90">
        <f t="shared" ref="V53:W53" si="118">SUM(V55:V63)</f>
        <v>14026</v>
      </c>
      <c r="W53" s="90">
        <f t="shared" si="118"/>
        <v>13302</v>
      </c>
      <c r="X53" s="90">
        <f t="shared" ref="X53:Z53" si="119">SUM(X55:X63)</f>
        <v>12716</v>
      </c>
      <c r="Y53" s="90">
        <f t="shared" si="119"/>
        <v>0</v>
      </c>
      <c r="Z53" s="90">
        <f t="shared" si="119"/>
        <v>11204</v>
      </c>
      <c r="AA53" s="90">
        <f t="shared" ref="AA53:AB53" si="120">SUM(AA55:AA63)</f>
        <v>9875</v>
      </c>
      <c r="AB53" s="90">
        <f t="shared" si="120"/>
        <v>10140</v>
      </c>
    </row>
    <row r="54" spans="1:28">
      <c r="A54" s="29" t="s">
        <v>70</v>
      </c>
      <c r="B54" s="100">
        <f t="shared" ref="B54" si="121">(B53/B5)*100</f>
        <v>14.915489618263727</v>
      </c>
      <c r="C54" s="29">
        <f t="shared" ref="C54:L54" si="122">(C53/C5)*100</f>
        <v>15.989515072083879</v>
      </c>
      <c r="D54" s="29">
        <f t="shared" ref="D54:E54" si="123">(D53/D5)*100</f>
        <v>13.331319234642496</v>
      </c>
      <c r="E54" s="29">
        <f t="shared" si="123"/>
        <v>12.849860055977608</v>
      </c>
      <c r="F54" s="29">
        <f t="shared" ref="F54:H54" si="124">(F53/F5)*100</f>
        <v>12.275784753363228</v>
      </c>
      <c r="G54" s="29" t="e">
        <f t="shared" si="124"/>
        <v>#DIV/0!</v>
      </c>
      <c r="H54" s="29">
        <f t="shared" si="124"/>
        <v>11.297004798241348</v>
      </c>
      <c r="I54" s="29">
        <f t="shared" ref="I54:J54" si="125">(I53/I5)*100</f>
        <v>9.4798180784536665</v>
      </c>
      <c r="J54" s="29">
        <f t="shared" si="125"/>
        <v>9.4173289775220628</v>
      </c>
      <c r="K54" s="100">
        <f t="shared" si="122"/>
        <v>18.264438581061274</v>
      </c>
      <c r="L54" s="29">
        <f t="shared" si="122"/>
        <v>19.43900848010437</v>
      </c>
      <c r="M54" s="29">
        <f t="shared" ref="M54:N54" si="126">(M53/M5)*100</f>
        <v>19.214825652279931</v>
      </c>
      <c r="N54" s="29">
        <f t="shared" si="126"/>
        <v>11.701570680628272</v>
      </c>
      <c r="O54" s="29">
        <f t="shared" ref="O54:Q54" si="127">(O53/O5)*100</f>
        <v>13.23185011709602</v>
      </c>
      <c r="P54" s="29" t="e">
        <f t="shared" si="127"/>
        <v>#DIV/0!</v>
      </c>
      <c r="Q54" s="29">
        <f t="shared" si="127"/>
        <v>11.99347927340475</v>
      </c>
      <c r="R54" s="29">
        <f t="shared" ref="R54:S54" si="128">(R53/R5)*100</f>
        <v>13.200589970501476</v>
      </c>
      <c r="S54" s="29">
        <f t="shared" si="128"/>
        <v>10.561994314454406</v>
      </c>
      <c r="T54" s="91">
        <f t="shared" ref="T54:U54" si="129">(T53/T5)*100</f>
        <v>15.098387690731224</v>
      </c>
      <c r="U54" s="91">
        <f t="shared" si="129"/>
        <v>16.138531554253024</v>
      </c>
      <c r="V54" s="91">
        <f t="shared" ref="V54:W54" si="130">(V53/V5)*100</f>
        <v>13.564665718900205</v>
      </c>
      <c r="W54" s="91">
        <f t="shared" si="130"/>
        <v>12.807625649913346</v>
      </c>
      <c r="X54" s="91">
        <f t="shared" ref="X54:Z54" si="131">(X53/X5)*100</f>
        <v>12.307394502516454</v>
      </c>
      <c r="Y54" s="91" t="e">
        <f t="shared" si="131"/>
        <v>#DIV/0!</v>
      </c>
      <c r="Z54" s="91">
        <f t="shared" si="131"/>
        <v>11.327240375283081</v>
      </c>
      <c r="AA54" s="91">
        <f t="shared" ref="AA54:AB54" si="132">(AA53/AA5)*100</f>
        <v>9.6273836914557585</v>
      </c>
      <c r="AB54" s="91">
        <f t="shared" si="132"/>
        <v>9.4661961575085432</v>
      </c>
    </row>
    <row r="55" spans="1:28" s="7" customFormat="1">
      <c r="A55" s="16" t="s">
        <v>28</v>
      </c>
      <c r="B55" s="101">
        <v>942</v>
      </c>
      <c r="C55" s="7">
        <v>860</v>
      </c>
      <c r="D55" s="7">
        <v>1474</v>
      </c>
      <c r="E55" s="7">
        <v>1505</v>
      </c>
      <c r="F55" s="7">
        <v>1392</v>
      </c>
      <c r="H55" s="7">
        <v>1309</v>
      </c>
      <c r="I55" s="7">
        <v>1184</v>
      </c>
      <c r="J55" s="7">
        <v>1152</v>
      </c>
      <c r="K55" s="101">
        <v>35</v>
      </c>
      <c r="L55" s="7">
        <v>9</v>
      </c>
      <c r="M55" s="7">
        <v>5</v>
      </c>
      <c r="N55" s="7">
        <v>5</v>
      </c>
      <c r="O55" s="7">
        <v>2</v>
      </c>
      <c r="Q55" s="7">
        <v>3</v>
      </c>
      <c r="R55" s="7">
        <v>0</v>
      </c>
      <c r="S55" s="7">
        <v>0</v>
      </c>
      <c r="T55" s="94">
        <f t="shared" ref="T55:T64" si="133">B55+K55</f>
        <v>977</v>
      </c>
      <c r="U55" s="94">
        <f t="shared" ref="U55:U64" si="134">C55+L55</f>
        <v>869</v>
      </c>
      <c r="V55" s="94">
        <f t="shared" ref="V55:V64" si="135">D55+M55</f>
        <v>1479</v>
      </c>
      <c r="W55" s="94">
        <f t="shared" ref="W55:W64" si="136">E55+N55</f>
        <v>1510</v>
      </c>
      <c r="X55" s="94">
        <f t="shared" ref="X55:X64" si="137">F55+O55</f>
        <v>1394</v>
      </c>
      <c r="Y55" s="94">
        <f t="shared" ref="Y55:Y64" si="138">G55+P55</f>
        <v>0</v>
      </c>
      <c r="Z55" s="94">
        <f t="shared" ref="Z55:Z64" si="139">H55+Q55</f>
        <v>1312</v>
      </c>
      <c r="AA55" s="94">
        <f t="shared" ref="AA55:AB64" si="140">I55+R55</f>
        <v>1184</v>
      </c>
      <c r="AB55" s="94">
        <f t="shared" si="140"/>
        <v>1152</v>
      </c>
    </row>
    <row r="56" spans="1:28" s="7" customFormat="1">
      <c r="A56" s="16" t="s">
        <v>36</v>
      </c>
      <c r="B56" s="101">
        <v>12</v>
      </c>
      <c r="C56" s="7">
        <v>12</v>
      </c>
      <c r="D56" s="7">
        <v>18</v>
      </c>
      <c r="E56" s="7">
        <v>14</v>
      </c>
      <c r="F56" s="7">
        <v>9</v>
      </c>
      <c r="H56" s="7">
        <v>22</v>
      </c>
      <c r="I56" s="7">
        <v>12</v>
      </c>
      <c r="J56" s="7">
        <v>11</v>
      </c>
      <c r="K56" s="101">
        <v>11</v>
      </c>
      <c r="L56" s="7">
        <v>9</v>
      </c>
      <c r="M56" s="7">
        <v>4</v>
      </c>
      <c r="N56" s="7">
        <v>3</v>
      </c>
      <c r="O56" s="7">
        <v>9</v>
      </c>
      <c r="Q56" s="7">
        <v>5</v>
      </c>
      <c r="R56" s="7">
        <v>7</v>
      </c>
      <c r="S56" s="7">
        <v>6</v>
      </c>
      <c r="T56" s="94">
        <f t="shared" si="133"/>
        <v>23</v>
      </c>
      <c r="U56" s="94">
        <f t="shared" si="134"/>
        <v>21</v>
      </c>
      <c r="V56" s="94">
        <f t="shared" si="135"/>
        <v>22</v>
      </c>
      <c r="W56" s="94">
        <f t="shared" si="136"/>
        <v>17</v>
      </c>
      <c r="X56" s="94">
        <f t="shared" si="137"/>
        <v>18</v>
      </c>
      <c r="Y56" s="94">
        <f t="shared" si="138"/>
        <v>0</v>
      </c>
      <c r="Z56" s="94">
        <f t="shared" si="139"/>
        <v>27</v>
      </c>
      <c r="AA56" s="94">
        <f t="shared" si="140"/>
        <v>19</v>
      </c>
      <c r="AB56" s="94">
        <f t="shared" si="140"/>
        <v>17</v>
      </c>
    </row>
    <row r="57" spans="1:28" s="7" customFormat="1">
      <c r="A57" s="16" t="s">
        <v>35</v>
      </c>
      <c r="B57" s="101">
        <v>924</v>
      </c>
      <c r="C57" s="7">
        <v>1325</v>
      </c>
      <c r="D57" s="7">
        <v>1512</v>
      </c>
      <c r="E57" s="7">
        <v>1491</v>
      </c>
      <c r="F57" s="7">
        <v>1233</v>
      </c>
      <c r="H57" s="7">
        <v>941</v>
      </c>
      <c r="I57" s="7">
        <v>996</v>
      </c>
      <c r="J57" s="7">
        <v>1057</v>
      </c>
      <c r="K57" s="101">
        <v>148</v>
      </c>
      <c r="L57" s="7">
        <v>110</v>
      </c>
      <c r="M57" s="7">
        <v>117</v>
      </c>
      <c r="N57" s="7">
        <v>121</v>
      </c>
      <c r="O57" s="7">
        <v>80</v>
      </c>
      <c r="Q57" s="7">
        <v>162</v>
      </c>
      <c r="R57" s="7">
        <v>198</v>
      </c>
      <c r="S57" s="7">
        <v>88</v>
      </c>
      <c r="T57" s="94">
        <f t="shared" si="133"/>
        <v>1072</v>
      </c>
      <c r="U57" s="94">
        <f t="shared" si="134"/>
        <v>1435</v>
      </c>
      <c r="V57" s="94">
        <f t="shared" si="135"/>
        <v>1629</v>
      </c>
      <c r="W57" s="94">
        <f t="shared" si="136"/>
        <v>1612</v>
      </c>
      <c r="X57" s="94">
        <f t="shared" si="137"/>
        <v>1313</v>
      </c>
      <c r="Y57" s="94">
        <f t="shared" si="138"/>
        <v>0</v>
      </c>
      <c r="Z57" s="94">
        <f t="shared" si="139"/>
        <v>1103</v>
      </c>
      <c r="AA57" s="94">
        <f t="shared" si="140"/>
        <v>1194</v>
      </c>
      <c r="AB57" s="94">
        <f t="shared" si="140"/>
        <v>1145</v>
      </c>
    </row>
    <row r="58" spans="1:28" s="7" customFormat="1">
      <c r="A58" s="16" t="s">
        <v>44</v>
      </c>
      <c r="B58" s="101">
        <v>19</v>
      </c>
      <c r="C58" s="7">
        <v>29</v>
      </c>
      <c r="D58" s="7">
        <v>41</v>
      </c>
      <c r="E58" s="7">
        <v>49</v>
      </c>
      <c r="F58" s="7">
        <v>58</v>
      </c>
      <c r="H58" s="7">
        <v>33</v>
      </c>
      <c r="I58" s="7">
        <v>36</v>
      </c>
      <c r="J58" s="7">
        <v>30</v>
      </c>
      <c r="K58" s="101">
        <v>1</v>
      </c>
      <c r="L58" s="7">
        <v>2</v>
      </c>
      <c r="M58" s="7">
        <v>0</v>
      </c>
      <c r="N58" s="7">
        <v>1</v>
      </c>
      <c r="O58" s="7">
        <v>0</v>
      </c>
      <c r="Q58" s="7">
        <v>0</v>
      </c>
      <c r="R58" s="7">
        <v>0</v>
      </c>
      <c r="S58" s="7">
        <v>0</v>
      </c>
      <c r="T58" s="94">
        <f t="shared" si="133"/>
        <v>20</v>
      </c>
      <c r="U58" s="94">
        <f t="shared" si="134"/>
        <v>31</v>
      </c>
      <c r="V58" s="94">
        <f t="shared" si="135"/>
        <v>41</v>
      </c>
      <c r="W58" s="94">
        <f t="shared" si="136"/>
        <v>50</v>
      </c>
      <c r="X58" s="94">
        <f t="shared" si="137"/>
        <v>58</v>
      </c>
      <c r="Y58" s="94">
        <f t="shared" si="138"/>
        <v>0</v>
      </c>
      <c r="Z58" s="94">
        <f t="shared" si="139"/>
        <v>33</v>
      </c>
      <c r="AA58" s="94">
        <f t="shared" si="140"/>
        <v>36</v>
      </c>
      <c r="AB58" s="94">
        <f t="shared" si="140"/>
        <v>30</v>
      </c>
    </row>
    <row r="59" spans="1:28" s="7" customFormat="1">
      <c r="A59" s="16" t="s">
        <v>45</v>
      </c>
      <c r="B59" s="101">
        <v>2623</v>
      </c>
      <c r="C59" s="7">
        <v>3084</v>
      </c>
      <c r="D59" s="7">
        <v>3955</v>
      </c>
      <c r="E59" s="7">
        <v>3582</v>
      </c>
      <c r="F59" s="7">
        <v>3418</v>
      </c>
      <c r="H59" s="7">
        <v>3304</v>
      </c>
      <c r="I59" s="7">
        <v>2665</v>
      </c>
      <c r="J59" s="7">
        <v>2950</v>
      </c>
      <c r="K59" s="101">
        <v>74</v>
      </c>
      <c r="L59" s="7">
        <v>110</v>
      </c>
      <c r="M59" s="7">
        <v>237</v>
      </c>
      <c r="N59" s="7">
        <v>83</v>
      </c>
      <c r="O59" s="7">
        <v>61</v>
      </c>
      <c r="Q59" s="7">
        <v>39</v>
      </c>
      <c r="R59" s="7">
        <v>35</v>
      </c>
      <c r="S59" s="7">
        <v>40</v>
      </c>
      <c r="T59" s="94">
        <f t="shared" si="133"/>
        <v>2697</v>
      </c>
      <c r="U59" s="94">
        <f t="shared" si="134"/>
        <v>3194</v>
      </c>
      <c r="V59" s="94">
        <f t="shared" si="135"/>
        <v>4192</v>
      </c>
      <c r="W59" s="94">
        <f t="shared" si="136"/>
        <v>3665</v>
      </c>
      <c r="X59" s="94">
        <f t="shared" si="137"/>
        <v>3479</v>
      </c>
      <c r="Y59" s="94">
        <f t="shared" si="138"/>
        <v>0</v>
      </c>
      <c r="Z59" s="94">
        <f t="shared" si="139"/>
        <v>3343</v>
      </c>
      <c r="AA59" s="94">
        <f t="shared" si="140"/>
        <v>2700</v>
      </c>
      <c r="AB59" s="94">
        <f t="shared" si="140"/>
        <v>2990</v>
      </c>
    </row>
    <row r="60" spans="1:28" s="7" customFormat="1">
      <c r="A60" s="16" t="s">
        <v>48</v>
      </c>
      <c r="B60" s="101">
        <v>3201</v>
      </c>
      <c r="C60" s="7">
        <v>3933</v>
      </c>
      <c r="D60" s="7">
        <v>4477</v>
      </c>
      <c r="E60" s="7">
        <v>4656</v>
      </c>
      <c r="F60" s="7">
        <v>4421</v>
      </c>
      <c r="H60" s="7">
        <v>3593</v>
      </c>
      <c r="I60" s="7">
        <v>3079</v>
      </c>
      <c r="J60" s="7">
        <v>3090</v>
      </c>
      <c r="K60" s="101">
        <v>317</v>
      </c>
      <c r="L60" s="7">
        <v>306</v>
      </c>
      <c r="M60" s="7">
        <v>371</v>
      </c>
      <c r="N60" s="7">
        <v>185</v>
      </c>
      <c r="O60" s="7">
        <v>250</v>
      </c>
      <c r="Q60" s="7">
        <v>262</v>
      </c>
      <c r="R60" s="7">
        <v>265</v>
      </c>
      <c r="S60" s="7">
        <v>309</v>
      </c>
      <c r="T60" s="94">
        <f t="shared" si="133"/>
        <v>3518</v>
      </c>
      <c r="U60" s="94">
        <f t="shared" si="134"/>
        <v>4239</v>
      </c>
      <c r="V60" s="94">
        <f t="shared" si="135"/>
        <v>4848</v>
      </c>
      <c r="W60" s="94">
        <f t="shared" si="136"/>
        <v>4841</v>
      </c>
      <c r="X60" s="94">
        <f t="shared" si="137"/>
        <v>4671</v>
      </c>
      <c r="Y60" s="94">
        <f t="shared" si="138"/>
        <v>0</v>
      </c>
      <c r="Z60" s="94">
        <f t="shared" si="139"/>
        <v>3855</v>
      </c>
      <c r="AA60" s="94">
        <f t="shared" si="140"/>
        <v>3344</v>
      </c>
      <c r="AB60" s="94">
        <f t="shared" si="140"/>
        <v>3399</v>
      </c>
    </row>
    <row r="61" spans="1:28" s="7" customFormat="1">
      <c r="A61" s="16" t="s">
        <v>51</v>
      </c>
      <c r="B61" s="101">
        <v>918</v>
      </c>
      <c r="C61" s="7">
        <v>1376</v>
      </c>
      <c r="D61" s="7">
        <v>1370</v>
      </c>
      <c r="E61" s="7">
        <v>1340</v>
      </c>
      <c r="F61" s="7">
        <v>1498</v>
      </c>
      <c r="H61" s="7">
        <v>1357</v>
      </c>
      <c r="I61" s="7">
        <v>1225</v>
      </c>
      <c r="J61" s="7">
        <v>1230</v>
      </c>
      <c r="K61" s="101">
        <v>35</v>
      </c>
      <c r="L61" s="7">
        <v>46</v>
      </c>
      <c r="M61" s="7">
        <v>47</v>
      </c>
      <c r="N61" s="7">
        <v>39</v>
      </c>
      <c r="O61" s="7">
        <v>38</v>
      </c>
      <c r="Q61" s="7">
        <v>34</v>
      </c>
      <c r="R61" s="7">
        <v>22</v>
      </c>
      <c r="S61" s="7">
        <v>27</v>
      </c>
      <c r="T61" s="94">
        <f t="shared" si="133"/>
        <v>953</v>
      </c>
      <c r="U61" s="94">
        <f t="shared" si="134"/>
        <v>1422</v>
      </c>
      <c r="V61" s="94">
        <f t="shared" si="135"/>
        <v>1417</v>
      </c>
      <c r="W61" s="94">
        <f t="shared" si="136"/>
        <v>1379</v>
      </c>
      <c r="X61" s="94">
        <f t="shared" si="137"/>
        <v>1536</v>
      </c>
      <c r="Y61" s="94">
        <f t="shared" si="138"/>
        <v>0</v>
      </c>
      <c r="Z61" s="94">
        <f t="shared" si="139"/>
        <v>1391</v>
      </c>
      <c r="AA61" s="94">
        <f t="shared" si="140"/>
        <v>1247</v>
      </c>
      <c r="AB61" s="94">
        <f t="shared" si="140"/>
        <v>1257</v>
      </c>
    </row>
    <row r="62" spans="1:28" s="7" customFormat="1">
      <c r="A62" s="16" t="s">
        <v>52</v>
      </c>
      <c r="B62" s="101">
        <v>165</v>
      </c>
      <c r="C62" s="7">
        <v>234</v>
      </c>
      <c r="D62" s="7">
        <v>382</v>
      </c>
      <c r="E62" s="7">
        <v>212</v>
      </c>
      <c r="F62" s="7">
        <v>233</v>
      </c>
      <c r="H62" s="7">
        <v>122</v>
      </c>
      <c r="I62" s="7">
        <v>135</v>
      </c>
      <c r="J62" s="7">
        <v>127</v>
      </c>
      <c r="K62" s="101">
        <v>1</v>
      </c>
      <c r="L62" s="7">
        <v>1</v>
      </c>
      <c r="M62" s="7">
        <v>7</v>
      </c>
      <c r="N62" s="7">
        <v>3</v>
      </c>
      <c r="O62" s="7">
        <v>5</v>
      </c>
      <c r="Q62" s="7">
        <v>5</v>
      </c>
      <c r="R62" s="7">
        <v>5</v>
      </c>
      <c r="S62" s="7">
        <v>5</v>
      </c>
      <c r="T62" s="94">
        <f t="shared" si="133"/>
        <v>166</v>
      </c>
      <c r="U62" s="94">
        <f t="shared" si="134"/>
        <v>235</v>
      </c>
      <c r="V62" s="94">
        <f t="shared" si="135"/>
        <v>389</v>
      </c>
      <c r="W62" s="94">
        <f t="shared" si="136"/>
        <v>215</v>
      </c>
      <c r="X62" s="94">
        <f t="shared" si="137"/>
        <v>238</v>
      </c>
      <c r="Y62" s="94">
        <f t="shared" si="138"/>
        <v>0</v>
      </c>
      <c r="Z62" s="94">
        <f t="shared" si="139"/>
        <v>127</v>
      </c>
      <c r="AA62" s="94">
        <f t="shared" si="140"/>
        <v>140</v>
      </c>
      <c r="AB62" s="94">
        <f t="shared" si="140"/>
        <v>132</v>
      </c>
    </row>
    <row r="63" spans="1:28" s="7" customFormat="1">
      <c r="A63" s="17" t="s">
        <v>55</v>
      </c>
      <c r="B63" s="101">
        <v>3</v>
      </c>
      <c r="C63" s="7">
        <v>5</v>
      </c>
      <c r="D63" s="7">
        <v>9</v>
      </c>
      <c r="E63" s="7">
        <v>6</v>
      </c>
      <c r="F63" s="7">
        <v>2</v>
      </c>
      <c r="H63" s="7">
        <v>8</v>
      </c>
      <c r="I63" s="7">
        <v>6</v>
      </c>
      <c r="J63" s="7">
        <v>10</v>
      </c>
      <c r="K63" s="101">
        <v>1</v>
      </c>
      <c r="L63" s="7">
        <v>3</v>
      </c>
      <c r="M63" s="7">
        <v>0</v>
      </c>
      <c r="N63" s="7">
        <v>7</v>
      </c>
      <c r="O63" s="7">
        <v>7</v>
      </c>
      <c r="Q63" s="7">
        <v>5</v>
      </c>
      <c r="R63" s="7">
        <v>5</v>
      </c>
      <c r="S63" s="7">
        <v>8</v>
      </c>
      <c r="T63" s="95">
        <f t="shared" si="133"/>
        <v>4</v>
      </c>
      <c r="U63" s="95">
        <f t="shared" si="134"/>
        <v>8</v>
      </c>
      <c r="V63" s="95">
        <f t="shared" si="135"/>
        <v>9</v>
      </c>
      <c r="W63" s="95">
        <f t="shared" si="136"/>
        <v>13</v>
      </c>
      <c r="X63" s="95">
        <f t="shared" si="137"/>
        <v>9</v>
      </c>
      <c r="Y63" s="95">
        <f t="shared" si="138"/>
        <v>0</v>
      </c>
      <c r="Z63" s="95">
        <f t="shared" si="139"/>
        <v>13</v>
      </c>
      <c r="AA63" s="95">
        <f t="shared" si="140"/>
        <v>11</v>
      </c>
      <c r="AB63" s="95">
        <f t="shared" si="140"/>
        <v>18</v>
      </c>
    </row>
    <row r="64" spans="1:28" s="39" customFormat="1">
      <c r="A64" s="38" t="s">
        <v>41</v>
      </c>
      <c r="B64" s="102">
        <v>47</v>
      </c>
      <c r="C64" s="88">
        <v>32</v>
      </c>
      <c r="D64" s="88">
        <v>12</v>
      </c>
      <c r="E64" s="88">
        <v>9</v>
      </c>
      <c r="F64" s="88">
        <v>17</v>
      </c>
      <c r="G64" s="88"/>
      <c r="H64" s="88">
        <v>40</v>
      </c>
      <c r="I64" s="88">
        <v>21</v>
      </c>
      <c r="J64" s="88">
        <v>15</v>
      </c>
      <c r="K64" s="102">
        <v>5</v>
      </c>
      <c r="L64" s="88">
        <v>7</v>
      </c>
      <c r="M64" s="88">
        <v>7</v>
      </c>
      <c r="N64" s="88">
        <v>8</v>
      </c>
      <c r="O64" s="88">
        <v>1</v>
      </c>
      <c r="P64" s="88"/>
      <c r="Q64" s="88">
        <v>1</v>
      </c>
      <c r="R64" s="88">
        <v>1</v>
      </c>
      <c r="S64" s="88">
        <v>3</v>
      </c>
      <c r="T64" s="89">
        <f t="shared" si="133"/>
        <v>52</v>
      </c>
      <c r="U64" s="89">
        <f t="shared" si="134"/>
        <v>39</v>
      </c>
      <c r="V64" s="89">
        <f t="shared" si="135"/>
        <v>19</v>
      </c>
      <c r="W64" s="89">
        <f t="shared" si="136"/>
        <v>17</v>
      </c>
      <c r="X64" s="89">
        <f t="shared" si="137"/>
        <v>18</v>
      </c>
      <c r="Y64" s="89">
        <f t="shared" si="138"/>
        <v>0</v>
      </c>
      <c r="Z64" s="89">
        <f t="shared" si="139"/>
        <v>41</v>
      </c>
      <c r="AA64" s="89">
        <f t="shared" si="140"/>
        <v>22</v>
      </c>
      <c r="AB64" s="89">
        <f t="shared" si="140"/>
        <v>18</v>
      </c>
    </row>
    <row r="65" spans="2:21">
      <c r="T65" s="23"/>
      <c r="U65" s="23"/>
    </row>
    <row r="66" spans="2:21">
      <c r="B66" s="23" t="s">
        <v>19</v>
      </c>
      <c r="K66" s="23" t="s">
        <v>19</v>
      </c>
      <c r="T66" s="23"/>
      <c r="U66" s="23"/>
    </row>
    <row r="67" spans="2:21">
      <c r="B67" s="23" t="s">
        <v>59</v>
      </c>
      <c r="K67" s="23" t="s">
        <v>59</v>
      </c>
      <c r="T67" s="23"/>
      <c r="U67" s="23"/>
    </row>
    <row r="68" spans="2:21">
      <c r="B68" s="23" t="s">
        <v>60</v>
      </c>
      <c r="K68" s="23" t="s">
        <v>60</v>
      </c>
      <c r="T68" s="23"/>
      <c r="U68" s="23"/>
    </row>
    <row r="69" spans="2:21">
      <c r="B69" s="23" t="s">
        <v>61</v>
      </c>
      <c r="K69" s="23" t="s">
        <v>61</v>
      </c>
      <c r="T69" s="23"/>
      <c r="U69" s="23"/>
    </row>
    <row r="70" spans="2:21" ht="12.75" customHeight="1">
      <c r="B70" s="23" t="s">
        <v>20</v>
      </c>
      <c r="K70" s="23" t="s">
        <v>20</v>
      </c>
      <c r="T70" s="23"/>
      <c r="U70" s="23"/>
    </row>
    <row r="71" spans="2:21" ht="12.75" customHeight="1">
      <c r="B71" s="23" t="s">
        <v>62</v>
      </c>
      <c r="K71" s="23" t="s">
        <v>62</v>
      </c>
      <c r="T71" s="23"/>
      <c r="U71" s="23"/>
    </row>
    <row r="72" spans="2:21" ht="12.75" customHeight="1">
      <c r="B72" s="23" t="s">
        <v>72</v>
      </c>
      <c r="K72" s="23" t="s">
        <v>72</v>
      </c>
      <c r="T72" s="23"/>
      <c r="U72" s="23"/>
    </row>
    <row r="73" spans="2:21" ht="12.75" customHeight="1">
      <c r="B73" s="23" t="s">
        <v>73</v>
      </c>
      <c r="K73" s="23" t="s">
        <v>73</v>
      </c>
      <c r="T73" s="23"/>
      <c r="U73" s="23"/>
    </row>
    <row r="74" spans="2:21">
      <c r="B74" s="23" t="s">
        <v>75</v>
      </c>
      <c r="K74" s="23" t="s">
        <v>75</v>
      </c>
      <c r="T74" s="23"/>
      <c r="U74" s="23"/>
    </row>
    <row r="75" spans="2:21">
      <c r="B75" s="23" t="s">
        <v>74</v>
      </c>
      <c r="K75" s="23" t="s">
        <v>74</v>
      </c>
      <c r="T75" s="23"/>
      <c r="U75" s="23"/>
    </row>
    <row r="76" spans="2:21">
      <c r="B76" s="23" t="s">
        <v>63</v>
      </c>
      <c r="K76" s="23" t="s">
        <v>63</v>
      </c>
      <c r="T76" s="23"/>
      <c r="U76" s="23"/>
    </row>
    <row r="77" spans="2:21">
      <c r="T77" s="23"/>
      <c r="U77" s="23"/>
    </row>
    <row r="78" spans="2:21">
      <c r="B78" s="23" t="s">
        <v>79</v>
      </c>
      <c r="K78" s="23" t="s">
        <v>79</v>
      </c>
      <c r="T78" s="23"/>
      <c r="U78" s="23"/>
    </row>
    <row r="79" spans="2:21">
      <c r="B79" s="23" t="s">
        <v>78</v>
      </c>
      <c r="K79" s="23" t="s">
        <v>78</v>
      </c>
      <c r="T79" s="23"/>
      <c r="U79" s="23"/>
    </row>
    <row r="80" spans="2:21">
      <c r="B80" s="23" t="s">
        <v>80</v>
      </c>
      <c r="K80" s="23" t="s">
        <v>80</v>
      </c>
      <c r="T80" s="23"/>
      <c r="U80" s="23"/>
    </row>
    <row r="81" spans="2:21">
      <c r="B81" s="23" t="s">
        <v>81</v>
      </c>
      <c r="K81" s="23" t="s">
        <v>81</v>
      </c>
      <c r="T81" s="23"/>
      <c r="U81" s="23"/>
    </row>
    <row r="82" spans="2:21">
      <c r="B82" s="23" t="s">
        <v>82</v>
      </c>
      <c r="K82" s="23" t="s">
        <v>82</v>
      </c>
      <c r="T82" s="23"/>
      <c r="U82" s="23"/>
    </row>
    <row r="83" spans="2:21">
      <c r="B83" s="23" t="s">
        <v>83</v>
      </c>
      <c r="K83" s="23" t="s">
        <v>83</v>
      </c>
      <c r="T83" s="23"/>
      <c r="U83" s="23"/>
    </row>
    <row r="84" spans="2:21">
      <c r="B84" s="23" t="s">
        <v>84</v>
      </c>
      <c r="K84" s="23" t="s">
        <v>84</v>
      </c>
      <c r="T84" s="23"/>
      <c r="U84" s="23"/>
    </row>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14" ht="9.9499999999999993" customHeight="1"/>
    <row r="115" ht="9.9499999999999993" customHeight="1"/>
    <row r="116" ht="9.9499999999999993" customHeight="1"/>
    <row r="117" ht="9.9499999999999993" customHeight="1"/>
    <row r="118" ht="12" customHeight="1"/>
    <row r="119" ht="9.9499999999999993" customHeight="1"/>
    <row r="145" ht="9.9499999999999993" customHeight="1"/>
    <row r="146" ht="9.9499999999999993" customHeight="1"/>
    <row r="147" ht="9.9499999999999993" customHeight="1"/>
    <row r="148" ht="9.9499999999999993" customHeight="1"/>
    <row r="149" ht="9.9499999999999993" customHeight="1"/>
    <row r="150" ht="12" customHeight="1"/>
    <row r="151" ht="9.9499999999999993" customHeight="1"/>
    <row r="152" ht="9.9499999999999993" customHeight="1"/>
    <row r="153" ht="9.9499999999999993" customHeight="1"/>
    <row r="154" ht="9.9499999999999993" customHeight="1"/>
    <row r="155" ht="12" customHeight="1"/>
    <row r="156" ht="9.9499999999999993" customHeight="1"/>
    <row r="157" ht="9.9499999999999993" customHeight="1"/>
    <row r="158" ht="9.9499999999999993" customHeight="1"/>
    <row r="159" ht="9.9499999999999993" customHeight="1"/>
    <row r="180" ht="12" customHeight="1"/>
    <row r="181" ht="9.9499999999999993" customHeight="1"/>
    <row r="207" ht="9.9499999999999993" customHeight="1"/>
    <row r="208" ht="9.9499999999999993" customHeight="1"/>
    <row r="209" ht="9.9499999999999993" customHeight="1"/>
    <row r="210" ht="12" customHeight="1"/>
    <row r="211" ht="9.9499999999999993" customHeight="1"/>
    <row r="212" ht="9.9499999999999993" customHeight="1"/>
    <row r="213" ht="9.9499999999999993" customHeight="1"/>
    <row r="214" ht="9.9499999999999993" customHeight="1"/>
    <row r="215" ht="9.9499999999999993" customHeight="1"/>
    <row r="216" ht="9.9499999999999993" customHeight="1"/>
  </sheetData>
  <phoneticPr fontId="8" type="noConversion"/>
  <hyperlinks>
    <hyperlink ref="B76" r:id="rId1" display="www.nces.ed.gov" xr:uid="{00000000-0004-0000-0600-000000000000}"/>
    <hyperlink ref="K76" r:id="rId2" display="www.nces.ed.gov" xr:uid="{00000000-0004-0000-0600-000001000000}"/>
  </hyperlinks>
  <pageMargins left="0.75" right="0.75" top="1" bottom="1" header="0.5" footer="0.5"/>
  <pageSetup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J63"/>
  <sheetViews>
    <sheetView workbookViewId="0">
      <selection activeCell="J15" sqref="J15"/>
    </sheetView>
  </sheetViews>
  <sheetFormatPr defaultRowHeight="12.75"/>
  <cols>
    <col min="1" max="1" width="21" style="1" customWidth="1"/>
    <col min="2" max="3" width="8" style="3" customWidth="1"/>
  </cols>
  <sheetData>
    <row r="1" spans="1:10">
      <c r="A1" s="96" t="s">
        <v>93</v>
      </c>
      <c r="B1" s="109"/>
      <c r="C1" s="109"/>
    </row>
    <row r="2" spans="1:10">
      <c r="A2" s="27"/>
      <c r="B2" s="87" t="s">
        <v>71</v>
      </c>
      <c r="C2" s="87" t="s">
        <v>100</v>
      </c>
      <c r="D2" s="87" t="s">
        <v>106</v>
      </c>
      <c r="E2" s="87" t="s">
        <v>107</v>
      </c>
      <c r="F2" s="87" t="s">
        <v>110</v>
      </c>
      <c r="G2" s="87" t="s">
        <v>112</v>
      </c>
      <c r="H2" s="87" t="s">
        <v>113</v>
      </c>
      <c r="I2" s="87" t="s">
        <v>117</v>
      </c>
      <c r="J2" s="127" t="s">
        <v>118</v>
      </c>
    </row>
    <row r="3" spans="1:10">
      <c r="A3" s="22" t="s">
        <v>69</v>
      </c>
      <c r="B3" s="110">
        <f>(Gender!K5/'Total Certificates, 1&lt;4'!B4)*100</f>
        <v>64.85356872233227</v>
      </c>
      <c r="C3" s="110">
        <f>(Gender!L5/'Total Certificates, 1&lt;4'!C4)*100</f>
        <v>63.934594326484671</v>
      </c>
      <c r="D3" s="110">
        <f>(Gender!M5/'Total Certificates, 1&lt;4'!D4)*100</f>
        <v>65.149494388326687</v>
      </c>
      <c r="E3" s="110">
        <f>(Gender!N5/'Total Certificates, 1&lt;4'!E4)*100</f>
        <v>65.868827850710915</v>
      </c>
      <c r="F3" s="110">
        <f>(Gender!O5/'Total Certificates, 1&lt;4'!F4)*100</f>
        <v>65.069239664925803</v>
      </c>
      <c r="G3" s="110" t="e">
        <f>(Gender!P5/'Total Certificates, 1&lt;4'!G4)*100</f>
        <v>#DIV/0!</v>
      </c>
      <c r="H3" s="110">
        <f>(Gender!Q5/'Total Certificates, 1&lt;4'!H4)*100</f>
        <v>63.610932421451786</v>
      </c>
      <c r="I3" s="110">
        <f>(Gender!R5/'Total Certificates, 1&lt;4'!I4)*100</f>
        <v>62.437535685989843</v>
      </c>
      <c r="J3" s="110">
        <f>(Gender!S5/'Total Certificates, 1&lt;4'!J4)*100</f>
        <v>61.380886531287381</v>
      </c>
    </row>
    <row r="4" spans="1:10">
      <c r="A4" s="23" t="s">
        <v>18</v>
      </c>
      <c r="B4" s="111">
        <f>(Gender!K6/'Total Certificates, 1&lt;4'!B5)*100</f>
        <v>63.026461647273244</v>
      </c>
      <c r="C4" s="111">
        <f>(Gender!L6/'Total Certificates, 1&lt;4'!C5)*100</f>
        <v>62.453865519517024</v>
      </c>
      <c r="D4" s="111">
        <f>(Gender!M6/'Total Certificates, 1&lt;4'!D5)*100</f>
        <v>64.032846377455613</v>
      </c>
      <c r="E4" s="111">
        <f>(Gender!N6/'Total Certificates, 1&lt;4'!E5)*100</f>
        <v>64.315317088930286</v>
      </c>
      <c r="F4" s="111">
        <f>(Gender!O6/'Total Certificates, 1&lt;4'!F5)*100</f>
        <v>63.855258778498914</v>
      </c>
      <c r="G4" s="111" t="e">
        <f>(Gender!P6/'Total Certificates, 1&lt;4'!G5)*100</f>
        <v>#DIV/0!</v>
      </c>
      <c r="H4" s="111">
        <f>(Gender!Q6/'Total Certificates, 1&lt;4'!H5)*100</f>
        <v>62.604502836798105</v>
      </c>
      <c r="I4" s="111">
        <f>(Gender!R6/'Total Certificates, 1&lt;4'!I5)*100</f>
        <v>61.677485984066095</v>
      </c>
      <c r="J4" s="111">
        <f>(Gender!S6/'Total Certificates, 1&lt;4'!J5)*100</f>
        <v>60.277579904943188</v>
      </c>
    </row>
    <row r="5" spans="1:10">
      <c r="A5" s="24" t="s">
        <v>70</v>
      </c>
      <c r="B5" s="112"/>
      <c r="C5" s="112"/>
      <c r="D5" s="112"/>
      <c r="E5" s="112"/>
      <c r="F5" s="112"/>
      <c r="G5" s="112"/>
      <c r="H5" s="112"/>
      <c r="I5" s="112"/>
      <c r="J5" s="112"/>
    </row>
    <row r="6" spans="1:10">
      <c r="A6" s="16" t="s">
        <v>0</v>
      </c>
      <c r="B6" s="113">
        <f>(Gender!K8/'Total Certificates, 1&lt;4'!B7)*100</f>
        <v>70.975918884664139</v>
      </c>
      <c r="C6" s="113">
        <f>(Gender!L8/'Total Certificates, 1&lt;4'!C7)*100</f>
        <v>73.565356004250788</v>
      </c>
      <c r="D6" s="113">
        <f>(Gender!M8/'Total Certificates, 1&lt;4'!D7)*100</f>
        <v>70.593080724876444</v>
      </c>
      <c r="E6" s="113">
        <f>(Gender!N8/'Total Certificates, 1&lt;4'!E7)*100</f>
        <v>71.281571562207674</v>
      </c>
      <c r="F6" s="113">
        <f>(Gender!O8/'Total Certificates, 1&lt;4'!F7)*100</f>
        <v>70.047315367208398</v>
      </c>
      <c r="G6" s="113" t="e">
        <f>(Gender!P8/'Total Certificates, 1&lt;4'!G7)*100</f>
        <v>#DIV/0!</v>
      </c>
      <c r="H6" s="113">
        <f>(Gender!Q8/'Total Certificates, 1&lt;4'!H7)*100</f>
        <v>68.815145713677936</v>
      </c>
      <c r="I6" s="113">
        <f>(Gender!R8/'Total Certificates, 1&lt;4'!I7)*100</f>
        <v>71.284845944246484</v>
      </c>
      <c r="J6" s="113">
        <f>(Gender!S8/'Total Certificates, 1&lt;4'!J7)*100</f>
        <v>67.851883021249733</v>
      </c>
    </row>
    <row r="7" spans="1:10">
      <c r="A7" s="16" t="s">
        <v>1</v>
      </c>
      <c r="B7" s="113">
        <f>(Gender!K9/'Total Certificates, 1&lt;4'!B8)*100</f>
        <v>63.509192645883296</v>
      </c>
      <c r="C7" s="113">
        <f>(Gender!L9/'Total Certificates, 1&lt;4'!C8)*100</f>
        <v>62.436202790064641</v>
      </c>
      <c r="D7" s="113">
        <f>(Gender!M9/'Total Certificates, 1&lt;4'!D8)*100</f>
        <v>64.370761115297654</v>
      </c>
      <c r="E7" s="113">
        <f>(Gender!N9/'Total Certificates, 1&lt;4'!E8)*100</f>
        <v>66.031557011015181</v>
      </c>
      <c r="F7" s="113">
        <f>(Gender!O9/'Total Certificates, 1&lt;4'!F8)*100</f>
        <v>64.623995407577496</v>
      </c>
      <c r="G7" s="113" t="e">
        <f>(Gender!P9/'Total Certificates, 1&lt;4'!G8)*100</f>
        <v>#DIV/0!</v>
      </c>
      <c r="H7" s="113">
        <f>(Gender!Q9/'Total Certificates, 1&lt;4'!H8)*100</f>
        <v>65.928906773977189</v>
      </c>
      <c r="I7" s="113">
        <f>(Gender!R9/'Total Certificates, 1&lt;4'!I8)*100</f>
        <v>63.718205201486143</v>
      </c>
      <c r="J7" s="113">
        <f>(Gender!S9/'Total Certificates, 1&lt;4'!J8)*100</f>
        <v>62.409823484267079</v>
      </c>
    </row>
    <row r="8" spans="1:10">
      <c r="A8" s="16" t="s">
        <v>16</v>
      </c>
      <c r="B8" s="113">
        <f>(Gender!K10/'Total Certificates, 1&lt;4'!B9)*100</f>
        <v>86.552567237163814</v>
      </c>
      <c r="C8" s="113">
        <f>(Gender!L10/'Total Certificates, 1&lt;4'!C9)*100</f>
        <v>81.916038751345539</v>
      </c>
      <c r="D8" s="113">
        <f>(Gender!M10/'Total Certificates, 1&lt;4'!D9)*100</f>
        <v>84.782608695652172</v>
      </c>
      <c r="E8" s="113">
        <f>(Gender!N10/'Total Certificates, 1&lt;4'!E9)*100</f>
        <v>89.34280639431617</v>
      </c>
      <c r="F8" s="113">
        <f>(Gender!O10/'Total Certificates, 1&lt;4'!F9)*100</f>
        <v>87.982832618025753</v>
      </c>
      <c r="G8" s="113" t="e">
        <f>(Gender!P10/'Total Certificates, 1&lt;4'!G9)*100</f>
        <v>#DIV/0!</v>
      </c>
      <c r="H8" s="113">
        <f>(Gender!Q10/'Total Certificates, 1&lt;4'!H9)*100</f>
        <v>90.152565880721227</v>
      </c>
      <c r="I8" s="113">
        <f>(Gender!R10/'Total Certificates, 1&lt;4'!I9)*100</f>
        <v>88.597842835130962</v>
      </c>
      <c r="J8" s="113">
        <f>(Gender!S10/'Total Certificates, 1&lt;4'!J9)*100</f>
        <v>87.774294670846402</v>
      </c>
    </row>
    <row r="9" spans="1:10">
      <c r="A9" s="16" t="s">
        <v>2</v>
      </c>
      <c r="B9" s="113">
        <f>(Gender!K11/'Total Certificates, 1&lt;4'!B10)*100</f>
        <v>58.018766343639442</v>
      </c>
      <c r="C9" s="113">
        <f>(Gender!L11/'Total Certificates, 1&lt;4'!C10)*100</f>
        <v>58.829401865426853</v>
      </c>
      <c r="D9" s="113">
        <f>(Gender!M11/'Total Certificates, 1&lt;4'!D10)*100</f>
        <v>64.35417422673811</v>
      </c>
      <c r="E9" s="113">
        <f>(Gender!N11/'Total Certificates, 1&lt;4'!E10)*100</f>
        <v>63.55879615265281</v>
      </c>
      <c r="F9" s="113">
        <f>(Gender!O11/'Total Certificates, 1&lt;4'!F10)*100</f>
        <v>60.417020794379283</v>
      </c>
      <c r="G9" s="113" t="e">
        <f>(Gender!P11/'Total Certificates, 1&lt;4'!G10)*100</f>
        <v>#DIV/0!</v>
      </c>
      <c r="H9" s="113">
        <f>(Gender!Q11/'Total Certificates, 1&lt;4'!H10)*100</f>
        <v>61.729787092922997</v>
      </c>
      <c r="I9" s="113">
        <f>(Gender!R11/'Total Certificates, 1&lt;4'!I10)*100</f>
        <v>60.566916527181426</v>
      </c>
      <c r="J9" s="113">
        <f>(Gender!S11/'Total Certificates, 1&lt;4'!J10)*100</f>
        <v>59.279828668917197</v>
      </c>
    </row>
    <row r="10" spans="1:10">
      <c r="A10" s="16" t="s">
        <v>3</v>
      </c>
      <c r="B10" s="113">
        <f>(Gender!K12/'Total Certificates, 1&lt;4'!B11)*100</f>
        <v>68.086132090631523</v>
      </c>
      <c r="C10" s="113">
        <f>(Gender!L12/'Total Certificates, 1&lt;4'!C11)*100</f>
        <v>67.99271606667601</v>
      </c>
      <c r="D10" s="113">
        <f>(Gender!M12/'Total Certificates, 1&lt;4'!D11)*100</f>
        <v>67.627380339680911</v>
      </c>
      <c r="E10" s="113">
        <f>(Gender!N12/'Total Certificates, 1&lt;4'!E11)*100</f>
        <v>66.733079402285384</v>
      </c>
      <c r="F10" s="113">
        <f>(Gender!O12/'Total Certificates, 1&lt;4'!F11)*100</f>
        <v>67.327480960409275</v>
      </c>
      <c r="G10" s="113" t="e">
        <f>(Gender!P12/'Total Certificates, 1&lt;4'!G11)*100</f>
        <v>#DIV/0!</v>
      </c>
      <c r="H10" s="113">
        <f>(Gender!Q12/'Total Certificates, 1&lt;4'!H11)*100</f>
        <v>65.876656472986753</v>
      </c>
      <c r="I10" s="113">
        <f>(Gender!R12/'Total Certificates, 1&lt;4'!I11)*100</f>
        <v>66.259778796870776</v>
      </c>
      <c r="J10" s="113">
        <f>(Gender!S12/'Total Certificates, 1&lt;4'!J11)*100</f>
        <v>65.92194772645901</v>
      </c>
    </row>
    <row r="11" spans="1:10">
      <c r="A11" s="16" t="s">
        <v>4</v>
      </c>
      <c r="B11" s="113">
        <f>(Gender!K13/'Total Certificates, 1&lt;4'!B12)*100</f>
        <v>75.580376697328077</v>
      </c>
      <c r="C11" s="113">
        <f>(Gender!L13/'Total Certificates, 1&lt;4'!C12)*100</f>
        <v>75.465183195856511</v>
      </c>
      <c r="D11" s="113">
        <f>(Gender!M13/'Total Certificates, 1&lt;4'!D12)*100</f>
        <v>76.001251564455572</v>
      </c>
      <c r="E11" s="113">
        <f>(Gender!N13/'Total Certificates, 1&lt;4'!E12)*100</f>
        <v>75.927967658948916</v>
      </c>
      <c r="F11" s="113">
        <f>(Gender!O13/'Total Certificates, 1&lt;4'!F12)*100</f>
        <v>76.453667557016644</v>
      </c>
      <c r="G11" s="113" t="e">
        <f>(Gender!P13/'Total Certificates, 1&lt;4'!G12)*100</f>
        <v>#DIV/0!</v>
      </c>
      <c r="H11" s="113">
        <f>(Gender!Q13/'Total Certificates, 1&lt;4'!H12)*100</f>
        <v>74.231032125768976</v>
      </c>
      <c r="I11" s="113">
        <f>(Gender!R13/'Total Certificates, 1&lt;4'!I12)*100</f>
        <v>71.296540797465013</v>
      </c>
      <c r="J11" s="113">
        <f>(Gender!S13/'Total Certificates, 1&lt;4'!J12)*100</f>
        <v>62.512716174974571</v>
      </c>
    </row>
    <row r="12" spans="1:10">
      <c r="A12" s="16" t="s">
        <v>5</v>
      </c>
      <c r="B12" s="113">
        <f>(Gender!K14/'Total Certificates, 1&lt;4'!B13)*100</f>
        <v>57.995937711577518</v>
      </c>
      <c r="C12" s="113">
        <f>(Gender!L14/'Total Certificates, 1&lt;4'!C13)*100</f>
        <v>62.2626582278481</v>
      </c>
      <c r="D12" s="113">
        <f>(Gender!M14/'Total Certificates, 1&lt;4'!D13)*100</f>
        <v>61.177288931397264</v>
      </c>
      <c r="E12" s="113">
        <f>(Gender!N14/'Total Certificates, 1&lt;4'!E13)*100</f>
        <v>62.905918057663122</v>
      </c>
      <c r="F12" s="113">
        <f>(Gender!O14/'Total Certificates, 1&lt;4'!F13)*100</f>
        <v>66.133101348412353</v>
      </c>
      <c r="G12" s="113" t="e">
        <f>(Gender!P14/'Total Certificates, 1&lt;4'!G13)*100</f>
        <v>#DIV/0!</v>
      </c>
      <c r="H12" s="113">
        <f>(Gender!Q14/'Total Certificates, 1&lt;4'!H13)*100</f>
        <v>61.441467258919616</v>
      </c>
      <c r="I12" s="113">
        <f>(Gender!R14/'Total Certificates, 1&lt;4'!I13)*100</f>
        <v>61.437107400030641</v>
      </c>
      <c r="J12" s="113">
        <f>(Gender!S14/'Total Certificates, 1&lt;4'!J13)*100</f>
        <v>60.02128704765024</v>
      </c>
    </row>
    <row r="13" spans="1:10">
      <c r="A13" s="16" t="s">
        <v>6</v>
      </c>
      <c r="B13" s="113">
        <f>(Gender!K15/'Total Certificates, 1&lt;4'!B14)*100</f>
        <v>61.075646345355892</v>
      </c>
      <c r="C13" s="113">
        <f>(Gender!L15/'Total Certificates, 1&lt;4'!C14)*100</f>
        <v>63.074112734864293</v>
      </c>
      <c r="D13" s="113">
        <f>(Gender!M15/'Total Certificates, 1&lt;4'!D14)*100</f>
        <v>65.436419556686815</v>
      </c>
      <c r="E13" s="113">
        <f>(Gender!N15/'Total Certificates, 1&lt;4'!E14)*100</f>
        <v>67.428967428967425</v>
      </c>
      <c r="F13" s="113">
        <f>(Gender!O15/'Total Certificates, 1&lt;4'!F14)*100</f>
        <v>65.69852941176471</v>
      </c>
      <c r="G13" s="113" t="e">
        <f>(Gender!P15/'Total Certificates, 1&lt;4'!G14)*100</f>
        <v>#DIV/0!</v>
      </c>
      <c r="H13" s="113">
        <f>(Gender!Q15/'Total Certificates, 1&lt;4'!H14)*100</f>
        <v>66.574534733738716</v>
      </c>
      <c r="I13" s="113">
        <f>(Gender!R15/'Total Certificates, 1&lt;4'!I14)*100</f>
        <v>66.092362344582583</v>
      </c>
      <c r="J13" s="113">
        <f>(Gender!S15/'Total Certificates, 1&lt;4'!J14)*100</f>
        <v>67.844948784896559</v>
      </c>
    </row>
    <row r="14" spans="1:10">
      <c r="A14" s="16" t="s">
        <v>7</v>
      </c>
      <c r="B14" s="113">
        <f>(Gender!K16/'Total Certificates, 1&lt;4'!B15)*100</f>
        <v>66.291135487696423</v>
      </c>
      <c r="C14" s="113">
        <f>(Gender!L16/'Total Certificates, 1&lt;4'!C15)*100</f>
        <v>64.919695688926453</v>
      </c>
      <c r="D14" s="113">
        <f>(Gender!M16/'Total Certificates, 1&lt;4'!D15)*100</f>
        <v>63.957426221577165</v>
      </c>
      <c r="E14" s="113">
        <f>(Gender!N16/'Total Certificates, 1&lt;4'!E15)*100</f>
        <v>62.187088274044797</v>
      </c>
      <c r="F14" s="113">
        <f>(Gender!O16/'Total Certificates, 1&lt;4'!F15)*100</f>
        <v>58.656036446469251</v>
      </c>
      <c r="G14" s="113" t="e">
        <f>(Gender!P16/'Total Certificates, 1&lt;4'!G15)*100</f>
        <v>#DIV/0!</v>
      </c>
      <c r="H14" s="113">
        <f>(Gender!Q16/'Total Certificates, 1&lt;4'!H15)*100</f>
        <v>53.930467545812647</v>
      </c>
      <c r="I14" s="113">
        <f>(Gender!R16/'Total Certificates, 1&lt;4'!I15)*100</f>
        <v>52.173194513303592</v>
      </c>
      <c r="J14" s="113">
        <f>(Gender!S16/'Total Certificates, 1&lt;4'!J15)*100</f>
        <v>53.119293974437007</v>
      </c>
    </row>
    <row r="15" spans="1:10">
      <c r="A15" s="16" t="s">
        <v>8</v>
      </c>
      <c r="B15" s="113">
        <f>(Gender!K17/'Total Certificates, 1&lt;4'!B16)*100</f>
        <v>62.263882971168869</v>
      </c>
      <c r="C15" s="113">
        <f>(Gender!L17/'Total Certificates, 1&lt;4'!C16)*100</f>
        <v>60.404402354747887</v>
      </c>
      <c r="D15" s="113">
        <f>(Gender!M17/'Total Certificates, 1&lt;4'!D16)*100</f>
        <v>60.080753701211307</v>
      </c>
      <c r="E15" s="113">
        <f>(Gender!N17/'Total Certificates, 1&lt;4'!E16)*100</f>
        <v>67.27367325702393</v>
      </c>
      <c r="F15" s="113">
        <f>(Gender!O17/'Total Certificates, 1&lt;4'!F16)*100</f>
        <v>68.010778558367818</v>
      </c>
      <c r="G15" s="113" t="e">
        <f>(Gender!P17/'Total Certificates, 1&lt;4'!G16)*100</f>
        <v>#DIV/0!</v>
      </c>
      <c r="H15" s="113">
        <f>(Gender!Q17/'Total Certificates, 1&lt;4'!H16)*100</f>
        <v>66.320601962091629</v>
      </c>
      <c r="I15" s="113">
        <f>(Gender!R17/'Total Certificates, 1&lt;4'!I16)*100</f>
        <v>67.269901187964919</v>
      </c>
      <c r="J15" s="113">
        <f>(Gender!S17/'Total Certificates, 1&lt;4'!J16)*100</f>
        <v>65.993907083015984</v>
      </c>
    </row>
    <row r="16" spans="1:10">
      <c r="A16" s="16" t="s">
        <v>9</v>
      </c>
      <c r="B16" s="113">
        <f>(Gender!K18/'Total Certificates, 1&lt;4'!B17)*100</f>
        <v>53.226166555034602</v>
      </c>
      <c r="C16" s="113">
        <f>(Gender!L18/'Total Certificates, 1&lt;4'!C17)*100</f>
        <v>52.847934058966509</v>
      </c>
      <c r="D16" s="113">
        <f>(Gender!M18/'Total Certificates, 1&lt;4'!D17)*100</f>
        <v>51.90924183729939</v>
      </c>
      <c r="E16" s="113">
        <f>(Gender!N18/'Total Certificates, 1&lt;4'!E17)*100</f>
        <v>49.612903225806456</v>
      </c>
      <c r="F16" s="113">
        <f>(Gender!O18/'Total Certificates, 1&lt;4'!F17)*100</f>
        <v>48.98989898989899</v>
      </c>
      <c r="G16" s="113" t="e">
        <f>(Gender!P18/'Total Certificates, 1&lt;4'!G17)*100</f>
        <v>#DIV/0!</v>
      </c>
      <c r="H16" s="113">
        <f>(Gender!Q18/'Total Certificates, 1&lt;4'!H17)*100</f>
        <v>46.942081814499801</v>
      </c>
      <c r="I16" s="113">
        <f>(Gender!R18/'Total Certificates, 1&lt;4'!I17)*100</f>
        <v>46.0082970757867</v>
      </c>
      <c r="J16" s="113">
        <f>(Gender!S18/'Total Certificates, 1&lt;4'!J17)*100</f>
        <v>48.563940155072622</v>
      </c>
    </row>
    <row r="17" spans="1:10">
      <c r="A17" s="16" t="s">
        <v>10</v>
      </c>
      <c r="B17" s="113">
        <f>(Gender!K19/'Total Certificates, 1&lt;4'!B18)*100</f>
        <v>86.746987951807228</v>
      </c>
      <c r="C17" s="113">
        <f>(Gender!L19/'Total Certificates, 1&lt;4'!C18)*100</f>
        <v>86.067019400352734</v>
      </c>
      <c r="D17" s="113">
        <f>(Gender!M19/'Total Certificates, 1&lt;4'!D18)*100</f>
        <v>82.173498570066727</v>
      </c>
      <c r="E17" s="113">
        <f>(Gender!N19/'Total Certificates, 1&lt;4'!E18)*100</f>
        <v>84.324186991869922</v>
      </c>
      <c r="F17" s="113">
        <f>(Gender!O19/'Total Certificates, 1&lt;4'!F18)*100</f>
        <v>86.53171390013496</v>
      </c>
      <c r="G17" s="113" t="e">
        <f>(Gender!P19/'Total Certificates, 1&lt;4'!G18)*100</f>
        <v>#DIV/0!</v>
      </c>
      <c r="H17" s="113">
        <f>(Gender!Q19/'Total Certificates, 1&lt;4'!H18)*100</f>
        <v>85.960120185741602</v>
      </c>
      <c r="I17" s="113">
        <f>(Gender!R19/'Total Certificates, 1&lt;4'!I18)*100</f>
        <v>84.797297297297305</v>
      </c>
      <c r="J17" s="113">
        <f>(Gender!S19/'Total Certificates, 1&lt;4'!J18)*100</f>
        <v>84.60332392599561</v>
      </c>
    </row>
    <row r="18" spans="1:10">
      <c r="A18" s="16" t="s">
        <v>11</v>
      </c>
      <c r="B18" s="113">
        <f>(Gender!K20/'Total Certificates, 1&lt;4'!B19)*100</f>
        <v>57.064005944167285</v>
      </c>
      <c r="C18" s="113">
        <f>(Gender!L20/'Total Certificates, 1&lt;4'!C19)*100</f>
        <v>54.969961769524843</v>
      </c>
      <c r="D18" s="113">
        <f>(Gender!M20/'Total Certificates, 1&lt;4'!D19)*100</f>
        <v>54.927215913421236</v>
      </c>
      <c r="E18" s="113">
        <f>(Gender!N20/'Total Certificates, 1&lt;4'!E19)*100</f>
        <v>56.128984760362222</v>
      </c>
      <c r="F18" s="113">
        <f>(Gender!O20/'Total Certificates, 1&lt;4'!F19)*100</f>
        <v>54.985040834478859</v>
      </c>
      <c r="G18" s="113" t="e">
        <f>(Gender!P20/'Total Certificates, 1&lt;4'!G19)*100</f>
        <v>#DIV/0!</v>
      </c>
      <c r="H18" s="113">
        <f>(Gender!Q20/'Total Certificates, 1&lt;4'!H19)*100</f>
        <v>53.725031491812125</v>
      </c>
      <c r="I18" s="113">
        <f>(Gender!R20/'Total Certificates, 1&lt;4'!I19)*100</f>
        <v>54.793678665496046</v>
      </c>
      <c r="J18" s="113">
        <f>(Gender!S20/'Total Certificates, 1&lt;4'!J19)*100</f>
        <v>52.149816751586663</v>
      </c>
    </row>
    <row r="19" spans="1:10">
      <c r="A19" s="16" t="s">
        <v>12</v>
      </c>
      <c r="B19" s="113">
        <f>(Gender!K21/'Total Certificates, 1&lt;4'!B20)*100</f>
        <v>63.982790411800863</v>
      </c>
      <c r="C19" s="113">
        <f>(Gender!L21/'Total Certificates, 1&lt;4'!C20)*100</f>
        <v>60.60573970136609</v>
      </c>
      <c r="D19" s="113">
        <f>(Gender!M21/'Total Certificates, 1&lt;4'!D20)*100</f>
        <v>62.831681585677742</v>
      </c>
      <c r="E19" s="113">
        <f>(Gender!N21/'Total Certificates, 1&lt;4'!E20)*100</f>
        <v>64.324494099699379</v>
      </c>
      <c r="F19" s="113">
        <f>(Gender!O21/'Total Certificates, 1&lt;4'!F20)*100</f>
        <v>64.079330883284754</v>
      </c>
      <c r="G19" s="113" t="e">
        <f>(Gender!P21/'Total Certificates, 1&lt;4'!G20)*100</f>
        <v>#DIV/0!</v>
      </c>
      <c r="H19" s="113">
        <f>(Gender!Q21/'Total Certificates, 1&lt;4'!H20)*100</f>
        <v>62.223279632021388</v>
      </c>
      <c r="I19" s="113">
        <f>(Gender!R21/'Total Certificates, 1&lt;4'!I20)*100</f>
        <v>60.641312109833912</v>
      </c>
      <c r="J19" s="113">
        <f>(Gender!S21/'Total Certificates, 1&lt;4'!J20)*100</f>
        <v>58.034990704104494</v>
      </c>
    </row>
    <row r="20" spans="1:10">
      <c r="A20" s="16" t="s">
        <v>13</v>
      </c>
      <c r="B20" s="113">
        <f>(Gender!K22/'Total Certificates, 1&lt;4'!B21)*100</f>
        <v>76.407424451603006</v>
      </c>
      <c r="C20" s="113">
        <f>(Gender!L22/'Total Certificates, 1&lt;4'!C21)*100</f>
        <v>75.46698393813206</v>
      </c>
      <c r="D20" s="113">
        <f>(Gender!M22/'Total Certificates, 1&lt;4'!D21)*100</f>
        <v>70.622733235589166</v>
      </c>
      <c r="E20" s="113">
        <f>(Gender!N22/'Total Certificates, 1&lt;4'!E21)*100</f>
        <v>65.191762423518867</v>
      </c>
      <c r="F20" s="113">
        <f>(Gender!O22/'Total Certificates, 1&lt;4'!F21)*100</f>
        <v>66.419089759797728</v>
      </c>
      <c r="G20" s="113" t="e">
        <f>(Gender!P22/'Total Certificates, 1&lt;4'!G21)*100</f>
        <v>#DIV/0!</v>
      </c>
      <c r="H20" s="113">
        <f>(Gender!Q22/'Total Certificates, 1&lt;4'!H21)*100</f>
        <v>65.564850158369197</v>
      </c>
      <c r="I20" s="113">
        <f>(Gender!R22/'Total Certificates, 1&lt;4'!I21)*100</f>
        <v>63.777635373277796</v>
      </c>
      <c r="J20" s="113">
        <f>(Gender!S22/'Total Certificates, 1&lt;4'!J21)*100</f>
        <v>63.59777129211993</v>
      </c>
    </row>
    <row r="21" spans="1:10">
      <c r="A21" s="17" t="s">
        <v>14</v>
      </c>
      <c r="B21" s="114">
        <f>(Gender!K23/'Total Certificates, 1&lt;4'!B22)*100</f>
        <v>68.709677419354847</v>
      </c>
      <c r="C21" s="114">
        <f>(Gender!L23/'Total Certificates, 1&lt;4'!C22)*100</f>
        <v>65.039727582292855</v>
      </c>
      <c r="D21" s="114">
        <f>(Gender!M23/'Total Certificates, 1&lt;4'!D22)*100</f>
        <v>66.544566544566536</v>
      </c>
      <c r="E21" s="114">
        <f>(Gender!N23/'Total Certificates, 1&lt;4'!E22)*100</f>
        <v>63.8148667601683</v>
      </c>
      <c r="F21" s="114">
        <f>(Gender!O23/'Total Certificates, 1&lt;4'!F22)*100</f>
        <v>67.544220485396949</v>
      </c>
      <c r="G21" s="114" t="e">
        <f>(Gender!P23/'Total Certificates, 1&lt;4'!G22)*100</f>
        <v>#DIV/0!</v>
      </c>
      <c r="H21" s="114">
        <f>(Gender!Q23/'Total Certificates, 1&lt;4'!H22)*100</f>
        <v>64.077669902912632</v>
      </c>
      <c r="I21" s="114">
        <f>(Gender!R23/'Total Certificates, 1&lt;4'!I22)*100</f>
        <v>62.872962165487543</v>
      </c>
      <c r="J21" s="114">
        <f>(Gender!S23/'Total Certificates, 1&lt;4'!J22)*100</f>
        <v>63.884933067502139</v>
      </c>
    </row>
    <row r="22" spans="1:10">
      <c r="A22" s="23" t="s">
        <v>66</v>
      </c>
      <c r="B22" s="111">
        <f>(Gender!K24/'Total Certificates, 1&lt;4'!B23)*100</f>
        <v>63.042365715811485</v>
      </c>
      <c r="C22" s="111">
        <f>(Gender!L24/'Total Certificates, 1&lt;4'!C23)*100</f>
        <v>60.871926786025398</v>
      </c>
      <c r="D22" s="111">
        <f>(Gender!M24/'Total Certificates, 1&lt;4'!D23)*100</f>
        <v>63.511011809766991</v>
      </c>
      <c r="E22" s="111">
        <f>(Gender!N24/'Total Certificates, 1&lt;4'!E23)*100</f>
        <v>64.601963220336671</v>
      </c>
      <c r="F22" s="111">
        <f>(Gender!O24/'Total Certificates, 1&lt;4'!F23)*100</f>
        <v>63.504362766566722</v>
      </c>
      <c r="G22" s="111" t="e">
        <f>(Gender!P24/'Total Certificates, 1&lt;4'!G23)*100</f>
        <v>#DIV/0!</v>
      </c>
      <c r="H22" s="111">
        <f>(Gender!Q24/'Total Certificates, 1&lt;4'!H23)*100</f>
        <v>62.520558139534884</v>
      </c>
      <c r="I22" s="111">
        <f>(Gender!R24/'Total Certificates, 1&lt;4'!I23)*100</f>
        <v>62.169751303444897</v>
      </c>
      <c r="J22" s="111">
        <f>(Gender!S24/'Total Certificates, 1&lt;4'!J23)*100</f>
        <v>61.279599982953812</v>
      </c>
    </row>
    <row r="23" spans="1:10">
      <c r="A23" s="24" t="s">
        <v>70</v>
      </c>
      <c r="B23" s="112"/>
      <c r="C23" s="112"/>
      <c r="D23" s="112"/>
      <c r="E23" s="112"/>
      <c r="F23" s="112"/>
      <c r="G23" s="112"/>
      <c r="H23" s="112"/>
      <c r="I23" s="112"/>
      <c r="J23" s="112"/>
    </row>
    <row r="24" spans="1:10">
      <c r="A24" s="16" t="s">
        <v>24</v>
      </c>
      <c r="B24" s="113">
        <f>(Gender!K26/'Total Certificates, 1&lt;4'!B25)*100</f>
        <v>64.610389610389603</v>
      </c>
      <c r="C24" s="113">
        <f>(Gender!L26/'Total Certificates, 1&lt;4'!C25)*100</f>
        <v>74.468085106382972</v>
      </c>
      <c r="D24" s="113">
        <f>(Gender!M26/'Total Certificates, 1&lt;4'!D25)*100</f>
        <v>68.962350780532603</v>
      </c>
      <c r="E24" s="113">
        <f>(Gender!N26/'Total Certificates, 1&lt;4'!E25)*100</f>
        <v>76.779026217228463</v>
      </c>
      <c r="F24" s="113">
        <f>(Gender!O26/'Total Certificates, 1&lt;4'!F25)*100</f>
        <v>73.677419354838719</v>
      </c>
      <c r="G24" s="113" t="e">
        <f>(Gender!P26/'Total Certificates, 1&lt;4'!G25)*100</f>
        <v>#DIV/0!</v>
      </c>
      <c r="H24" s="113">
        <f>(Gender!Q26/'Total Certificates, 1&lt;4'!H25)*100</f>
        <v>68.219715546836696</v>
      </c>
      <c r="I24" s="113">
        <f>(Gender!R26/'Total Certificates, 1&lt;4'!I25)*100</f>
        <v>68.41317365269461</v>
      </c>
      <c r="J24" s="113">
        <f>(Gender!S26/'Total Certificates, 1&lt;4'!J25)*100</f>
        <v>59.304084720121033</v>
      </c>
    </row>
    <row r="25" spans="1:10">
      <c r="A25" s="16" t="s">
        <v>25</v>
      </c>
      <c r="B25" s="113">
        <f>(Gender!K27/'Total Certificates, 1&lt;4'!B26)*100</f>
        <v>57.348870147428052</v>
      </c>
      <c r="C25" s="113">
        <f>(Gender!L27/'Total Certificates, 1&lt;4'!C26)*100</f>
        <v>51.493049061779196</v>
      </c>
      <c r="D25" s="113">
        <f>(Gender!M27/'Total Certificates, 1&lt;4'!D26)*100</f>
        <v>54.209617985913525</v>
      </c>
      <c r="E25" s="113">
        <f>(Gender!N27/'Total Certificates, 1&lt;4'!E26)*100</f>
        <v>56.754197158846317</v>
      </c>
      <c r="F25" s="113">
        <f>(Gender!O27/'Total Certificates, 1&lt;4'!F26)*100</f>
        <v>57.813530265066589</v>
      </c>
      <c r="G25" s="113" t="e">
        <f>(Gender!P27/'Total Certificates, 1&lt;4'!G26)*100</f>
        <v>#DIV/0!</v>
      </c>
      <c r="H25" s="113">
        <f>(Gender!Q27/'Total Certificates, 1&lt;4'!H26)*100</f>
        <v>59.762001719379207</v>
      </c>
      <c r="I25" s="113">
        <f>(Gender!R27/'Total Certificates, 1&lt;4'!I26)*100</f>
        <v>57.457587729491053</v>
      </c>
      <c r="J25" s="113">
        <f>(Gender!S27/'Total Certificates, 1&lt;4'!J26)*100</f>
        <v>55.427894275851408</v>
      </c>
    </row>
    <row r="26" spans="1:10">
      <c r="A26" s="16" t="s">
        <v>26</v>
      </c>
      <c r="B26" s="113">
        <f>(Gender!K28/'Total Certificates, 1&lt;4'!B27)*100</f>
        <v>62.777109831466603</v>
      </c>
      <c r="C26" s="113">
        <f>(Gender!L28/'Total Certificates, 1&lt;4'!C27)*100</f>
        <v>61.269014823305426</v>
      </c>
      <c r="D26" s="113">
        <f>(Gender!M28/'Total Certificates, 1&lt;4'!D27)*100</f>
        <v>63.412813814934445</v>
      </c>
      <c r="E26" s="113">
        <f>(Gender!N28/'Total Certificates, 1&lt;4'!E27)*100</f>
        <v>64.200412816984482</v>
      </c>
      <c r="F26" s="113">
        <f>(Gender!O28/'Total Certificates, 1&lt;4'!F27)*100</f>
        <v>63.371839445711366</v>
      </c>
      <c r="G26" s="113" t="e">
        <f>(Gender!P28/'Total Certificates, 1&lt;4'!G27)*100</f>
        <v>#DIV/0!</v>
      </c>
      <c r="H26" s="113">
        <f>(Gender!Q28/'Total Certificates, 1&lt;4'!H27)*100</f>
        <v>62.179586436001742</v>
      </c>
      <c r="I26" s="113">
        <f>(Gender!R28/'Total Certificates, 1&lt;4'!I27)*100</f>
        <v>62.454698250958565</v>
      </c>
      <c r="J26" s="113">
        <f>(Gender!S28/'Total Certificates, 1&lt;4'!J27)*100</f>
        <v>61.994288129298312</v>
      </c>
    </row>
    <row r="27" spans="1:10">
      <c r="A27" s="16" t="s">
        <v>27</v>
      </c>
      <c r="B27" s="113">
        <f>(Gender!K29/'Total Certificates, 1&lt;4'!B28)*100</f>
        <v>63.750326455993736</v>
      </c>
      <c r="C27" s="113">
        <f>(Gender!L29/'Total Certificates, 1&lt;4'!C28)*100</f>
        <v>61.453692848769052</v>
      </c>
      <c r="D27" s="113">
        <f>(Gender!M29/'Total Certificates, 1&lt;4'!D28)*100</f>
        <v>70.581237253569</v>
      </c>
      <c r="E27" s="113">
        <f>(Gender!N29/'Total Certificates, 1&lt;4'!E28)*100</f>
        <v>68.255578093306298</v>
      </c>
      <c r="F27" s="113">
        <f>(Gender!O29/'Total Certificates, 1&lt;4'!F28)*100</f>
        <v>65.171035095513105</v>
      </c>
      <c r="G27" s="113" t="e">
        <f>(Gender!P29/'Total Certificates, 1&lt;4'!G28)*100</f>
        <v>#DIV/0!</v>
      </c>
      <c r="H27" s="113">
        <f>(Gender!Q29/'Total Certificates, 1&lt;4'!H28)*100</f>
        <v>64.364157249721472</v>
      </c>
      <c r="I27" s="113">
        <f>(Gender!R29/'Total Certificates, 1&lt;4'!I28)*100</f>
        <v>63.568434481501733</v>
      </c>
      <c r="J27" s="113">
        <f>(Gender!S29/'Total Certificates, 1&lt;4'!J28)*100</f>
        <v>61.515883977900558</v>
      </c>
    </row>
    <row r="28" spans="1:10">
      <c r="A28" s="16" t="s">
        <v>29</v>
      </c>
      <c r="B28" s="113">
        <f>(Gender!K30/'Total Certificates, 1&lt;4'!B29)*100</f>
        <v>61.75908221797323</v>
      </c>
      <c r="C28" s="113">
        <f>(Gender!L30/'Total Certificates, 1&lt;4'!C29)*100</f>
        <v>62.38095238095238</v>
      </c>
      <c r="D28" s="113">
        <f>(Gender!M30/'Total Certificates, 1&lt;4'!D29)*100</f>
        <v>70.663562281722932</v>
      </c>
      <c r="E28" s="113">
        <f>(Gender!N30/'Total Certificates, 1&lt;4'!E29)*100</f>
        <v>68.635043562439506</v>
      </c>
      <c r="F28" s="113">
        <f>(Gender!O30/'Total Certificates, 1&lt;4'!F29)*100</f>
        <v>67.081712062256798</v>
      </c>
      <c r="G28" s="113" t="e">
        <f>(Gender!P30/'Total Certificates, 1&lt;4'!G29)*100</f>
        <v>#DIV/0!</v>
      </c>
      <c r="H28" s="113">
        <f>(Gender!Q30/'Total Certificates, 1&lt;4'!H29)*100</f>
        <v>59.84195402298851</v>
      </c>
      <c r="I28" s="113">
        <f>(Gender!R30/'Total Certificates, 1&lt;4'!I29)*100</f>
        <v>58.684863523573206</v>
      </c>
      <c r="J28" s="113">
        <f>(Gender!S30/'Total Certificates, 1&lt;4'!J29)*100</f>
        <v>57.117437722419929</v>
      </c>
    </row>
    <row r="29" spans="1:10">
      <c r="A29" s="16" t="s">
        <v>31</v>
      </c>
      <c r="B29" s="113">
        <f>(Gender!K31/'Total Certificates, 1&lt;4'!B30)*100</f>
        <v>67.406605305901451</v>
      </c>
      <c r="C29" s="113">
        <f>(Gender!L31/'Total Certificates, 1&lt;4'!C30)*100</f>
        <v>71.941063420884049</v>
      </c>
      <c r="D29" s="113">
        <f>(Gender!M31/'Total Certificates, 1&lt;4'!D30)*100</f>
        <v>69.72318339100346</v>
      </c>
      <c r="E29" s="113">
        <f>(Gender!N31/'Total Certificates, 1&lt;4'!E30)*100</f>
        <v>73.318510283490824</v>
      </c>
      <c r="F29" s="113">
        <f>(Gender!O31/'Total Certificates, 1&lt;4'!F30)*100</f>
        <v>70.224719101123597</v>
      </c>
      <c r="G29" s="113" t="e">
        <f>(Gender!P31/'Total Certificates, 1&lt;4'!G30)*100</f>
        <v>#DIV/0!</v>
      </c>
      <c r="H29" s="113">
        <f>(Gender!Q31/'Total Certificates, 1&lt;4'!H30)*100</f>
        <v>70.338114754098356</v>
      </c>
      <c r="I29" s="113">
        <f>(Gender!R31/'Total Certificates, 1&lt;4'!I30)*100</f>
        <v>67.5</v>
      </c>
      <c r="J29" s="113">
        <f>(Gender!S31/'Total Certificates, 1&lt;4'!J30)*100</f>
        <v>63.601321585903079</v>
      </c>
    </row>
    <row r="30" spans="1:10">
      <c r="A30" s="16" t="s">
        <v>40</v>
      </c>
      <c r="B30" s="113">
        <f>(Gender!K32/'Total Certificates, 1&lt;4'!B31)*100</f>
        <v>62.847790507364977</v>
      </c>
      <c r="C30" s="113">
        <f>(Gender!L32/'Total Certificates, 1&lt;4'!C31)*100</f>
        <v>56.12244897959183</v>
      </c>
      <c r="D30" s="113">
        <f>(Gender!M32/'Total Certificates, 1&lt;4'!D31)*100</f>
        <v>61.215629522431257</v>
      </c>
      <c r="E30" s="113">
        <f>(Gender!N32/'Total Certificates, 1&lt;4'!E31)*100</f>
        <v>65.840938722294652</v>
      </c>
      <c r="F30" s="113">
        <f>(Gender!O32/'Total Certificates, 1&lt;4'!F31)*100</f>
        <v>62.665066026410564</v>
      </c>
      <c r="G30" s="113" t="e">
        <f>(Gender!P32/'Total Certificates, 1&lt;4'!G31)*100</f>
        <v>#DIV/0!</v>
      </c>
      <c r="H30" s="113">
        <f>(Gender!Q32/'Total Certificates, 1&lt;4'!H31)*100</f>
        <v>62.659574468085111</v>
      </c>
      <c r="I30" s="113">
        <f>(Gender!R32/'Total Certificates, 1&lt;4'!I31)*100</f>
        <v>54.865181711606091</v>
      </c>
      <c r="J30" s="113">
        <f>(Gender!S32/'Total Certificates, 1&lt;4'!J31)*100</f>
        <v>53.516090584028611</v>
      </c>
    </row>
    <row r="31" spans="1:10">
      <c r="A31" s="16" t="s">
        <v>47</v>
      </c>
      <c r="B31" s="113">
        <f>(Gender!K33/'Total Certificates, 1&lt;4'!B32)*100</f>
        <v>78.449502133712656</v>
      </c>
      <c r="C31" s="113">
        <f>(Gender!L33/'Total Certificates, 1&lt;4'!C32)*100</f>
        <v>77.371864776444937</v>
      </c>
      <c r="D31" s="113">
        <f>(Gender!M33/'Total Certificates, 1&lt;4'!D32)*100</f>
        <v>81.136198106336494</v>
      </c>
      <c r="E31" s="113">
        <f>(Gender!N33/'Total Certificates, 1&lt;4'!E32)*100</f>
        <v>80.267102752793676</v>
      </c>
      <c r="F31" s="113">
        <f>(Gender!O33/'Total Certificates, 1&lt;4'!F32)*100</f>
        <v>75.983827493261458</v>
      </c>
      <c r="G31" s="113" t="e">
        <f>(Gender!P33/'Total Certificates, 1&lt;4'!G32)*100</f>
        <v>#DIV/0!</v>
      </c>
      <c r="H31" s="113">
        <f>(Gender!Q33/'Total Certificates, 1&lt;4'!H32)*100</f>
        <v>74.096754439681561</v>
      </c>
      <c r="I31" s="113">
        <f>(Gender!R33/'Total Certificates, 1&lt;4'!I32)*100</f>
        <v>67.899603698811092</v>
      </c>
      <c r="J31" s="113">
        <f>(Gender!S33/'Total Certificates, 1&lt;4'!J32)*100</f>
        <v>69.427244582043343</v>
      </c>
    </row>
    <row r="32" spans="1:10">
      <c r="A32" s="16" t="s">
        <v>46</v>
      </c>
      <c r="B32" s="113">
        <f>(Gender!K34/'Total Certificates, 1&lt;4'!B33)*100</f>
        <v>59.311087190527445</v>
      </c>
      <c r="C32" s="113">
        <f>(Gender!L34/'Total Certificates, 1&lt;4'!C33)*100</f>
        <v>57.858376511226254</v>
      </c>
      <c r="D32" s="113">
        <f>(Gender!M34/'Total Certificates, 1&lt;4'!D33)*100</f>
        <v>61.361299609294676</v>
      </c>
      <c r="E32" s="113">
        <f>(Gender!N34/'Total Certificates, 1&lt;4'!E33)*100</f>
        <v>63.662402138628984</v>
      </c>
      <c r="F32" s="113">
        <f>(Gender!O34/'Total Certificates, 1&lt;4'!F33)*100</f>
        <v>63.713646532438482</v>
      </c>
      <c r="G32" s="113" t="e">
        <f>(Gender!P34/'Total Certificates, 1&lt;4'!G33)*100</f>
        <v>#DIV/0!</v>
      </c>
      <c r="H32" s="113">
        <f>(Gender!Q34/'Total Certificates, 1&lt;4'!H33)*100</f>
        <v>60.548816862199239</v>
      </c>
      <c r="I32" s="113">
        <f>(Gender!R34/'Total Certificates, 1&lt;4'!I33)*100</f>
        <v>65.061796716472969</v>
      </c>
      <c r="J32" s="113">
        <f>(Gender!S34/'Total Certificates, 1&lt;4'!J33)*100</f>
        <v>64.758256548296927</v>
      </c>
    </row>
    <row r="33" spans="1:10">
      <c r="A33" s="16" t="s">
        <v>50</v>
      </c>
      <c r="B33" s="113">
        <f>(Gender!K35/'Total Certificates, 1&lt;4'!B34)*100</f>
        <v>80.060073937153419</v>
      </c>
      <c r="C33" s="113">
        <f>(Gender!L35/'Total Certificates, 1&lt;4'!C34)*100</f>
        <v>76.878483835005568</v>
      </c>
      <c r="D33" s="113">
        <f>(Gender!M35/'Total Certificates, 1&lt;4'!D34)*100</f>
        <v>75.157515751575161</v>
      </c>
      <c r="E33" s="113">
        <f>(Gender!N35/'Total Certificates, 1&lt;4'!E34)*100</f>
        <v>74.925037481259366</v>
      </c>
      <c r="F33" s="113">
        <f>(Gender!O35/'Total Certificates, 1&lt;4'!F34)*100</f>
        <v>73.157110945644078</v>
      </c>
      <c r="G33" s="113" t="e">
        <f>(Gender!P35/'Total Certificates, 1&lt;4'!G34)*100</f>
        <v>#DIV/0!</v>
      </c>
      <c r="H33" s="113">
        <f>(Gender!Q35/'Total Certificates, 1&lt;4'!H34)*100</f>
        <v>69.188696444849583</v>
      </c>
      <c r="I33" s="113">
        <f>(Gender!R35/'Total Certificates, 1&lt;4'!I34)*100</f>
        <v>70.815254624343453</v>
      </c>
      <c r="J33" s="113">
        <f>(Gender!S35/'Total Certificates, 1&lt;4'!J34)*100</f>
        <v>69.765092194998729</v>
      </c>
    </row>
    <row r="34" spans="1:10">
      <c r="A34" s="16" t="s">
        <v>54</v>
      </c>
      <c r="B34" s="113">
        <f>(Gender!K36/'Total Certificates, 1&lt;4'!B35)*100</f>
        <v>76.820772640911969</v>
      </c>
      <c r="C34" s="113">
        <f>(Gender!L36/'Total Certificates, 1&lt;4'!C35)*100</f>
        <v>72.951244813278009</v>
      </c>
      <c r="D34" s="113">
        <f>(Gender!M36/'Total Certificates, 1&lt;4'!D35)*100</f>
        <v>73.400673400673398</v>
      </c>
      <c r="E34" s="113">
        <f>(Gender!N36/'Total Certificates, 1&lt;4'!E35)*100</f>
        <v>73.479768786127167</v>
      </c>
      <c r="F34" s="113">
        <f>(Gender!O36/'Total Certificates, 1&lt;4'!F35)*100</f>
        <v>71.596136154553818</v>
      </c>
      <c r="G34" s="113" t="e">
        <f>(Gender!P36/'Total Certificates, 1&lt;4'!G35)*100</f>
        <v>#DIV/0!</v>
      </c>
      <c r="H34" s="113">
        <f>(Gender!Q36/'Total Certificates, 1&lt;4'!H35)*100</f>
        <v>70.141256697515828</v>
      </c>
      <c r="I34" s="113">
        <f>(Gender!R36/'Total Certificates, 1&lt;4'!I35)*100</f>
        <v>67.086578103527259</v>
      </c>
      <c r="J34" s="113">
        <f>(Gender!S36/'Total Certificates, 1&lt;4'!J35)*100</f>
        <v>64.063306382246694</v>
      </c>
    </row>
    <row r="35" spans="1:10">
      <c r="A35" s="16" t="s">
        <v>17</v>
      </c>
      <c r="B35" s="113">
        <f>(Gender!K37/'Total Certificates, 1&lt;4'!B36)*100</f>
        <v>65.647676393392004</v>
      </c>
      <c r="C35" s="113">
        <f>(Gender!L37/'Total Certificates, 1&lt;4'!C36)*100</f>
        <v>63.133887845452108</v>
      </c>
      <c r="D35" s="113">
        <f>(Gender!M37/'Total Certificates, 1&lt;4'!D36)*100</f>
        <v>70.165792590086284</v>
      </c>
      <c r="E35" s="113">
        <f>(Gender!N37/'Total Certificates, 1&lt;4'!E36)*100</f>
        <v>69.533540648600621</v>
      </c>
      <c r="F35" s="113">
        <f>(Gender!O37/'Total Certificates, 1&lt;4'!F36)*100</f>
        <v>68.458157846548247</v>
      </c>
      <c r="G35" s="113" t="e">
        <f>(Gender!P37/'Total Certificates, 1&lt;4'!G36)*100</f>
        <v>#DIV/0!</v>
      </c>
      <c r="H35" s="113">
        <f>(Gender!Q37/'Total Certificates, 1&lt;4'!H36)*100</f>
        <v>65.361149380043301</v>
      </c>
      <c r="I35" s="113">
        <f>(Gender!R37/'Total Certificates, 1&lt;4'!I36)*100</f>
        <v>62.671332750072906</v>
      </c>
      <c r="J35" s="113">
        <f>(Gender!S37/'Total Certificates, 1&lt;4'!J36)*100</f>
        <v>60.829937808277933</v>
      </c>
    </row>
    <row r="36" spans="1:10">
      <c r="A36" s="17" t="s">
        <v>57</v>
      </c>
      <c r="B36" s="114">
        <f>(Gender!K38/'Total Certificates, 1&lt;4'!B37)*100</f>
        <v>22.426470588235293</v>
      </c>
      <c r="C36" s="114">
        <f>(Gender!L38/'Total Certificates, 1&lt;4'!C37)*100</f>
        <v>20.670773442847366</v>
      </c>
      <c r="D36" s="114">
        <f>(Gender!M38/'Total Certificates, 1&lt;4'!D37)*100</f>
        <v>17.736670293797609</v>
      </c>
      <c r="E36" s="114">
        <f>(Gender!N38/'Total Certificates, 1&lt;4'!E37)*100</f>
        <v>26.916666666666668</v>
      </c>
      <c r="F36" s="114">
        <f>(Gender!O38/'Total Certificates, 1&lt;4'!F37)*100</f>
        <v>16.691880988401412</v>
      </c>
      <c r="G36" s="114" t="e">
        <f>(Gender!P38/'Total Certificates, 1&lt;4'!G37)*100</f>
        <v>#DIV/0!</v>
      </c>
      <c r="H36" s="114">
        <f>(Gender!Q38/'Total Certificates, 1&lt;4'!H37)*100</f>
        <v>22.553699284009546</v>
      </c>
      <c r="I36" s="114">
        <f>(Gender!R38/'Total Certificates, 1&lt;4'!I37)*100</f>
        <v>36.875567665758403</v>
      </c>
      <c r="J36" s="114">
        <f>(Gender!S38/'Total Certificates, 1&lt;4'!J37)*100</f>
        <v>32.819194515852615</v>
      </c>
    </row>
    <row r="37" spans="1:10">
      <c r="A37" s="23" t="s">
        <v>67</v>
      </c>
      <c r="B37" s="111">
        <f>(Gender!K39/'Total Certificates, 1&lt;4'!B38)*100</f>
        <v>68.327659135458575</v>
      </c>
      <c r="C37" s="111">
        <f>(Gender!L39/'Total Certificates, 1&lt;4'!C38)*100</f>
        <v>67.182871936002982</v>
      </c>
      <c r="D37" s="111">
        <f>(Gender!M39/'Total Certificates, 1&lt;4'!D38)*100</f>
        <v>67.975968668010182</v>
      </c>
      <c r="E37" s="111">
        <f>(Gender!N39/'Total Certificates, 1&lt;4'!E38)*100</f>
        <v>68.550560204226358</v>
      </c>
      <c r="F37" s="111">
        <f>(Gender!O39/'Total Certificates, 1&lt;4'!F38)*100</f>
        <v>67.604801402107242</v>
      </c>
      <c r="G37" s="111" t="e">
        <f>(Gender!P39/'Total Certificates, 1&lt;4'!G38)*100</f>
        <v>#DIV/0!</v>
      </c>
      <c r="H37" s="111">
        <f>(Gender!Q39/'Total Certificates, 1&lt;4'!H38)*100</f>
        <v>65.286689017663008</v>
      </c>
      <c r="I37" s="111">
        <f>(Gender!R39/'Total Certificates, 1&lt;4'!I38)*100</f>
        <v>62.798966506269707</v>
      </c>
      <c r="J37" s="111">
        <f>(Gender!S39/'Total Certificates, 1&lt;4'!J38)*100</f>
        <v>62.113712065136937</v>
      </c>
    </row>
    <row r="38" spans="1:10">
      <c r="A38" s="24" t="s">
        <v>70</v>
      </c>
      <c r="B38" s="112"/>
      <c r="C38" s="112"/>
      <c r="D38" s="112"/>
      <c r="E38" s="112"/>
      <c r="F38" s="112"/>
      <c r="G38" s="112"/>
      <c r="H38" s="112"/>
      <c r="I38" s="112"/>
      <c r="J38" s="112"/>
    </row>
    <row r="39" spans="1:10">
      <c r="A39" s="16" t="s">
        <v>32</v>
      </c>
      <c r="B39" s="113">
        <f>(Gender!K41/'Total Certificates, 1&lt;4'!B40)*100</f>
        <v>62.790191526407426</v>
      </c>
      <c r="C39" s="113">
        <f>(Gender!L41/'Total Certificates, 1&lt;4'!C40)*100</f>
        <v>67.105350175252966</v>
      </c>
      <c r="D39" s="113">
        <f>(Gender!M41/'Total Certificates, 1&lt;4'!D40)*100</f>
        <v>68.492870649563045</v>
      </c>
      <c r="E39" s="113">
        <f>(Gender!N41/'Total Certificates, 1&lt;4'!E40)*100</f>
        <v>68.550999888280643</v>
      </c>
      <c r="F39" s="113">
        <f>(Gender!O41/'Total Certificates, 1&lt;4'!F40)*100</f>
        <v>68.570215476064106</v>
      </c>
      <c r="G39" s="113" t="e">
        <f>(Gender!P41/'Total Certificates, 1&lt;4'!G40)*100</f>
        <v>#DIV/0!</v>
      </c>
      <c r="H39" s="113">
        <f>(Gender!Q41/'Total Certificates, 1&lt;4'!H40)*100</f>
        <v>61.733351792883838</v>
      </c>
      <c r="I39" s="113">
        <f>(Gender!R41/'Total Certificates, 1&lt;4'!I40)*100</f>
        <v>57.181876606683801</v>
      </c>
      <c r="J39" s="113">
        <f>(Gender!S41/'Total Certificates, 1&lt;4'!J40)*100</f>
        <v>60.394717317109361</v>
      </c>
    </row>
    <row r="40" spans="1:10">
      <c r="A40" s="16" t="s">
        <v>33</v>
      </c>
      <c r="B40" s="113">
        <f>(Gender!K42/'Total Certificates, 1&lt;4'!B41)*100</f>
        <v>74.516333650491589</v>
      </c>
      <c r="C40" s="113">
        <f>(Gender!L42/'Total Certificates, 1&lt;4'!C41)*100</f>
        <v>70.346251588310039</v>
      </c>
      <c r="D40" s="113">
        <f>(Gender!M42/'Total Certificates, 1&lt;4'!D41)*100</f>
        <v>70.95420762407096</v>
      </c>
      <c r="E40" s="113">
        <f>(Gender!N42/'Total Certificates, 1&lt;4'!E41)*100</f>
        <v>72.100558659217867</v>
      </c>
      <c r="F40" s="113">
        <f>(Gender!O42/'Total Certificates, 1&lt;4'!F41)*100</f>
        <v>67.243015287295719</v>
      </c>
      <c r="G40" s="113" t="e">
        <f>(Gender!P42/'Total Certificates, 1&lt;4'!G41)*100</f>
        <v>#DIV/0!</v>
      </c>
      <c r="H40" s="113">
        <f>(Gender!Q42/'Total Certificates, 1&lt;4'!H41)*100</f>
        <v>67.326810793750994</v>
      </c>
      <c r="I40" s="113">
        <f>(Gender!R42/'Total Certificates, 1&lt;4'!I41)*100</f>
        <v>64.684362770120813</v>
      </c>
      <c r="J40" s="113">
        <f>(Gender!S42/'Total Certificates, 1&lt;4'!J41)*100</f>
        <v>63.76915365888587</v>
      </c>
    </row>
    <row r="41" spans="1:10">
      <c r="A41" s="16" t="s">
        <v>30</v>
      </c>
      <c r="B41" s="113">
        <f>(Gender!K43/'Total Certificates, 1&lt;4'!B42)*100</f>
        <v>75.540251721681301</v>
      </c>
      <c r="C41" s="113">
        <f>(Gender!L43/'Total Certificates, 1&lt;4'!C42)*100</f>
        <v>74.419114423498471</v>
      </c>
      <c r="D41" s="113">
        <f>(Gender!M43/'Total Certificates, 1&lt;4'!D42)*100</f>
        <v>71.917175078572754</v>
      </c>
      <c r="E41" s="113">
        <f>(Gender!N43/'Total Certificates, 1&lt;4'!E42)*100</f>
        <v>73.930405019965775</v>
      </c>
      <c r="F41" s="113">
        <f>(Gender!O43/'Total Certificates, 1&lt;4'!F42)*100</f>
        <v>73.801047120418843</v>
      </c>
      <c r="G41" s="113" t="e">
        <f>(Gender!P43/'Total Certificates, 1&lt;4'!G42)*100</f>
        <v>#DIV/0!</v>
      </c>
      <c r="H41" s="113">
        <f>(Gender!Q43/'Total Certificates, 1&lt;4'!H42)*100</f>
        <v>66.977363515312916</v>
      </c>
      <c r="I41" s="113">
        <f>(Gender!R43/'Total Certificates, 1&lt;4'!I42)*100</f>
        <v>66.706105063890206</v>
      </c>
      <c r="J41" s="113">
        <f>(Gender!S43/'Total Certificates, 1&lt;4'!J42)*100</f>
        <v>62.814194184327256</v>
      </c>
    </row>
    <row r="42" spans="1:10">
      <c r="A42" s="16" t="s">
        <v>34</v>
      </c>
      <c r="B42" s="113">
        <f>(Gender!K44/'Total Certificates, 1&lt;4'!B43)*100</f>
        <v>63.640439363371435</v>
      </c>
      <c r="C42" s="113">
        <f>(Gender!L44/'Total Certificates, 1&lt;4'!C43)*100</f>
        <v>63.013465144025901</v>
      </c>
      <c r="D42" s="113">
        <f>(Gender!M44/'Total Certificates, 1&lt;4'!D43)*100</f>
        <v>61.572654812998159</v>
      </c>
      <c r="E42" s="113">
        <f>(Gender!N44/'Total Certificates, 1&lt;4'!E43)*100</f>
        <v>64.687396625868345</v>
      </c>
      <c r="F42" s="113">
        <f>(Gender!O44/'Total Certificates, 1&lt;4'!F43)*100</f>
        <v>63.163664839467501</v>
      </c>
      <c r="G42" s="113" t="e">
        <f>(Gender!P44/'Total Certificates, 1&lt;4'!G43)*100</f>
        <v>#DIV/0!</v>
      </c>
      <c r="H42" s="113">
        <f>(Gender!Q44/'Total Certificates, 1&lt;4'!H43)*100</f>
        <v>61.502711076684733</v>
      </c>
      <c r="I42" s="113">
        <f>(Gender!R44/'Total Certificates, 1&lt;4'!I43)*100</f>
        <v>55.001010305112139</v>
      </c>
      <c r="J42" s="113">
        <f>(Gender!S44/'Total Certificates, 1&lt;4'!J43)*100</f>
        <v>53.345187819515452</v>
      </c>
    </row>
    <row r="43" spans="1:10">
      <c r="A43" s="16" t="s">
        <v>37</v>
      </c>
      <c r="B43" s="113">
        <f>(Gender!K45/'Total Certificates, 1&lt;4'!B44)*100</f>
        <v>70.569324898890386</v>
      </c>
      <c r="C43" s="113">
        <f>(Gender!L45/'Total Certificates, 1&lt;4'!C44)*100</f>
        <v>68.436103663985705</v>
      </c>
      <c r="D43" s="113">
        <f>(Gender!M45/'Total Certificates, 1&lt;4'!D44)*100</f>
        <v>71.533950057439995</v>
      </c>
      <c r="E43" s="113">
        <f>(Gender!N45/'Total Certificates, 1&lt;4'!E44)*100</f>
        <v>71.623256702540914</v>
      </c>
      <c r="F43" s="113">
        <f>(Gender!O45/'Total Certificates, 1&lt;4'!F44)*100</f>
        <v>71.690497366080592</v>
      </c>
      <c r="G43" s="113" t="e">
        <f>(Gender!P45/'Total Certificates, 1&lt;4'!G44)*100</f>
        <v>#DIV/0!</v>
      </c>
      <c r="H43" s="113">
        <f>(Gender!Q45/'Total Certificates, 1&lt;4'!H44)*100</f>
        <v>72.760537611709239</v>
      </c>
      <c r="I43" s="113">
        <f>(Gender!R45/'Total Certificates, 1&lt;4'!I44)*100</f>
        <v>70.674370745607092</v>
      </c>
      <c r="J43" s="113">
        <f>(Gender!S45/'Total Certificates, 1&lt;4'!J44)*100</f>
        <v>69.821826280623611</v>
      </c>
    </row>
    <row r="44" spans="1:10">
      <c r="A44" s="16" t="s">
        <v>38</v>
      </c>
      <c r="B44" s="113">
        <f>(Gender!K46/'Total Certificates, 1&lt;4'!B45)*100</f>
        <v>56.547462529581907</v>
      </c>
      <c r="C44" s="113">
        <f>(Gender!L46/'Total Certificates, 1&lt;4'!C45)*100</f>
        <v>57.491381596393531</v>
      </c>
      <c r="D44" s="113">
        <f>(Gender!M46/'Total Certificates, 1&lt;4'!D45)*100</f>
        <v>60.064747369638106</v>
      </c>
      <c r="E44" s="113">
        <f>(Gender!N46/'Total Certificates, 1&lt;4'!E45)*100</f>
        <v>59.458151910982103</v>
      </c>
      <c r="F44" s="113">
        <f>(Gender!O46/'Total Certificates, 1&lt;4'!F45)*100</f>
        <v>58.885261194029844</v>
      </c>
      <c r="G44" s="113" t="e">
        <f>(Gender!P46/'Total Certificates, 1&lt;4'!G45)*100</f>
        <v>#DIV/0!</v>
      </c>
      <c r="H44" s="113">
        <f>(Gender!Q46/'Total Certificates, 1&lt;4'!H45)*100</f>
        <v>59.230240549828181</v>
      </c>
      <c r="I44" s="113">
        <f>(Gender!R46/'Total Certificates, 1&lt;4'!I45)*100</f>
        <v>54.752444987775064</v>
      </c>
      <c r="J44" s="113">
        <f>(Gender!S46/'Total Certificates, 1&lt;4'!J45)*100</f>
        <v>51.986970684039093</v>
      </c>
    </row>
    <row r="45" spans="1:10">
      <c r="A45" s="16" t="s">
        <v>39</v>
      </c>
      <c r="B45" s="113">
        <f>(Gender!K47/'Total Certificates, 1&lt;4'!B46)*100</f>
        <v>71.828083603179266</v>
      </c>
      <c r="C45" s="113">
        <f>(Gender!L47/'Total Certificates, 1&lt;4'!C46)*100</f>
        <v>66.338824686501113</v>
      </c>
      <c r="D45" s="113">
        <f>(Gender!M47/'Total Certificates, 1&lt;4'!D46)*100</f>
        <v>67.484831770546066</v>
      </c>
      <c r="E45" s="113">
        <f>(Gender!N47/'Total Certificates, 1&lt;4'!E46)*100</f>
        <v>65.748168817579355</v>
      </c>
      <c r="F45" s="113">
        <f>(Gender!O47/'Total Certificates, 1&lt;4'!F46)*100</f>
        <v>66.361800688917924</v>
      </c>
      <c r="G45" s="113" t="e">
        <f>(Gender!P47/'Total Certificates, 1&lt;4'!G46)*100</f>
        <v>#DIV/0!</v>
      </c>
      <c r="H45" s="113">
        <f>(Gender!Q47/'Total Certificates, 1&lt;4'!H46)*100</f>
        <v>64.028939633732762</v>
      </c>
      <c r="I45" s="113">
        <f>(Gender!R47/'Total Certificates, 1&lt;4'!I46)*100</f>
        <v>62.607003891050582</v>
      </c>
      <c r="J45" s="113">
        <f>(Gender!S47/'Total Certificates, 1&lt;4'!J46)*100</f>
        <v>61.996676466828582</v>
      </c>
    </row>
    <row r="46" spans="1:10">
      <c r="A46" s="16" t="s">
        <v>43</v>
      </c>
      <c r="B46" s="113">
        <f>(Gender!K48/'Total Certificates, 1&lt;4'!B47)*100</f>
        <v>80.343213728549145</v>
      </c>
      <c r="C46" s="113">
        <f>(Gender!L48/'Total Certificates, 1&lt;4'!C47)*100</f>
        <v>78.445981905268752</v>
      </c>
      <c r="D46" s="113">
        <f>(Gender!M48/'Total Certificates, 1&lt;4'!D47)*100</f>
        <v>75.580820563519524</v>
      </c>
      <c r="E46" s="113">
        <f>(Gender!N48/'Total Certificates, 1&lt;4'!E47)*100</f>
        <v>74.21602787456446</v>
      </c>
      <c r="F46" s="113">
        <f>(Gender!O48/'Total Certificates, 1&lt;4'!F47)*100</f>
        <v>71.798493408662907</v>
      </c>
      <c r="G46" s="113" t="e">
        <f>(Gender!P48/'Total Certificates, 1&lt;4'!G47)*100</f>
        <v>#DIV/0!</v>
      </c>
      <c r="H46" s="113">
        <f>(Gender!Q48/'Total Certificates, 1&lt;4'!H47)*100</f>
        <v>68.738684369342181</v>
      </c>
      <c r="I46" s="113">
        <f>(Gender!R48/'Total Certificates, 1&lt;4'!I47)*100</f>
        <v>67.81609195402298</v>
      </c>
      <c r="J46" s="113">
        <f>(Gender!S48/'Total Certificates, 1&lt;4'!J47)*100</f>
        <v>65.76872536136662</v>
      </c>
    </row>
    <row r="47" spans="1:10">
      <c r="A47" s="16" t="s">
        <v>42</v>
      </c>
      <c r="B47" s="113">
        <f>(Gender!K49/'Total Certificates, 1&lt;4'!B48)*100</f>
        <v>59.023066485753048</v>
      </c>
      <c r="C47" s="113">
        <f>(Gender!L49/'Total Certificates, 1&lt;4'!C48)*100</f>
        <v>60.683760683760681</v>
      </c>
      <c r="D47" s="113">
        <f>(Gender!M49/'Total Certificates, 1&lt;4'!D48)*100</f>
        <v>59.93449781659389</v>
      </c>
      <c r="E47" s="113">
        <f>(Gender!N49/'Total Certificates, 1&lt;4'!E48)*100</f>
        <v>67.714285714285722</v>
      </c>
      <c r="F47" s="113">
        <f>(Gender!O49/'Total Certificates, 1&lt;4'!F48)*100</f>
        <v>63.745498199279716</v>
      </c>
      <c r="G47" s="113" t="e">
        <f>(Gender!P49/'Total Certificates, 1&lt;4'!G48)*100</f>
        <v>#DIV/0!</v>
      </c>
      <c r="H47" s="113">
        <f>(Gender!Q49/'Total Certificates, 1&lt;4'!H48)*100</f>
        <v>64.973958333333343</v>
      </c>
      <c r="I47" s="113">
        <f>(Gender!R49/'Total Certificates, 1&lt;4'!I48)*100</f>
        <v>59.597523219814242</v>
      </c>
      <c r="J47" s="113">
        <f>(Gender!S49/'Total Certificates, 1&lt;4'!J48)*100</f>
        <v>59.039548022598879</v>
      </c>
    </row>
    <row r="48" spans="1:10">
      <c r="A48" s="16" t="s">
        <v>49</v>
      </c>
      <c r="B48" s="113">
        <f>(Gender!K50/'Total Certificates, 1&lt;4'!B49)*100</f>
        <v>73.803389830508465</v>
      </c>
      <c r="C48" s="113">
        <f>(Gender!L50/'Total Certificates, 1&lt;4'!C49)*100</f>
        <v>72.201156213091309</v>
      </c>
      <c r="D48" s="113">
        <f>(Gender!M50/'Total Certificates, 1&lt;4'!D49)*100</f>
        <v>70.175641321932062</v>
      </c>
      <c r="E48" s="113">
        <f>(Gender!N50/'Total Certificates, 1&lt;4'!E49)*100</f>
        <v>70.641698182261806</v>
      </c>
      <c r="F48" s="113">
        <f>(Gender!O50/'Total Certificates, 1&lt;4'!F49)*100</f>
        <v>71.979943260539685</v>
      </c>
      <c r="G48" s="113" t="e">
        <f>(Gender!P50/'Total Certificates, 1&lt;4'!G49)*100</f>
        <v>#DIV/0!</v>
      </c>
      <c r="H48" s="113">
        <f>(Gender!Q50/'Total Certificates, 1&lt;4'!H49)*100</f>
        <v>67.577656312491669</v>
      </c>
      <c r="I48" s="113">
        <f>(Gender!R50/'Total Certificates, 1&lt;4'!I49)*100</f>
        <v>67.265641913834159</v>
      </c>
      <c r="J48" s="113">
        <f>(Gender!S50/'Total Certificates, 1&lt;4'!J49)*100</f>
        <v>66.334745762711862</v>
      </c>
    </row>
    <row r="49" spans="1:10">
      <c r="A49" s="16" t="s">
        <v>53</v>
      </c>
      <c r="B49" s="113">
        <f>(Gender!K51/'Total Certificates, 1&lt;4'!B50)*100</f>
        <v>75.407779171894603</v>
      </c>
      <c r="C49" s="113">
        <f>(Gender!L51/'Total Certificates, 1&lt;4'!C50)*100</f>
        <v>68.854282536151274</v>
      </c>
      <c r="D49" s="113">
        <f>(Gender!M51/'Total Certificates, 1&lt;4'!D50)*100</f>
        <v>71.88139059304703</v>
      </c>
      <c r="E49" s="113">
        <f>(Gender!N51/'Total Certificates, 1&lt;4'!E50)*100</f>
        <v>75.88075880758808</v>
      </c>
      <c r="F49" s="113">
        <f>(Gender!O51/'Total Certificates, 1&lt;4'!F50)*100</f>
        <v>73.021181716833894</v>
      </c>
      <c r="G49" s="113" t="e">
        <f>(Gender!P51/'Total Certificates, 1&lt;4'!G50)*100</f>
        <v>#DIV/0!</v>
      </c>
      <c r="H49" s="113">
        <f>(Gender!Q51/'Total Certificates, 1&lt;4'!H50)*100</f>
        <v>68.606060606060609</v>
      </c>
      <c r="I49" s="113">
        <f>(Gender!R51/'Total Certificates, 1&lt;4'!I50)*100</f>
        <v>70.534550195567149</v>
      </c>
      <c r="J49" s="113">
        <f>(Gender!S51/'Total Certificates, 1&lt;4'!J50)*100</f>
        <v>69.361147327249014</v>
      </c>
    </row>
    <row r="50" spans="1:10">
      <c r="A50" s="17" t="s">
        <v>56</v>
      </c>
      <c r="B50" s="114">
        <f>(Gender!K52/'Total Certificates, 1&lt;4'!B51)*100</f>
        <v>63.640538885486833</v>
      </c>
      <c r="C50" s="114">
        <f>(Gender!L52/'Total Certificates, 1&lt;4'!C51)*100</f>
        <v>59.105735254145152</v>
      </c>
      <c r="D50" s="114">
        <f>(Gender!M52/'Total Certificates, 1&lt;4'!D51)*100</f>
        <v>61.838025548803174</v>
      </c>
      <c r="E50" s="114">
        <f>(Gender!N52/'Total Certificates, 1&lt;4'!E51)*100</f>
        <v>64.108546168958753</v>
      </c>
      <c r="F50" s="114">
        <f>(Gender!O52/'Total Certificates, 1&lt;4'!F51)*100</f>
        <v>59.217737917289483</v>
      </c>
      <c r="G50" s="114" t="e">
        <f>(Gender!P52/'Total Certificates, 1&lt;4'!G51)*100</f>
        <v>#DIV/0!</v>
      </c>
      <c r="H50" s="114">
        <f>(Gender!Q52/'Total Certificates, 1&lt;4'!H51)*100</f>
        <v>58.246712586098937</v>
      </c>
      <c r="I50" s="114">
        <f>(Gender!R52/'Total Certificates, 1&lt;4'!I51)*100</f>
        <v>56.317980394789849</v>
      </c>
      <c r="J50" s="114">
        <f>(Gender!S52/'Total Certificates, 1&lt;4'!J51)*100</f>
        <v>54.426913548050592</v>
      </c>
    </row>
    <row r="51" spans="1:10">
      <c r="A51" s="23" t="s">
        <v>68</v>
      </c>
      <c r="B51" s="111">
        <f>(Gender!K53/'Total Certificates, 1&lt;4'!B52)*100</f>
        <v>67.614722362896771</v>
      </c>
      <c r="C51" s="111">
        <f>(Gender!L53/'Total Certificates, 1&lt;4'!C52)*100</f>
        <v>67.670238939160171</v>
      </c>
      <c r="D51" s="111">
        <f>(Gender!M53/'Total Certificates, 1&lt;4'!D52)*100</f>
        <v>67.316212313805821</v>
      </c>
      <c r="E51" s="111">
        <f>(Gender!N53/'Total Certificates, 1&lt;4'!E52)*100</f>
        <v>68.846771270260476</v>
      </c>
      <c r="F51" s="111">
        <f>(Gender!O53/'Total Certificates, 1&lt;4'!F52)*100</f>
        <v>68.133292451778345</v>
      </c>
      <c r="G51" s="111" t="e">
        <f>(Gender!P53/'Total Certificates, 1&lt;4'!G52)*100</f>
        <v>#DIV/0!</v>
      </c>
      <c r="H51" s="111">
        <f>(Gender!Q53/'Total Certificates, 1&lt;4'!H52)*100</f>
        <v>66.789873999967142</v>
      </c>
      <c r="I51" s="111">
        <f>(Gender!R53/'Total Certificates, 1&lt;4'!I52)*100</f>
        <v>65.150021391766956</v>
      </c>
      <c r="J51" s="111">
        <f>(Gender!S53/'Total Certificates, 1&lt;4'!J52)*100</f>
        <v>64.291349453670463</v>
      </c>
    </row>
    <row r="52" spans="1:10">
      <c r="A52" s="24" t="s">
        <v>70</v>
      </c>
      <c r="B52" s="112"/>
      <c r="C52" s="112"/>
      <c r="D52" s="112"/>
      <c r="E52" s="112"/>
      <c r="F52" s="112"/>
      <c r="G52" s="112"/>
      <c r="H52" s="112"/>
      <c r="I52" s="112"/>
      <c r="J52" s="112"/>
    </row>
    <row r="53" spans="1:10">
      <c r="A53" s="16" t="s">
        <v>28</v>
      </c>
      <c r="B53" s="113">
        <f>(Gender!K55/'Total Certificates, 1&lt;4'!B54)*100</f>
        <v>57.177957177957175</v>
      </c>
      <c r="C53" s="113">
        <f>(Gender!L55/'Total Certificates, 1&lt;4'!C54)*100</f>
        <v>57.530487804878049</v>
      </c>
      <c r="D53" s="113">
        <f>(Gender!M55/'Total Certificates, 1&lt;4'!D54)*100</f>
        <v>58.855551335612098</v>
      </c>
      <c r="E53" s="113">
        <f>(Gender!N55/'Total Certificates, 1&lt;4'!E54)*100</f>
        <v>57.893388006150694</v>
      </c>
      <c r="F53" s="113">
        <f>(Gender!O55/'Total Certificates, 1&lt;4'!F54)*100</f>
        <v>57.012282205084261</v>
      </c>
      <c r="G53" s="113" t="e">
        <f>(Gender!P55/'Total Certificates, 1&lt;4'!G54)*100</f>
        <v>#DIV/0!</v>
      </c>
      <c r="H53" s="113">
        <f>(Gender!Q55/'Total Certificates, 1&lt;4'!H54)*100</f>
        <v>54.53464673913043</v>
      </c>
      <c r="I53" s="113">
        <f>(Gender!R55/'Total Certificates, 1&lt;4'!I54)*100</f>
        <v>53.611374407582936</v>
      </c>
      <c r="J53" s="113">
        <f>(Gender!S55/'Total Certificates, 1&lt;4'!J54)*100</f>
        <v>53.025279734769995</v>
      </c>
    </row>
    <row r="54" spans="1:10">
      <c r="A54" s="16" t="s">
        <v>36</v>
      </c>
      <c r="B54" s="113">
        <f>(Gender!K56/'Total Certificates, 1&lt;4'!B55)*100</f>
        <v>65.345528455284551</v>
      </c>
      <c r="C54" s="113">
        <f>(Gender!L56/'Total Certificates, 1&lt;4'!C55)*100</f>
        <v>68.234323432343231</v>
      </c>
      <c r="D54" s="113">
        <f>(Gender!M56/'Total Certificates, 1&lt;4'!D55)*100</f>
        <v>71.931196247068016</v>
      </c>
      <c r="E54" s="113">
        <f>(Gender!N56/'Total Certificates, 1&lt;4'!E55)*100</f>
        <v>70.90517241379311</v>
      </c>
      <c r="F54" s="113">
        <f>(Gender!O56/'Total Certificates, 1&lt;4'!F55)*100</f>
        <v>72.875354107648732</v>
      </c>
      <c r="G54" s="113" t="e">
        <f>(Gender!P56/'Total Certificates, 1&lt;4'!G55)*100</f>
        <v>#DIV/0!</v>
      </c>
      <c r="H54" s="113">
        <f>(Gender!Q56/'Total Certificates, 1&lt;4'!H55)*100</f>
        <v>66.810344827586206</v>
      </c>
      <c r="I54" s="113">
        <f>(Gender!R56/'Total Certificates, 1&lt;4'!I55)*100</f>
        <v>62.350380848748642</v>
      </c>
      <c r="J54" s="113">
        <f>(Gender!S56/'Total Certificates, 1&lt;4'!J55)*100</f>
        <v>57.499999999999993</v>
      </c>
    </row>
    <row r="55" spans="1:10">
      <c r="A55" s="16" t="s">
        <v>35</v>
      </c>
      <c r="B55" s="113">
        <f>(Gender!K57/'Total Certificates, 1&lt;4'!B56)*100</f>
        <v>68.814661543009166</v>
      </c>
      <c r="C55" s="113">
        <f>(Gender!L57/'Total Certificates, 1&lt;4'!C56)*100</f>
        <v>69.649469266847703</v>
      </c>
      <c r="D55" s="113">
        <f>(Gender!M57/'Total Certificates, 1&lt;4'!D56)*100</f>
        <v>69.752281616688393</v>
      </c>
      <c r="E55" s="113">
        <f>(Gender!N57/'Total Certificates, 1&lt;4'!E56)*100</f>
        <v>69.260465677403786</v>
      </c>
      <c r="F55" s="113">
        <f>(Gender!O57/'Total Certificates, 1&lt;4'!F56)*100</f>
        <v>70.46144505160899</v>
      </c>
      <c r="G55" s="113" t="e">
        <f>(Gender!P57/'Total Certificates, 1&lt;4'!G56)*100</f>
        <v>#DIV/0!</v>
      </c>
      <c r="H55" s="113">
        <f>(Gender!Q57/'Total Certificates, 1&lt;4'!H56)*100</f>
        <v>67.777180727207593</v>
      </c>
      <c r="I55" s="113">
        <f>(Gender!R57/'Total Certificates, 1&lt;4'!I56)*100</f>
        <v>67.940047523304699</v>
      </c>
      <c r="J55" s="113">
        <f>(Gender!S57/'Total Certificates, 1&lt;4'!J56)*100</f>
        <v>69.771494965143305</v>
      </c>
    </row>
    <row r="56" spans="1:10">
      <c r="A56" s="16" t="s">
        <v>44</v>
      </c>
      <c r="B56" s="113">
        <f>(Gender!K58/'Total Certificates, 1&lt;4'!B57)*100</f>
        <v>89.672544080604538</v>
      </c>
      <c r="C56" s="113">
        <f>(Gender!L58/'Total Certificates, 1&lt;4'!C57)*100</f>
        <v>88.513513513513516</v>
      </c>
      <c r="D56" s="113">
        <f>(Gender!M58/'Total Certificates, 1&lt;4'!D57)*100</f>
        <v>91.682070240295744</v>
      </c>
      <c r="E56" s="113">
        <f>(Gender!N58/'Total Certificates, 1&lt;4'!E57)*100</f>
        <v>92.368839427662948</v>
      </c>
      <c r="F56" s="113">
        <f>(Gender!O58/'Total Certificates, 1&lt;4'!F57)*100</f>
        <v>91.866028708133967</v>
      </c>
      <c r="G56" s="113" t="e">
        <f>(Gender!P58/'Total Certificates, 1&lt;4'!G57)*100</f>
        <v>#DIV/0!</v>
      </c>
      <c r="H56" s="113">
        <f>(Gender!Q58/'Total Certificates, 1&lt;4'!H57)*100</f>
        <v>93.734939759036138</v>
      </c>
      <c r="I56" s="113">
        <f>(Gender!R58/'Total Certificates, 1&lt;4'!I57)*100</f>
        <v>83.770287141073666</v>
      </c>
      <c r="J56" s="113">
        <f>(Gender!S58/'Total Certificates, 1&lt;4'!J57)*100</f>
        <v>86.535947712418306</v>
      </c>
    </row>
    <row r="57" spans="1:10">
      <c r="A57" s="16" t="s">
        <v>45</v>
      </c>
      <c r="B57" s="113">
        <f>(Gender!K59/'Total Certificates, 1&lt;4'!B58)*100</f>
        <v>66.178139183055976</v>
      </c>
      <c r="C57" s="113">
        <f>(Gender!L59/'Total Certificates, 1&lt;4'!C58)*100</f>
        <v>63.641377137004653</v>
      </c>
      <c r="D57" s="113">
        <f>(Gender!M59/'Total Certificates, 1&lt;4'!D58)*100</f>
        <v>67.669559627129544</v>
      </c>
      <c r="E57" s="113">
        <f>(Gender!N59/'Total Certificates, 1&lt;4'!E58)*100</f>
        <v>68.048173316288768</v>
      </c>
      <c r="F57" s="113">
        <f>(Gender!O59/'Total Certificates, 1&lt;4'!F58)*100</f>
        <v>68.844484358628947</v>
      </c>
      <c r="G57" s="113" t="e">
        <f>(Gender!P59/'Total Certificates, 1&lt;4'!G58)*100</f>
        <v>#DIV/0!</v>
      </c>
      <c r="H57" s="113">
        <f>(Gender!Q59/'Total Certificates, 1&lt;4'!H58)*100</f>
        <v>64.822839663522814</v>
      </c>
      <c r="I57" s="113">
        <f>(Gender!R59/'Total Certificates, 1&lt;4'!I58)*100</f>
        <v>61.636959639418151</v>
      </c>
      <c r="J57" s="113">
        <f>(Gender!S59/'Total Certificates, 1&lt;4'!J58)*100</f>
        <v>60.25785326921109</v>
      </c>
    </row>
    <row r="58" spans="1:10">
      <c r="A58" s="16" t="s">
        <v>48</v>
      </c>
      <c r="B58" s="113">
        <f>(Gender!K60/'Total Certificates, 1&lt;4'!B59)*100</f>
        <v>72.829945143594713</v>
      </c>
      <c r="C58" s="113">
        <f>(Gender!L60/'Total Certificates, 1&lt;4'!C59)*100</f>
        <v>73.386649408284015</v>
      </c>
      <c r="D58" s="113">
        <f>(Gender!M60/'Total Certificates, 1&lt;4'!D59)*100</f>
        <v>70.355646747029155</v>
      </c>
      <c r="E58" s="113">
        <f>(Gender!N60/'Total Certificates, 1&lt;4'!E59)*100</f>
        <v>71.630904927487066</v>
      </c>
      <c r="F58" s="113">
        <f>(Gender!O60/'Total Certificates, 1&lt;4'!F59)*100</f>
        <v>71.427908056651958</v>
      </c>
      <c r="G58" s="113" t="e">
        <f>(Gender!P60/'Total Certificates, 1&lt;4'!G59)*100</f>
        <v>#DIV/0!</v>
      </c>
      <c r="H58" s="113">
        <f>(Gender!Q60/'Total Certificates, 1&lt;4'!H59)*100</f>
        <v>71.863138198342696</v>
      </c>
      <c r="I58" s="113">
        <f>(Gender!R60/'Total Certificates, 1&lt;4'!I59)*100</f>
        <v>69.311090515909797</v>
      </c>
      <c r="J58" s="113">
        <f>(Gender!S60/'Total Certificates, 1&lt;4'!J59)*100</f>
        <v>69.218272792254211</v>
      </c>
    </row>
    <row r="59" spans="1:10">
      <c r="A59" s="16" t="s">
        <v>51</v>
      </c>
      <c r="B59" s="113">
        <f>(Gender!K61/'Total Certificates, 1&lt;4'!B60)*100</f>
        <v>63.383807546709001</v>
      </c>
      <c r="C59" s="113">
        <f>(Gender!L61/'Total Certificates, 1&lt;4'!C60)*100</f>
        <v>63.942992874109258</v>
      </c>
      <c r="D59" s="113">
        <f>(Gender!M61/'Total Certificates, 1&lt;4'!D60)*100</f>
        <v>62.077389095172954</v>
      </c>
      <c r="E59" s="113">
        <f>(Gender!N61/'Total Certificates, 1&lt;4'!E60)*100</f>
        <v>66.858900422914274</v>
      </c>
      <c r="F59" s="113">
        <f>(Gender!O61/'Total Certificates, 1&lt;4'!F60)*100</f>
        <v>64.059648573961098</v>
      </c>
      <c r="G59" s="113" t="e">
        <f>(Gender!P61/'Total Certificates, 1&lt;4'!G60)*100</f>
        <v>#DIV/0!</v>
      </c>
      <c r="H59" s="113">
        <f>(Gender!Q61/'Total Certificates, 1&lt;4'!H60)*100</f>
        <v>64.07143765094699</v>
      </c>
      <c r="I59" s="113">
        <f>(Gender!R61/'Total Certificates, 1&lt;4'!I60)*100</f>
        <v>63.992117117117118</v>
      </c>
      <c r="J59" s="113">
        <f>(Gender!S61/'Total Certificates, 1&lt;4'!J60)*100</f>
        <v>61.305794074417882</v>
      </c>
    </row>
    <row r="60" spans="1:10">
      <c r="A60" s="16" t="s">
        <v>52</v>
      </c>
      <c r="B60" s="113">
        <f>(Gender!K62/'Total Certificates, 1&lt;4'!B61)*100</f>
        <v>84.759358288770045</v>
      </c>
      <c r="C60" s="113">
        <f>(Gender!L62/'Total Certificates, 1&lt;4'!C61)*100</f>
        <v>84.071381361533383</v>
      </c>
      <c r="D60" s="113">
        <f>(Gender!M62/'Total Certificates, 1&lt;4'!D61)*100</f>
        <v>87.083811710677381</v>
      </c>
      <c r="E60" s="113">
        <f>(Gender!N62/'Total Certificates, 1&lt;4'!E61)*100</f>
        <v>86.269256530475559</v>
      </c>
      <c r="F60" s="113">
        <f>(Gender!O62/'Total Certificates, 1&lt;4'!F61)*100</f>
        <v>85.703125</v>
      </c>
      <c r="G60" s="113" t="e">
        <f>(Gender!P62/'Total Certificates, 1&lt;4'!G61)*100</f>
        <v>#DIV/0!</v>
      </c>
      <c r="H60" s="113">
        <f>(Gender!Q62/'Total Certificates, 1&lt;4'!H61)*100</f>
        <v>81.936245572609209</v>
      </c>
      <c r="I60" s="113">
        <f>(Gender!R62/'Total Certificates, 1&lt;4'!I61)*100</f>
        <v>82.007343941248465</v>
      </c>
      <c r="J60" s="113">
        <f>(Gender!S62/'Total Certificates, 1&lt;4'!J61)*100</f>
        <v>78.537735849056602</v>
      </c>
    </row>
    <row r="61" spans="1:10">
      <c r="A61" s="17" t="s">
        <v>55</v>
      </c>
      <c r="B61" s="114">
        <f>(Gender!K63/'Total Certificates, 1&lt;4'!B62)*100</f>
        <v>82.059800664451828</v>
      </c>
      <c r="C61" s="114">
        <f>(Gender!L63/'Total Certificates, 1&lt;4'!C62)*100</f>
        <v>79.145728643216088</v>
      </c>
      <c r="D61" s="114">
        <f>(Gender!M63/'Total Certificates, 1&lt;4'!D62)*100</f>
        <v>87.745098039215691</v>
      </c>
      <c r="E61" s="114">
        <f>(Gender!N63/'Total Certificates, 1&lt;4'!E62)*100</f>
        <v>85.674157303370791</v>
      </c>
      <c r="F61" s="114">
        <f>(Gender!O63/'Total Certificates, 1&lt;4'!F62)*100</f>
        <v>85.959885386819479</v>
      </c>
      <c r="G61" s="114" t="e">
        <f>(Gender!P63/'Total Certificates, 1&lt;4'!G62)*100</f>
        <v>#DIV/0!</v>
      </c>
      <c r="H61" s="114">
        <f>(Gender!Q63/'Total Certificates, 1&lt;4'!H62)*100</f>
        <v>73.669467787114854</v>
      </c>
      <c r="I61" s="114">
        <f>(Gender!R63/'Total Certificates, 1&lt;4'!I62)*100</f>
        <v>74.143302180685353</v>
      </c>
      <c r="J61" s="114">
        <f>(Gender!S63/'Total Certificates, 1&lt;4'!J62)*100</f>
        <v>78.275862068965523</v>
      </c>
    </row>
    <row r="62" spans="1:10">
      <c r="A62" s="43" t="s">
        <v>41</v>
      </c>
      <c r="B62" s="115">
        <f>(Gender!K64/'Total Certificates, 1&lt;4'!B63)*100</f>
        <v>48.72389791183295</v>
      </c>
      <c r="C62" s="115">
        <f>(Gender!L64/'Total Certificates, 1&lt;4'!C63)*100</f>
        <v>49.53051643192488</v>
      </c>
      <c r="D62" s="115">
        <f>(Gender!M64/'Total Certificates, 1&lt;4'!D63)*100</f>
        <v>63.247863247863243</v>
      </c>
      <c r="E62" s="115">
        <f>(Gender!N64/'Total Certificates, 1&lt;4'!E63)*100</f>
        <v>62.311557788944725</v>
      </c>
      <c r="F62" s="115">
        <f>(Gender!O64/'Total Certificates, 1&lt;4'!F63)*100</f>
        <v>58.515283842794766</v>
      </c>
      <c r="G62" s="115" t="e">
        <f>(Gender!P64/'Total Certificates, 1&lt;4'!G63)*100</f>
        <v>#DIV/0!</v>
      </c>
      <c r="H62" s="115">
        <f>(Gender!Q64/'Total Certificates, 1&lt;4'!H63)*100</f>
        <v>40.833333333333336</v>
      </c>
      <c r="I62" s="115">
        <f>(Gender!R64/'Total Certificates, 1&lt;4'!I63)*100</f>
        <v>54.704301075268816</v>
      </c>
      <c r="J62" s="115">
        <f>(Gender!S64/'Total Certificates, 1&lt;4'!J63)*100</f>
        <v>47.9020979020979</v>
      </c>
    </row>
    <row r="63" spans="1:10">
      <c r="B63" s="115"/>
      <c r="C63" s="115"/>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47</vt:lpstr>
      <vt:lpstr>Total Certificates, 1&lt;4</vt:lpstr>
      <vt:lpstr>Public</vt:lpstr>
      <vt:lpstr>Gender</vt:lpstr>
      <vt:lpstr>All races</vt:lpstr>
      <vt:lpstr>Black</vt:lpstr>
      <vt:lpstr>Hispanic &amp; Foreign</vt:lpstr>
      <vt:lpstr>Women % of Total</vt:lpstr>
      <vt:lpstr>'TABLE 47'!Print_Area</vt:lpstr>
      <vt:lpstr>T_1</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2015-05-01T19:58:22Z</cp:lastPrinted>
  <dcterms:created xsi:type="dcterms:W3CDTF">1999-04-13T17:48:42Z</dcterms:created>
  <dcterms:modified xsi:type="dcterms:W3CDTF">2019-07-02T13:05:40Z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2019-04-11T21:35:41.2018883Z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