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I:\FactBooks\3_Completion\"/>
    </mc:Choice>
  </mc:AlternateContent>
  <xr:revisionPtr revIDLastSave="0" documentId="13_ncr:1_{F59D75A7-9B27-4B9A-97B1-AC00026F298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TABLE 58" sheetId="4" r:id="rId1"/>
    <sheet name="DATA" sheetId="1" r:id="rId2"/>
    <sheet name="Selected Fields" sheetId="5" r:id="rId3"/>
    <sheet name="CIP 2000-NCES Groupings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__TOT92">'[1]2 yr Women'!#REF!</definedName>
    <definedName name="__123Graph_AEGROWTH" hidden="1">[2]ALL!#REF!</definedName>
    <definedName name="__123Graph_BTREND" hidden="1">#REF!</definedName>
    <definedName name="__123Graph_X" hidden="1">'[3]Graduate Men'!#REF!</definedName>
    <definedName name="__123Graph_XTREND" hidden="1">#REF!</definedName>
    <definedName name="_2YRTOT92">'[1]2 yr Women'!#REF!</definedName>
    <definedName name="_92UGPUB">'[4]Non-Res. Undergraduate'!#REF!</definedName>
    <definedName name="_92UGTOT">'[4]Non-Res. Undergraduate'!#REF!</definedName>
    <definedName name="_xlnm._FilterDatabase" localSheetId="0" hidden="1">'TABLE 58'!$A$11:$P$70</definedName>
    <definedName name="A">'[1]2 yr Women'!#REF!</definedName>
    <definedName name="DATA">DATA!$B$5:$EV$24</definedName>
    <definedName name="FRESH2YR">'[1]2 yr Women'!#REF!</definedName>
    <definedName name="FRESHTOT">'[1]2 yr Women'!#REF!</definedName>
    <definedName name="GRAD7686">#REF!</definedName>
    <definedName name="GRAD92">#REF!</definedName>
    <definedName name="GRADCHNG">'[5]X..All 1st grad..X'!#REF!</definedName>
    <definedName name="HEAD">'[4]Non-Res. Undergraduate'!#REF!</definedName>
    <definedName name="NOTE">#REF!</definedName>
    <definedName name="NOTE2">'[6]Historically black'!#REF!</definedName>
    <definedName name="NOTEA">#REF!</definedName>
    <definedName name="_xlnm.Print_Area" localSheetId="0">'TABLE 58'!$A$1:$N$75</definedName>
    <definedName name="Print_Area_MI" localSheetId="0">'TABLE 58'!$A$1:$N$11</definedName>
    <definedName name="PUB4YR92">#REF!</definedName>
    <definedName name="SOURCE">#REF!</definedName>
    <definedName name="STATESB">[7]TABLE!#REF!</definedName>
    <definedName name="TABLE" localSheetId="0">'TABLE 58'!$A$1:$N$11</definedName>
    <definedName name="TABLE">#REF!</definedName>
    <definedName name="TEMP">#REF!</definedName>
    <definedName name="TOT">'[3]Graduate Men'!#REF!</definedName>
    <definedName name="TOT1ST92">#REF!</definedName>
    <definedName name="TOT4YR92">#REF!</definedName>
    <definedName name="UNDG7686">'[4]Non-Res. Undergraduate'!#REF!</definedName>
    <definedName name="UNDGCHNG">'[4]Non-Res. Undergraduate'!#REF!</definedName>
    <definedName name="x">'[8]2 yr Women'!#REF!</definedName>
    <definedName name="y">'[8]2 yr Women'!#REF!</definedName>
    <definedName name="YEARS">'[3]Graduate Men'!#REF!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0" i="4" l="1"/>
  <c r="N70" i="4"/>
  <c r="N68" i="4"/>
  <c r="N67" i="4"/>
  <c r="N66" i="4"/>
  <c r="N65" i="4"/>
  <c r="N64" i="4"/>
  <c r="N63" i="4"/>
  <c r="N61" i="4"/>
  <c r="N59" i="4"/>
  <c r="N58" i="4"/>
  <c r="N57" i="4"/>
  <c r="N56" i="4"/>
  <c r="N55" i="4"/>
  <c r="N53" i="4"/>
  <c r="N52" i="4"/>
  <c r="N51" i="4"/>
  <c r="N50" i="4"/>
  <c r="N49" i="4"/>
  <c r="N48" i="4"/>
  <c r="N47" i="4"/>
  <c r="N45" i="4"/>
  <c r="N43" i="4"/>
  <c r="N42" i="4"/>
  <c r="N41" i="4"/>
  <c r="N40" i="4"/>
  <c r="N39" i="4"/>
  <c r="N37" i="4"/>
  <c r="N36" i="4"/>
  <c r="N35" i="4"/>
  <c r="N34" i="4"/>
  <c r="N33" i="4"/>
  <c r="N30" i="4"/>
  <c r="N29" i="4"/>
  <c r="N28" i="4"/>
  <c r="N27" i="4"/>
  <c r="N26" i="4"/>
  <c r="N25" i="4"/>
  <c r="N23" i="4"/>
  <c r="N22" i="4"/>
  <c r="N21" i="4"/>
  <c r="N20" i="4"/>
  <c r="N19" i="4"/>
  <c r="N18" i="4"/>
  <c r="N17" i="4"/>
  <c r="N15" i="4"/>
  <c r="N14" i="4"/>
  <c r="N12" i="4"/>
  <c r="N1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L70" i="4"/>
  <c r="L68" i="4"/>
  <c r="L67" i="4"/>
  <c r="L66" i="4"/>
  <c r="L65" i="4"/>
  <c r="L64" i="4"/>
  <c r="L63" i="4"/>
  <c r="L61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2" i="4"/>
  <c r="L1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J34" i="4"/>
  <c r="J70" i="4"/>
  <c r="J68" i="4"/>
  <c r="J67" i="4"/>
  <c r="J66" i="4"/>
  <c r="J65" i="4"/>
  <c r="J64" i="4"/>
  <c r="J63" i="4"/>
  <c r="J61" i="4"/>
  <c r="J59" i="4"/>
  <c r="J58" i="4"/>
  <c r="J56" i="4"/>
  <c r="J55" i="4"/>
  <c r="J54" i="4"/>
  <c r="J53" i="4"/>
  <c r="J52" i="4"/>
  <c r="J51" i="4"/>
  <c r="J49" i="4"/>
  <c r="J48" i="4"/>
  <c r="J47" i="4"/>
  <c r="J45" i="4"/>
  <c r="J43" i="4"/>
  <c r="J42" i="4"/>
  <c r="J41" i="4"/>
  <c r="J39" i="4"/>
  <c r="J36" i="4"/>
  <c r="J33" i="4"/>
  <c r="J30" i="4"/>
  <c r="J29" i="4"/>
  <c r="J28" i="4"/>
  <c r="J27" i="4"/>
  <c r="J26" i="4"/>
  <c r="J25" i="4"/>
  <c r="J24" i="4"/>
  <c r="J23" i="4"/>
  <c r="J22" i="4"/>
  <c r="J21" i="4"/>
  <c r="J20" i="4"/>
  <c r="J18" i="4"/>
  <c r="J17" i="4"/>
  <c r="J15" i="4"/>
  <c r="J14" i="4"/>
  <c r="J12" i="4"/>
  <c r="J1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H70" i="4"/>
  <c r="H69" i="4"/>
  <c r="H68" i="4"/>
  <c r="H67" i="4"/>
  <c r="H66" i="4"/>
  <c r="H65" i="4"/>
  <c r="H64" i="4"/>
  <c r="H63" i="4"/>
  <c r="H62" i="4"/>
  <c r="H61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2" i="4"/>
  <c r="H1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F70" i="4"/>
  <c r="F69" i="4"/>
  <c r="F68" i="4"/>
  <c r="F67" i="4"/>
  <c r="F66" i="4"/>
  <c r="F65" i="4"/>
  <c r="F64" i="4"/>
  <c r="F63" i="4"/>
  <c r="F62" i="4"/>
  <c r="F61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2" i="4"/>
  <c r="F1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D70" i="4"/>
  <c r="D68" i="4"/>
  <c r="D67" i="4"/>
  <c r="D66" i="4"/>
  <c r="D65" i="4"/>
  <c r="D64" i="4"/>
  <c r="D63" i="4"/>
  <c r="D61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5" i="4"/>
  <c r="D43" i="4"/>
  <c r="D42" i="4"/>
  <c r="D41" i="4"/>
  <c r="D40" i="4"/>
  <c r="D39" i="4"/>
  <c r="D36" i="4"/>
  <c r="D35" i="4"/>
  <c r="D34" i="4"/>
  <c r="D33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2" i="4"/>
  <c r="D1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AD53" i="1"/>
  <c r="AC53" i="1"/>
  <c r="AD39" i="1"/>
  <c r="AC39" i="1"/>
  <c r="AD24" i="1"/>
  <c r="AC24" i="1"/>
  <c r="AD6" i="1"/>
  <c r="AC6" i="1"/>
  <c r="FS53" i="1"/>
  <c r="FR53" i="1"/>
  <c r="FS39" i="1"/>
  <c r="FR39" i="1"/>
  <c r="FS24" i="1"/>
  <c r="FR24" i="1"/>
  <c r="FS6" i="1"/>
  <c r="FR6" i="1"/>
  <c r="EP53" i="1"/>
  <c r="EO53" i="1"/>
  <c r="EP39" i="1"/>
  <c r="EO39" i="1"/>
  <c r="EP24" i="1"/>
  <c r="EO24" i="1"/>
  <c r="EP6" i="1"/>
  <c r="EO6" i="1"/>
  <c r="DM53" i="1"/>
  <c r="DL53" i="1"/>
  <c r="DM39" i="1"/>
  <c r="DL39" i="1"/>
  <c r="DM24" i="1"/>
  <c r="DL24" i="1"/>
  <c r="DM6" i="1"/>
  <c r="DL6" i="1"/>
  <c r="CJ53" i="1"/>
  <c r="CI53" i="1"/>
  <c r="CJ39" i="1"/>
  <c r="CI39" i="1"/>
  <c r="CJ24" i="1"/>
  <c r="CI24" i="1"/>
  <c r="CJ6" i="1"/>
  <c r="CI6" i="1"/>
  <c r="BF53" i="1"/>
  <c r="BG53" i="1"/>
  <c r="BF39" i="1"/>
  <c r="BG39" i="1"/>
  <c r="BF24" i="1"/>
  <c r="BG24" i="1"/>
  <c r="BF6" i="1"/>
  <c r="BG6" i="1"/>
  <c r="FS5" i="1" l="1"/>
  <c r="FR5" i="1"/>
  <c r="FR7" i="1" s="1"/>
  <c r="EP5" i="1"/>
  <c r="EP54" i="1" s="1"/>
  <c r="EP40" i="1"/>
  <c r="EO5" i="1"/>
  <c r="EO25" i="1" s="1"/>
  <c r="EO54" i="1"/>
  <c r="DM5" i="1"/>
  <c r="DM54" i="1" s="1"/>
  <c r="DL5" i="1"/>
  <c r="DL40" i="1" s="1"/>
  <c r="CJ5" i="1"/>
  <c r="CJ40" i="1" s="1"/>
  <c r="CJ54" i="1"/>
  <c r="CI5" i="1"/>
  <c r="CI25" i="1" s="1"/>
  <c r="BG5" i="1"/>
  <c r="BG7" i="1" s="1"/>
  <c r="BF5" i="1"/>
  <c r="BF7" i="1" s="1"/>
  <c r="BF54" i="1"/>
  <c r="AD5" i="1"/>
  <c r="AD54" i="1" s="1"/>
  <c r="AD25" i="1"/>
  <c r="AD40" i="1"/>
  <c r="AC5" i="1"/>
  <c r="AC54" i="1" s="1"/>
  <c r="AC40" i="1"/>
  <c r="AC25" i="1"/>
  <c r="AC7" i="1"/>
  <c r="AD7" i="1"/>
  <c r="FS25" i="1"/>
  <c r="FR40" i="1"/>
  <c r="FS40" i="1"/>
  <c r="FS54" i="1"/>
  <c r="FS7" i="1"/>
  <c r="EP25" i="1"/>
  <c r="EO7" i="1"/>
  <c r="EP7" i="1"/>
  <c r="BG54" i="1"/>
  <c r="DM7" i="1"/>
  <c r="CI40" i="1"/>
  <c r="CI7" i="1"/>
  <c r="CJ7" i="1"/>
  <c r="CJ25" i="1"/>
  <c r="BG40" i="1"/>
  <c r="BG25" i="1"/>
  <c r="BF25" i="1"/>
  <c r="BF40" i="1"/>
  <c r="FR25" i="1" l="1"/>
  <c r="FR54" i="1"/>
  <c r="EO40" i="1"/>
  <c r="DM40" i="1"/>
  <c r="DM25" i="1"/>
  <c r="DL54" i="1"/>
  <c r="DL7" i="1"/>
  <c r="DL25" i="1"/>
  <c r="CI54" i="1"/>
  <c r="FP6" i="1"/>
  <c r="FQ6" i="1"/>
  <c r="FP24" i="1"/>
  <c r="FQ24" i="1"/>
  <c r="FP39" i="1"/>
  <c r="FQ39" i="1"/>
  <c r="FP53" i="1"/>
  <c r="FQ53" i="1"/>
  <c r="EM6" i="1"/>
  <c r="EN6" i="1"/>
  <c r="EM24" i="1"/>
  <c r="EN24" i="1"/>
  <c r="EM39" i="1"/>
  <c r="EN39" i="1"/>
  <c r="EM53" i="1"/>
  <c r="EN53" i="1"/>
  <c r="DJ53" i="1"/>
  <c r="DK53" i="1"/>
  <c r="DJ39" i="1"/>
  <c r="DK39" i="1"/>
  <c r="DJ24" i="1"/>
  <c r="DK24" i="1"/>
  <c r="DJ6" i="1"/>
  <c r="DK6" i="1"/>
  <c r="CG6" i="1"/>
  <c r="CH6" i="1"/>
  <c r="CG24" i="1"/>
  <c r="CH24" i="1"/>
  <c r="CG39" i="1"/>
  <c r="CH39" i="1"/>
  <c r="CG53" i="1"/>
  <c r="CH53" i="1"/>
  <c r="BD53" i="1"/>
  <c r="BE53" i="1"/>
  <c r="BD39" i="1"/>
  <c r="BE39" i="1"/>
  <c r="BD24" i="1"/>
  <c r="BE24" i="1"/>
  <c r="BD6" i="1"/>
  <c r="BE6" i="1"/>
  <c r="AA53" i="1"/>
  <c r="AB53" i="1"/>
  <c r="AA39" i="1"/>
  <c r="AB39" i="1"/>
  <c r="AA24" i="1"/>
  <c r="AB24" i="1"/>
  <c r="AA6" i="1"/>
  <c r="AB6" i="1"/>
  <c r="DJ5" i="1" l="1"/>
  <c r="DJ25" i="1" s="1"/>
  <c r="FP5" i="1"/>
  <c r="FP7" i="1" s="1"/>
  <c r="FQ5" i="1"/>
  <c r="FP40" i="1"/>
  <c r="FP54" i="1"/>
  <c r="EN5" i="1"/>
  <c r="EN25" i="1" s="1"/>
  <c r="EN40" i="1"/>
  <c r="CH5" i="1"/>
  <c r="CH25" i="1" s="1"/>
  <c r="CG5" i="1"/>
  <c r="CG25" i="1" s="1"/>
  <c r="EM5" i="1"/>
  <c r="EM40" i="1" s="1"/>
  <c r="DK5" i="1"/>
  <c r="EM25" i="1"/>
  <c r="DJ54" i="1"/>
  <c r="DJ40" i="1"/>
  <c r="DJ7" i="1"/>
  <c r="BE5" i="1"/>
  <c r="BD5" i="1"/>
  <c r="BD54" i="1" s="1"/>
  <c r="AB5" i="1"/>
  <c r="AA5" i="1"/>
  <c r="AA54" i="1" s="1"/>
  <c r="FO53" i="1"/>
  <c r="FO39" i="1"/>
  <c r="FO24" i="1"/>
  <c r="FO6" i="1"/>
  <c r="EL53" i="1"/>
  <c r="EL39" i="1"/>
  <c r="EL24" i="1"/>
  <c r="EL6" i="1"/>
  <c r="DI53" i="1"/>
  <c r="DI39" i="1"/>
  <c r="DI24" i="1"/>
  <c r="DI6" i="1"/>
  <c r="CF53" i="1"/>
  <c r="CF39" i="1"/>
  <c r="CF24" i="1"/>
  <c r="CF6" i="1"/>
  <c r="BC53" i="1"/>
  <c r="BC39" i="1"/>
  <c r="BC24" i="1"/>
  <c r="BC6" i="1"/>
  <c r="Z53" i="1"/>
  <c r="Z39" i="1"/>
  <c r="Z24" i="1"/>
  <c r="Z6" i="1"/>
  <c r="EN54" i="1" l="1"/>
  <c r="CH7" i="1"/>
  <c r="DK7" i="1"/>
  <c r="CH54" i="1"/>
  <c r="AB7" i="1"/>
  <c r="FP25" i="1"/>
  <c r="FQ7" i="1"/>
  <c r="BE54" i="1"/>
  <c r="FQ40" i="1"/>
  <c r="CG7" i="1"/>
  <c r="EN7" i="1"/>
  <c r="FQ54" i="1"/>
  <c r="FQ25" i="1"/>
  <c r="CH40" i="1"/>
  <c r="CG40" i="1"/>
  <c r="CG54" i="1"/>
  <c r="DK25" i="1"/>
  <c r="DK40" i="1"/>
  <c r="EM7" i="1"/>
  <c r="DK54" i="1"/>
  <c r="EM54" i="1"/>
  <c r="BE7" i="1"/>
  <c r="BE40" i="1"/>
  <c r="BD25" i="1"/>
  <c r="BD40" i="1"/>
  <c r="BD7" i="1"/>
  <c r="BE25" i="1"/>
  <c r="AB54" i="1"/>
  <c r="AB40" i="1"/>
  <c r="AA7" i="1"/>
  <c r="AA40" i="1"/>
  <c r="AA25" i="1"/>
  <c r="AB25" i="1"/>
  <c r="FO5" i="1"/>
  <c r="EL5" i="1"/>
  <c r="EL54" i="1" s="1"/>
  <c r="DI5" i="1"/>
  <c r="CF5" i="1"/>
  <c r="BC5" i="1"/>
  <c r="Z5" i="1"/>
  <c r="EL7" i="1" l="1"/>
  <c r="FO25" i="1"/>
  <c r="EL25" i="1"/>
  <c r="Z7" i="1"/>
  <c r="BC7" i="1"/>
  <c r="CF7" i="1"/>
  <c r="EL40" i="1"/>
  <c r="FO7" i="1"/>
  <c r="FO54" i="1"/>
  <c r="FO40" i="1"/>
  <c r="DI40" i="1"/>
  <c r="DI54" i="1"/>
  <c r="DI7" i="1"/>
  <c r="DI25" i="1"/>
  <c r="CF25" i="1"/>
  <c r="CF40" i="1"/>
  <c r="CF54" i="1"/>
  <c r="BC25" i="1"/>
  <c r="BC40" i="1"/>
  <c r="BC54" i="1"/>
  <c r="Z25" i="1"/>
  <c r="Z40" i="1"/>
  <c r="Z54" i="1"/>
  <c r="FN6" i="1"/>
  <c r="FN24" i="1"/>
  <c r="FN39" i="1"/>
  <c r="FN53" i="1"/>
  <c r="EK6" i="1"/>
  <c r="EK24" i="1"/>
  <c r="EK39" i="1"/>
  <c r="EK53" i="1"/>
  <c r="DH6" i="1"/>
  <c r="DH24" i="1"/>
  <c r="DH39" i="1"/>
  <c r="DH53" i="1"/>
  <c r="CE6" i="1"/>
  <c r="CE24" i="1"/>
  <c r="CE39" i="1"/>
  <c r="CE53" i="1"/>
  <c r="BB39" i="1"/>
  <c r="BB6" i="1"/>
  <c r="BB24" i="1"/>
  <c r="BB53" i="1"/>
  <c r="Y6" i="1"/>
  <c r="Y24" i="1"/>
  <c r="Y39" i="1"/>
  <c r="Y53" i="1"/>
  <c r="FN5" i="1" l="1"/>
  <c r="FN54" i="1" s="1"/>
  <c r="BB5" i="1"/>
  <c r="BB40" i="1" s="1"/>
  <c r="EK5" i="1"/>
  <c r="EK25" i="1" s="1"/>
  <c r="DH5" i="1"/>
  <c r="CE5" i="1"/>
  <c r="Y5" i="1"/>
  <c r="FN25" i="1" l="1"/>
  <c r="FN40" i="1"/>
  <c r="FN7" i="1"/>
  <c r="BB54" i="1"/>
  <c r="EK7" i="1"/>
  <c r="EK54" i="1"/>
  <c r="BB25" i="1"/>
  <c r="BB7" i="1"/>
  <c r="EK40" i="1"/>
  <c r="DH25" i="1"/>
  <c r="DH40" i="1"/>
  <c r="DH54" i="1"/>
  <c r="DH7" i="1"/>
  <c r="CE25" i="1"/>
  <c r="CE54" i="1"/>
  <c r="CE40" i="1"/>
  <c r="CE7" i="1"/>
  <c r="Y25" i="1"/>
  <c r="Y40" i="1"/>
  <c r="Y54" i="1"/>
  <c r="Y7" i="1"/>
  <c r="FM53" i="1"/>
  <c r="FM39" i="1"/>
  <c r="FM24" i="1"/>
  <c r="FM6" i="1"/>
  <c r="CD53" i="1"/>
  <c r="CD39" i="1"/>
  <c r="CD24" i="1"/>
  <c r="CD6" i="1"/>
  <c r="EJ53" i="1"/>
  <c r="EJ39" i="1"/>
  <c r="EJ24" i="1"/>
  <c r="EJ6" i="1"/>
  <c r="DG53" i="1"/>
  <c r="DG39" i="1"/>
  <c r="DG24" i="1"/>
  <c r="DG6" i="1"/>
  <c r="BA53" i="1"/>
  <c r="BA39" i="1"/>
  <c r="BA24" i="1"/>
  <c r="BA6" i="1"/>
  <c r="X53" i="1"/>
  <c r="X39" i="1"/>
  <c r="X24" i="1"/>
  <c r="X6" i="1"/>
  <c r="FM5" i="1" l="1"/>
  <c r="FM25" i="1" s="1"/>
  <c r="CD5" i="1"/>
  <c r="EJ5" i="1"/>
  <c r="DG5" i="1"/>
  <c r="BA5" i="1"/>
  <c r="BA7" i="1" s="1"/>
  <c r="X5" i="1"/>
  <c r="FL53" i="1"/>
  <c r="FL39" i="1"/>
  <c r="FL24" i="1"/>
  <c r="FL6" i="1"/>
  <c r="EI53" i="1"/>
  <c r="EI39" i="1"/>
  <c r="EI24" i="1"/>
  <c r="EI6" i="1"/>
  <c r="DF53" i="1"/>
  <c r="DF39" i="1"/>
  <c r="DF24" i="1"/>
  <c r="DF6" i="1"/>
  <c r="CC53" i="1"/>
  <c r="CC39" i="1"/>
  <c r="CC24" i="1"/>
  <c r="CC6" i="1"/>
  <c r="AZ53" i="1"/>
  <c r="AZ39" i="1"/>
  <c r="AZ24" i="1"/>
  <c r="AZ6" i="1"/>
  <c r="W53" i="1"/>
  <c r="W39" i="1"/>
  <c r="W24" i="1"/>
  <c r="W6" i="1"/>
  <c r="FM7" i="1" l="1"/>
  <c r="EJ7" i="1"/>
  <c r="DG25" i="1"/>
  <c r="CD25" i="1"/>
  <c r="X7" i="1"/>
  <c r="DG7" i="1"/>
  <c r="FM54" i="1"/>
  <c r="FM40" i="1"/>
  <c r="CD54" i="1"/>
  <c r="CD7" i="1"/>
  <c r="CD40" i="1"/>
  <c r="EJ54" i="1"/>
  <c r="EJ40" i="1"/>
  <c r="EJ25" i="1"/>
  <c r="DG54" i="1"/>
  <c r="DG40" i="1"/>
  <c r="BA54" i="1"/>
  <c r="BA40" i="1"/>
  <c r="BA25" i="1"/>
  <c r="X54" i="1"/>
  <c r="X40" i="1"/>
  <c r="X25" i="1"/>
  <c r="EI5" i="1"/>
  <c r="FL5" i="1"/>
  <c r="CC5" i="1"/>
  <c r="AZ5" i="1"/>
  <c r="W5" i="1"/>
  <c r="DF5" i="1"/>
  <c r="CC40" i="1" l="1"/>
  <c r="EI40" i="1"/>
  <c r="FL25" i="1"/>
  <c r="W40" i="1"/>
  <c r="EI54" i="1"/>
  <c r="FL7" i="1"/>
  <c r="EI7" i="1"/>
  <c r="W7" i="1"/>
  <c r="AZ25" i="1"/>
  <c r="CC25" i="1"/>
  <c r="EI25" i="1"/>
  <c r="FL40" i="1"/>
  <c r="FL54" i="1"/>
  <c r="CC7" i="1"/>
  <c r="CC54" i="1"/>
  <c r="AZ7" i="1"/>
  <c r="AZ40" i="1"/>
  <c r="AZ54" i="1"/>
  <c r="W25" i="1"/>
  <c r="W54" i="1"/>
  <c r="DF25" i="1"/>
  <c r="DF54" i="1"/>
  <c r="DF40" i="1"/>
  <c r="DF7" i="1"/>
  <c r="C5" i="1" l="1"/>
  <c r="AF5" i="1"/>
  <c r="BI5" i="1"/>
  <c r="CL5" i="1"/>
  <c r="ER5" i="1"/>
  <c r="B6" i="1"/>
  <c r="B7" i="1" s="1"/>
  <c r="D6" i="1"/>
  <c r="E6" i="1"/>
  <c r="F6" i="1"/>
  <c r="F7" i="1" s="1"/>
  <c r="G6" i="1"/>
  <c r="G7" i="1" s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AE6" i="1"/>
  <c r="AE7" i="1" s="1"/>
  <c r="AF6" i="1"/>
  <c r="AF7" i="1" s="1"/>
  <c r="AG6" i="1"/>
  <c r="AH6" i="1"/>
  <c r="AI6" i="1"/>
  <c r="AI7" i="1" s="1"/>
  <c r="AJ6" i="1"/>
  <c r="AJ7" i="1" s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BH6" i="1"/>
  <c r="BH7" i="1" s="1"/>
  <c r="BI6" i="1"/>
  <c r="BJ6" i="1"/>
  <c r="BK6" i="1"/>
  <c r="BL6" i="1"/>
  <c r="BM6" i="1"/>
  <c r="BM7" i="1" s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K6" i="1"/>
  <c r="CK7" i="1" s="1"/>
  <c r="CL6" i="1"/>
  <c r="CM6" i="1"/>
  <c r="CN6" i="1"/>
  <c r="CO6" i="1"/>
  <c r="CO7" i="1" s="1"/>
  <c r="CP6" i="1"/>
  <c r="CP7" i="1" s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N6" i="1"/>
  <c r="DN7" i="1" s="1"/>
  <c r="DO6" i="1"/>
  <c r="DO7" i="1" s="1"/>
  <c r="DP6" i="1"/>
  <c r="DQ6" i="1"/>
  <c r="DR6" i="1"/>
  <c r="DR7" i="1" s="1"/>
  <c r="DS6" i="1"/>
  <c r="DS7" i="1" s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Q6" i="1"/>
  <c r="EQ7" i="1" s="1"/>
  <c r="ER6" i="1"/>
  <c r="ES6" i="1"/>
  <c r="ET6" i="1"/>
  <c r="EU6" i="1"/>
  <c r="EU7" i="1" s="1"/>
  <c r="EV6" i="1"/>
  <c r="EV7" i="1" s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BL7" i="1"/>
  <c r="C8" i="1"/>
  <c r="C9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B24" i="1"/>
  <c r="B25" i="1" s="1"/>
  <c r="C24" i="1"/>
  <c r="C25" i="1" s="1"/>
  <c r="D24" i="1"/>
  <c r="E24" i="1"/>
  <c r="F24" i="1"/>
  <c r="F25" i="1" s="1"/>
  <c r="G24" i="1"/>
  <c r="G25" i="1" s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AE24" i="1"/>
  <c r="AE25" i="1" s="1"/>
  <c r="AF24" i="1"/>
  <c r="AF25" i="1" s="1"/>
  <c r="AG24" i="1"/>
  <c r="AH24" i="1"/>
  <c r="AI24" i="1"/>
  <c r="AI25" i="1" s="1"/>
  <c r="AJ24" i="1"/>
  <c r="AJ25" i="1" s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BH24" i="1"/>
  <c r="BH25" i="1" s="1"/>
  <c r="BI24" i="1"/>
  <c r="BJ24" i="1"/>
  <c r="BK24" i="1"/>
  <c r="BL24" i="1"/>
  <c r="BL25" i="1" s="1"/>
  <c r="BM24" i="1"/>
  <c r="BM25" i="1" s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K24" i="1"/>
  <c r="CK25" i="1" s="1"/>
  <c r="CL24" i="1"/>
  <c r="CM24" i="1"/>
  <c r="CN24" i="1"/>
  <c r="CO24" i="1"/>
  <c r="CO25" i="1" s="1"/>
  <c r="CP24" i="1"/>
  <c r="CP25" i="1" s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N24" i="1"/>
  <c r="DN25" i="1" s="1"/>
  <c r="DO24" i="1"/>
  <c r="DO25" i="1" s="1"/>
  <c r="DP24" i="1"/>
  <c r="DQ24" i="1"/>
  <c r="DR24" i="1"/>
  <c r="DR25" i="1" s="1"/>
  <c r="DS24" i="1"/>
  <c r="DS25" i="1" s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Q24" i="1"/>
  <c r="EQ25" i="1" s="1"/>
  <c r="ER24" i="1"/>
  <c r="ES24" i="1"/>
  <c r="ET24" i="1"/>
  <c r="EU24" i="1"/>
  <c r="EU25" i="1" s="1"/>
  <c r="EV24" i="1"/>
  <c r="EV25" i="1" s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B39" i="1"/>
  <c r="B40" i="1" s="1"/>
  <c r="C39" i="1"/>
  <c r="C40" i="1" s="1"/>
  <c r="D39" i="1"/>
  <c r="E39" i="1"/>
  <c r="F39" i="1"/>
  <c r="F40" i="1" s="1"/>
  <c r="G39" i="1"/>
  <c r="G40" i="1" s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AE39" i="1"/>
  <c r="AE40" i="1" s="1"/>
  <c r="AF39" i="1"/>
  <c r="AF40" i="1" s="1"/>
  <c r="AG39" i="1"/>
  <c r="AH39" i="1"/>
  <c r="AI39" i="1"/>
  <c r="AI40" i="1" s="1"/>
  <c r="AJ39" i="1"/>
  <c r="AJ40" i="1" s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BH39" i="1"/>
  <c r="BH40" i="1" s="1"/>
  <c r="BI39" i="1"/>
  <c r="BJ39" i="1"/>
  <c r="BK39" i="1"/>
  <c r="BL39" i="1"/>
  <c r="BL40" i="1" s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K39" i="1"/>
  <c r="CK40" i="1" s="1"/>
  <c r="CL39" i="1"/>
  <c r="CM39" i="1"/>
  <c r="CN39" i="1"/>
  <c r="CO39" i="1"/>
  <c r="CO40" i="1" s="1"/>
  <c r="CP39" i="1"/>
  <c r="CP40" i="1" s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N39" i="1"/>
  <c r="DN40" i="1" s="1"/>
  <c r="DO39" i="1"/>
  <c r="DO40" i="1" s="1"/>
  <c r="DP39" i="1"/>
  <c r="DQ39" i="1"/>
  <c r="DR39" i="1"/>
  <c r="DR40" i="1" s="1"/>
  <c r="DS39" i="1"/>
  <c r="DS40" i="1" s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Q39" i="1"/>
  <c r="EQ40" i="1" s="1"/>
  <c r="ER39" i="1"/>
  <c r="ES39" i="1"/>
  <c r="ET39" i="1"/>
  <c r="EU39" i="1"/>
  <c r="EU40" i="1" s="1"/>
  <c r="EV39" i="1"/>
  <c r="EV40" i="1" s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BI40" i="1"/>
  <c r="BM40" i="1"/>
  <c r="B53" i="1"/>
  <c r="B54" i="1" s="1"/>
  <c r="C53" i="1"/>
  <c r="C54" i="1" s="1"/>
  <c r="D53" i="1"/>
  <c r="E53" i="1"/>
  <c r="F53" i="1"/>
  <c r="F54" i="1" s="1"/>
  <c r="G53" i="1"/>
  <c r="G54" i="1" s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AE53" i="1"/>
  <c r="AE54" i="1" s="1"/>
  <c r="AF53" i="1"/>
  <c r="AF54" i="1" s="1"/>
  <c r="AG53" i="1"/>
  <c r="AH53" i="1"/>
  <c r="AI53" i="1"/>
  <c r="AI54" i="1" s="1"/>
  <c r="AJ53" i="1"/>
  <c r="AJ54" i="1" s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BH53" i="1"/>
  <c r="BH54" i="1" s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K53" i="1"/>
  <c r="CK54" i="1" s="1"/>
  <c r="CL53" i="1"/>
  <c r="CM53" i="1"/>
  <c r="CN53" i="1"/>
  <c r="CO53" i="1"/>
  <c r="CO54" i="1" s="1"/>
  <c r="CP53" i="1"/>
  <c r="CP54" i="1" s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N53" i="1"/>
  <c r="DN54" i="1" s="1"/>
  <c r="DO53" i="1"/>
  <c r="DO54" i="1" s="1"/>
  <c r="DP53" i="1"/>
  <c r="DQ53" i="1"/>
  <c r="DR53" i="1"/>
  <c r="DR54" i="1" s="1"/>
  <c r="DS53" i="1"/>
  <c r="DS54" i="1" s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Q53" i="1"/>
  <c r="EQ54" i="1" s="1"/>
  <c r="ER53" i="1"/>
  <c r="ES53" i="1"/>
  <c r="ET53" i="1"/>
  <c r="EU53" i="1"/>
  <c r="EU54" i="1" s="1"/>
  <c r="EV53" i="1"/>
  <c r="EV54" i="1" s="1"/>
  <c r="EW53" i="1"/>
  <c r="EX53" i="1"/>
  <c r="EY53" i="1"/>
  <c r="EZ53" i="1"/>
  <c r="FA53" i="1"/>
  <c r="FB53" i="1"/>
  <c r="FC53" i="1"/>
  <c r="FD53" i="1"/>
  <c r="FE53" i="1"/>
  <c r="FF53" i="1"/>
  <c r="FG53" i="1"/>
  <c r="FH53" i="1"/>
  <c r="FI53" i="1"/>
  <c r="FJ53" i="1"/>
  <c r="FK53" i="1"/>
  <c r="BL54" i="1"/>
  <c r="BM54" i="1"/>
  <c r="BI54" i="1" l="1"/>
  <c r="ER54" i="1"/>
  <c r="CL25" i="1"/>
  <c r="CL7" i="1"/>
  <c r="ER7" i="1"/>
  <c r="CL40" i="1"/>
  <c r="BI7" i="1"/>
  <c r="BI25" i="1"/>
  <c r="CL54" i="1"/>
  <c r="ER40" i="1"/>
  <c r="ER25" i="1"/>
  <c r="FJ5" i="1"/>
  <c r="FJ25" i="1" s="1"/>
  <c r="FH5" i="1"/>
  <c r="FH40" i="1" s="1"/>
  <c r="FF5" i="1"/>
  <c r="FF7" i="1" s="1"/>
  <c r="FD5" i="1"/>
  <c r="FD40" i="1" s="1"/>
  <c r="FB5" i="1"/>
  <c r="FB7" i="1" s="1"/>
  <c r="EZ5" i="1"/>
  <c r="EZ54" i="1" s="1"/>
  <c r="EX5" i="1"/>
  <c r="EX40" i="1" s="1"/>
  <c r="ET5" i="1"/>
  <c r="ET54" i="1" s="1"/>
  <c r="EH5" i="1"/>
  <c r="EH7" i="1" s="1"/>
  <c r="EF5" i="1"/>
  <c r="ED5" i="1"/>
  <c r="ED54" i="1" s="1"/>
  <c r="EB5" i="1"/>
  <c r="EB54" i="1" s="1"/>
  <c r="DZ5" i="1"/>
  <c r="DZ7" i="1" s="1"/>
  <c r="DX5" i="1"/>
  <c r="DX54" i="1" s="1"/>
  <c r="DV5" i="1"/>
  <c r="DV7" i="1" s="1"/>
  <c r="DT5" i="1"/>
  <c r="DT54" i="1" s="1"/>
  <c r="DP5" i="1"/>
  <c r="DP7" i="1" s="1"/>
  <c r="DD5" i="1"/>
  <c r="DB5" i="1"/>
  <c r="CZ5" i="1"/>
  <c r="CZ25" i="1" s="1"/>
  <c r="CX5" i="1"/>
  <c r="CX7" i="1" s="1"/>
  <c r="CV5" i="1"/>
  <c r="CV54" i="1" s="1"/>
  <c r="CT5" i="1"/>
  <c r="CT54" i="1" s="1"/>
  <c r="CR5" i="1"/>
  <c r="CR54" i="1" s="1"/>
  <c r="CN5" i="1"/>
  <c r="CN7" i="1" s="1"/>
  <c r="CB5" i="1"/>
  <c r="CB40" i="1" s="1"/>
  <c r="BZ5" i="1"/>
  <c r="BX5" i="1"/>
  <c r="BV5" i="1"/>
  <c r="BV7" i="1" s="1"/>
  <c r="BT5" i="1"/>
  <c r="BT54" i="1" s="1"/>
  <c r="BR5" i="1"/>
  <c r="BR7" i="1" s="1"/>
  <c r="BP5" i="1"/>
  <c r="BP54" i="1" s="1"/>
  <c r="BN5" i="1"/>
  <c r="BN7" i="1" s="1"/>
  <c r="BJ5" i="1"/>
  <c r="BJ40" i="1" s="1"/>
  <c r="AX5" i="1"/>
  <c r="AV5" i="1"/>
  <c r="AV7" i="1" s="1"/>
  <c r="AT5" i="1"/>
  <c r="AT7" i="1" s="1"/>
  <c r="AR5" i="1"/>
  <c r="AR54" i="1" s="1"/>
  <c r="AP5" i="1"/>
  <c r="AP54" i="1" s="1"/>
  <c r="AN5" i="1"/>
  <c r="AN54" i="1" s="1"/>
  <c r="AL5" i="1"/>
  <c r="AL7" i="1" s="1"/>
  <c r="AH5" i="1"/>
  <c r="AH40" i="1" s="1"/>
  <c r="V5" i="1"/>
  <c r="V7" i="1" s="1"/>
  <c r="T5" i="1"/>
  <c r="R5" i="1"/>
  <c r="P5" i="1"/>
  <c r="P54" i="1" s="1"/>
  <c r="N5" i="1"/>
  <c r="N7" i="1" s="1"/>
  <c r="L5" i="1"/>
  <c r="L54" i="1" s="1"/>
  <c r="J5" i="1"/>
  <c r="J7" i="1" s="1"/>
  <c r="H5" i="1"/>
  <c r="H54" i="1" s="1"/>
  <c r="D5" i="1"/>
  <c r="D7" i="1" s="1"/>
  <c r="C6" i="1"/>
  <c r="C7" i="1" s="1"/>
  <c r="FK5" i="1"/>
  <c r="FK54" i="1" s="1"/>
  <c r="FI5" i="1"/>
  <c r="FI54" i="1" s="1"/>
  <c r="FG5" i="1"/>
  <c r="FG40" i="1" s="1"/>
  <c r="FE5" i="1"/>
  <c r="FE54" i="1" s="1"/>
  <c r="FC5" i="1"/>
  <c r="FC54" i="1" s="1"/>
  <c r="FA5" i="1"/>
  <c r="FA54" i="1" s="1"/>
  <c r="EY5" i="1"/>
  <c r="EY54" i="1" s="1"/>
  <c r="EW5" i="1"/>
  <c r="EW54" i="1" s="1"/>
  <c r="ES5" i="1"/>
  <c r="ES54" i="1" s="1"/>
  <c r="EG5" i="1"/>
  <c r="EE5" i="1"/>
  <c r="EC5" i="1"/>
  <c r="EC54" i="1" s="1"/>
  <c r="EA5" i="1"/>
  <c r="EA54" i="1" s="1"/>
  <c r="DY5" i="1"/>
  <c r="DY40" i="1" s="1"/>
  <c r="DW5" i="1"/>
  <c r="DW54" i="1" s="1"/>
  <c r="DU5" i="1"/>
  <c r="DU25" i="1" s="1"/>
  <c r="DQ5" i="1"/>
  <c r="DQ54" i="1" s="1"/>
  <c r="DE5" i="1"/>
  <c r="DE40" i="1" s="1"/>
  <c r="DC5" i="1"/>
  <c r="DA5" i="1"/>
  <c r="CY5" i="1"/>
  <c r="CY54" i="1" s="1"/>
  <c r="CW5" i="1"/>
  <c r="CW25" i="1" s="1"/>
  <c r="CU5" i="1"/>
  <c r="CU54" i="1" s="1"/>
  <c r="CS5" i="1"/>
  <c r="CS25" i="1" s="1"/>
  <c r="CQ5" i="1"/>
  <c r="CQ54" i="1" s="1"/>
  <c r="CM5" i="1"/>
  <c r="CM40" i="1" s="1"/>
  <c r="CA5" i="1"/>
  <c r="BY5" i="1"/>
  <c r="BW5" i="1"/>
  <c r="BW54" i="1" s="1"/>
  <c r="BU5" i="1"/>
  <c r="BU25" i="1" s="1"/>
  <c r="BS5" i="1"/>
  <c r="BS54" i="1" s="1"/>
  <c r="BQ5" i="1"/>
  <c r="BQ40" i="1" s="1"/>
  <c r="BO5" i="1"/>
  <c r="BO54" i="1" s="1"/>
  <c r="BK5" i="1"/>
  <c r="BK40" i="1" s="1"/>
  <c r="AY5" i="1"/>
  <c r="AY54" i="1" s="1"/>
  <c r="AW5" i="1"/>
  <c r="AU5" i="1"/>
  <c r="AS5" i="1"/>
  <c r="AS40" i="1" s="1"/>
  <c r="AQ5" i="1"/>
  <c r="AQ25" i="1" s="1"/>
  <c r="AO5" i="1"/>
  <c r="AO7" i="1" s="1"/>
  <c r="AM5" i="1"/>
  <c r="AM54" i="1" s="1"/>
  <c r="AK5" i="1"/>
  <c r="AK40" i="1" s="1"/>
  <c r="AG5" i="1"/>
  <c r="AG40" i="1" s="1"/>
  <c r="U5" i="1"/>
  <c r="S5" i="1"/>
  <c r="Q5" i="1"/>
  <c r="Q40" i="1" s="1"/>
  <c r="O5" i="1"/>
  <c r="O25" i="1" s="1"/>
  <c r="M5" i="1"/>
  <c r="M25" i="1" s="1"/>
  <c r="K5" i="1"/>
  <c r="K54" i="1" s="1"/>
  <c r="I5" i="1"/>
  <c r="I40" i="1" s="1"/>
  <c r="E5" i="1"/>
  <c r="E25" i="1" s="1"/>
  <c r="FC7" i="1"/>
  <c r="FJ54" i="1" l="1"/>
  <c r="FD7" i="1"/>
  <c r="FD25" i="1"/>
  <c r="FF54" i="1"/>
  <c r="FJ40" i="1"/>
  <c r="FA25" i="1"/>
  <c r="DP54" i="1"/>
  <c r="FC40" i="1"/>
  <c r="DP25" i="1"/>
  <c r="EB7" i="1"/>
  <c r="FD54" i="1"/>
  <c r="CS40" i="1"/>
  <c r="EB25" i="1"/>
  <c r="AY40" i="1"/>
  <c r="CA54" i="1"/>
  <c r="EG25" i="1"/>
  <c r="AY25" i="1"/>
  <c r="FJ7" i="1"/>
  <c r="AX7" i="1"/>
  <c r="DD40" i="1"/>
  <c r="ES7" i="1"/>
  <c r="FB25" i="1"/>
  <c r="U40" i="1"/>
  <c r="EH25" i="1"/>
  <c r="EH54" i="1"/>
  <c r="DU7" i="1"/>
  <c r="EA25" i="1"/>
  <c r="EF40" i="1"/>
  <c r="DC25" i="1"/>
  <c r="CN54" i="1"/>
  <c r="BZ25" i="1"/>
  <c r="AW40" i="1"/>
  <c r="T7" i="1"/>
  <c r="DP40" i="1"/>
  <c r="EE40" i="1"/>
  <c r="BW25" i="1"/>
  <c r="BZ54" i="1"/>
  <c r="EA7" i="1"/>
  <c r="EA40" i="1"/>
  <c r="CN40" i="1"/>
  <c r="EH40" i="1"/>
  <c r="AO40" i="1"/>
  <c r="CY25" i="1"/>
  <c r="DB7" i="1"/>
  <c r="BY40" i="1"/>
  <c r="M7" i="1"/>
  <c r="T54" i="1"/>
  <c r="M54" i="1"/>
  <c r="T25" i="1"/>
  <c r="AO54" i="1"/>
  <c r="T40" i="1"/>
  <c r="AV25" i="1"/>
  <c r="S54" i="1"/>
  <c r="DU54" i="1"/>
  <c r="CZ54" i="1"/>
  <c r="DU40" i="1"/>
  <c r="CZ7" i="1"/>
  <c r="EC7" i="1"/>
  <c r="FE40" i="1"/>
  <c r="CQ40" i="1"/>
  <c r="ES40" i="1"/>
  <c r="CQ25" i="1"/>
  <c r="EW7" i="1"/>
  <c r="CS7" i="1"/>
  <c r="DW40" i="1"/>
  <c r="EW40" i="1"/>
  <c r="ET25" i="1"/>
  <c r="CS54" i="1"/>
  <c r="EW25" i="1"/>
  <c r="EX54" i="1"/>
  <c r="AO25" i="1"/>
  <c r="BX40" i="1"/>
  <c r="BX25" i="1"/>
  <c r="BX7" i="1"/>
  <c r="M40" i="1"/>
  <c r="BQ7" i="1"/>
  <c r="BQ25" i="1"/>
  <c r="AT54" i="1"/>
  <c r="DV25" i="1"/>
  <c r="DA54" i="1"/>
  <c r="AT40" i="1"/>
  <c r="CX40" i="1"/>
  <c r="EB40" i="1"/>
  <c r="DV40" i="1"/>
  <c r="CX25" i="1"/>
  <c r="P25" i="1"/>
  <c r="CT7" i="1"/>
  <c r="BO7" i="1"/>
  <c r="R54" i="1"/>
  <c r="BV54" i="1"/>
  <c r="CV40" i="1"/>
  <c r="AM25" i="1"/>
  <c r="BO40" i="1"/>
  <c r="CX54" i="1"/>
  <c r="FE25" i="1"/>
  <c r="FG7" i="1"/>
  <c r="DX40" i="1"/>
  <c r="AK7" i="1"/>
  <c r="BO25" i="1"/>
  <c r="DE25" i="1"/>
  <c r="FG25" i="1"/>
  <c r="AK25" i="1"/>
  <c r="AW25" i="1"/>
  <c r="CM7" i="1"/>
  <c r="DQ7" i="1"/>
  <c r="EE25" i="1"/>
  <c r="FI7" i="1"/>
  <c r="BV40" i="1"/>
  <c r="DT25" i="1"/>
  <c r="DZ40" i="1"/>
  <c r="EZ40" i="1"/>
  <c r="K40" i="1"/>
  <c r="AM7" i="1"/>
  <c r="AY7" i="1"/>
  <c r="BQ54" i="1"/>
  <c r="CM25" i="1"/>
  <c r="DQ40" i="1"/>
  <c r="EG7" i="1"/>
  <c r="FK7" i="1"/>
  <c r="AP40" i="1"/>
  <c r="BV25" i="1"/>
  <c r="CT40" i="1"/>
  <c r="CZ40" i="1"/>
  <c r="DT7" i="1"/>
  <c r="DZ25" i="1"/>
  <c r="FB54" i="1"/>
  <c r="K25" i="1"/>
  <c r="AM40" i="1"/>
  <c r="CQ7" i="1"/>
  <c r="DA7" i="1"/>
  <c r="DQ25" i="1"/>
  <c r="EG54" i="1"/>
  <c r="FK40" i="1"/>
  <c r="AR25" i="1"/>
  <c r="BX54" i="1"/>
  <c r="CT25" i="1"/>
  <c r="DV54" i="1"/>
  <c r="ET40" i="1"/>
  <c r="FB40" i="1"/>
  <c r="EC40" i="1"/>
  <c r="BY7" i="1"/>
  <c r="EE7" i="1"/>
  <c r="DE7" i="1"/>
  <c r="DA25" i="1"/>
  <c r="EE54" i="1"/>
  <c r="BR25" i="1"/>
  <c r="EX25" i="1"/>
  <c r="E7" i="1"/>
  <c r="CA25" i="1"/>
  <c r="DT40" i="1"/>
  <c r="DZ54" i="1"/>
  <c r="EX7" i="1"/>
  <c r="DC7" i="1"/>
  <c r="CA40" i="1"/>
  <c r="E54" i="1"/>
  <c r="DB54" i="1"/>
  <c r="BP25" i="1"/>
  <c r="CR40" i="1"/>
  <c r="CU40" i="1"/>
  <c r="DC54" i="1"/>
  <c r="AP25" i="1"/>
  <c r="BP7" i="1"/>
  <c r="CR25" i="1"/>
  <c r="CY7" i="1"/>
  <c r="DC40" i="1"/>
  <c r="AP7" i="1"/>
  <c r="BR54" i="1"/>
  <c r="CR7" i="1"/>
  <c r="BW40" i="1"/>
  <c r="CY40" i="1"/>
  <c r="R25" i="1"/>
  <c r="AR40" i="1"/>
  <c r="BR40" i="1"/>
  <c r="CN25" i="1"/>
  <c r="AV54" i="1"/>
  <c r="AV40" i="1"/>
  <c r="AQ40" i="1"/>
  <c r="AX54" i="1"/>
  <c r="L40" i="1"/>
  <c r="E40" i="1"/>
  <c r="V54" i="1"/>
  <c r="AG7" i="1"/>
  <c r="AL54" i="1"/>
  <c r="I7" i="1"/>
  <c r="AG25" i="1"/>
  <c r="R40" i="1"/>
  <c r="AL40" i="1"/>
  <c r="AU40" i="1"/>
  <c r="BY25" i="1"/>
  <c r="L7" i="1"/>
  <c r="AN25" i="1"/>
  <c r="BN54" i="1"/>
  <c r="AG54" i="1"/>
  <c r="AU25" i="1"/>
  <c r="BK7" i="1"/>
  <c r="CA7" i="1"/>
  <c r="N54" i="1"/>
  <c r="AN7" i="1"/>
  <c r="BN40" i="1"/>
  <c r="AW7" i="1"/>
  <c r="BK25" i="1"/>
  <c r="BS40" i="1"/>
  <c r="N40" i="1"/>
  <c r="AT25" i="1"/>
  <c r="BN25" i="1"/>
  <c r="BT40" i="1"/>
  <c r="S7" i="1"/>
  <c r="AL25" i="1"/>
  <c r="AW54" i="1"/>
  <c r="BW7" i="1"/>
  <c r="BP40" i="1"/>
  <c r="BT25" i="1"/>
  <c r="AS25" i="1"/>
  <c r="U7" i="1"/>
  <c r="AU7" i="1"/>
  <c r="BY54" i="1"/>
  <c r="L25" i="1"/>
  <c r="AN40" i="1"/>
  <c r="S40" i="1"/>
  <c r="S25" i="1"/>
  <c r="U54" i="1"/>
  <c r="U25" i="1"/>
  <c r="J54" i="1"/>
  <c r="N25" i="1"/>
  <c r="I25" i="1"/>
  <c r="O40" i="1"/>
  <c r="J40" i="1"/>
  <c r="K7" i="1"/>
  <c r="Q25" i="1"/>
  <c r="J25" i="1"/>
  <c r="P40" i="1"/>
  <c r="D54" i="1"/>
  <c r="BS25" i="1"/>
  <c r="CU25" i="1"/>
  <c r="DW25" i="1"/>
  <c r="DY25" i="1"/>
  <c r="EY25" i="1"/>
  <c r="H40" i="1"/>
  <c r="O7" i="1"/>
  <c r="AQ7" i="1"/>
  <c r="BS7" i="1"/>
  <c r="CU7" i="1"/>
  <c r="DW7" i="1"/>
  <c r="FA7" i="1"/>
  <c r="H25" i="1"/>
  <c r="AH25" i="1"/>
  <c r="BJ25" i="1"/>
  <c r="CB25" i="1"/>
  <c r="CV25" i="1"/>
  <c r="DD25" i="1"/>
  <c r="DX25" i="1"/>
  <c r="EF25" i="1"/>
  <c r="EZ25" i="1"/>
  <c r="FH25" i="1"/>
  <c r="O54" i="1"/>
  <c r="AQ54" i="1"/>
  <c r="AU54" i="1"/>
  <c r="ES25" i="1"/>
  <c r="FA40" i="1"/>
  <c r="FK25" i="1"/>
  <c r="H7" i="1"/>
  <c r="P7" i="1"/>
  <c r="AH7" i="1"/>
  <c r="AR7" i="1"/>
  <c r="BJ7" i="1"/>
  <c r="BT7" i="1"/>
  <c r="CB7" i="1"/>
  <c r="CV7" i="1"/>
  <c r="DD7" i="1"/>
  <c r="DX7" i="1"/>
  <c r="EF7" i="1"/>
  <c r="ET7" i="1"/>
  <c r="EZ7" i="1"/>
  <c r="FH7" i="1"/>
  <c r="V40" i="1"/>
  <c r="AX40" i="1"/>
  <c r="BZ40" i="1"/>
  <c r="ED40" i="1"/>
  <c r="FF40" i="1"/>
  <c r="Q7" i="1"/>
  <c r="AS7" i="1"/>
  <c r="BU7" i="1"/>
  <c r="CW7" i="1"/>
  <c r="DY7" i="1"/>
  <c r="FF25" i="1"/>
  <c r="I54" i="1"/>
  <c r="Q54" i="1"/>
  <c r="BK54" i="1"/>
  <c r="BU54" i="1"/>
  <c r="CM54" i="1"/>
  <c r="DY54" i="1"/>
  <c r="FC25" i="1"/>
  <c r="BZ7" i="1"/>
  <c r="ED7" i="1"/>
  <c r="D40" i="1"/>
  <c r="DB40" i="1"/>
  <c r="D25" i="1"/>
  <c r="V25" i="1"/>
  <c r="AX25" i="1"/>
  <c r="DB25" i="1"/>
  <c r="ED25" i="1"/>
  <c r="AK54" i="1"/>
  <c r="AS54" i="1"/>
  <c r="CW54" i="1"/>
  <c r="DE54" i="1"/>
  <c r="EG40" i="1"/>
  <c r="EY7" i="1"/>
  <c r="FI40" i="1"/>
  <c r="R7" i="1"/>
  <c r="BU40" i="1"/>
  <c r="CW40" i="1"/>
  <c r="DA40" i="1"/>
  <c r="EC25" i="1"/>
  <c r="EY40" i="1"/>
  <c r="FE7" i="1"/>
  <c r="FI25" i="1"/>
  <c r="AH54" i="1"/>
  <c r="BJ54" i="1"/>
  <c r="CB54" i="1"/>
  <c r="DD54" i="1"/>
  <c r="EF54" i="1"/>
  <c r="FH54" i="1"/>
  <c r="FG54" i="1"/>
  <c r="FY10" i="1"/>
  <c r="GB11" i="1"/>
  <c r="GB10" i="1"/>
  <c r="GC11" i="1"/>
  <c r="GC6" i="1"/>
  <c r="GA5" i="1"/>
  <c r="FZ6" i="1"/>
  <c r="FX6" i="1"/>
  <c r="FV6" i="1"/>
  <c r="GC10" i="1"/>
  <c r="GC5" i="1"/>
  <c r="GA6" i="1" l="1"/>
  <c r="FY5" i="1"/>
  <c r="FW6" i="1"/>
  <c r="FV11" i="1"/>
  <c r="FW10" i="1"/>
  <c r="GB5" i="1"/>
  <c r="FX5" i="1"/>
  <c r="GB6" i="1"/>
  <c r="FY11" i="1"/>
  <c r="FX11" i="1"/>
  <c r="FZ10" i="1"/>
  <c r="GA11" i="1"/>
  <c r="FZ11" i="1"/>
  <c r="FW11" i="1"/>
  <c r="FV10" i="1"/>
  <c r="FZ5" i="1"/>
  <c r="GA10" i="1"/>
  <c r="FY6" i="1"/>
  <c r="FX10" i="1"/>
  <c r="FV5" i="1"/>
  <c r="FW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mperry</author>
    <author>jmarks</author>
  </authors>
  <commentList>
    <comment ref="S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X4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AV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A4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BY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CD4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B4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G4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E4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EJ4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H4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FM4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Excludes online-only institutions identified in 2010-11.</t>
        </r>
      </text>
    </comment>
    <comment ref="DW10" authorId="1" shapeId="0" xr:uid="{00000000-0006-0000-0100-00000D000000}">
      <text>
        <r>
          <rPr>
            <b/>
            <sz val="8"/>
            <color indexed="81"/>
            <rFont val="Tahoma"/>
            <family val="2"/>
          </rPr>
          <t>jmarks: Wilmington College showed up for the first time</t>
        </r>
      </text>
    </comment>
  </commentList>
</comments>
</file>

<file path=xl/sharedStrings.xml><?xml version="1.0" encoding="utf-8"?>
<sst xmlns="http://schemas.openxmlformats.org/spreadsheetml/2006/main" count="1483" uniqueCount="318">
  <si>
    <t>1982-83</t>
  </si>
  <si>
    <t>1984-85</t>
  </si>
  <si>
    <t>1986-87</t>
  </si>
  <si>
    <t>1988-89</t>
  </si>
  <si>
    <t>1989-90</t>
  </si>
  <si>
    <t>1991-92</t>
  </si>
  <si>
    <t>1993-94</t>
  </si>
  <si>
    <t>SREB</t>
  </si>
  <si>
    <t>(11-16-92)</t>
  </si>
  <si>
    <t>Social and</t>
  </si>
  <si>
    <t>Business and</t>
  </si>
  <si>
    <t>Humanities</t>
  </si>
  <si>
    <t>Behavioral Sciences</t>
  </si>
  <si>
    <t>Technologies</t>
  </si>
  <si>
    <t>Education</t>
  </si>
  <si>
    <t>Percent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</si>
  <si>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</si>
  <si>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</si>
  <si>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</si>
  <si>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</si>
  <si>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</si>
  <si>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</si>
  <si>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</si>
  <si>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</si>
  <si>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</si>
  <si>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</si>
  <si>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</si>
  <si>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</si>
  <si>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</si>
  <si>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</si>
  <si>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</si>
  <si>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 xml:space="preserve"> </t>
  </si>
  <si>
    <t>Delaware</t>
  </si>
  <si>
    <t>1995-96</t>
  </si>
  <si>
    <t>Management</t>
  </si>
  <si>
    <t>Sciences and</t>
  </si>
  <si>
    <t>SREB states</t>
  </si>
  <si>
    <t>1996-97</t>
  </si>
  <si>
    <t>SOURCE:</t>
  </si>
  <si>
    <t>NCES data</t>
  </si>
  <si>
    <t>set of</t>
  </si>
  <si>
    <t>completions</t>
  </si>
  <si>
    <t>1996-97.</t>
  </si>
  <si>
    <t>1984-85 &amp; 1989-90.</t>
  </si>
  <si>
    <t xml:space="preserve">"Aggregate U.S." = </t>
  </si>
  <si>
    <t xml:space="preserve">50 states &amp; D.C. for </t>
  </si>
  <si>
    <t>degrees conferred.</t>
  </si>
  <si>
    <t xml:space="preserve">data tapes of </t>
  </si>
  <si>
    <t xml:space="preserve">Source: SREB </t>
  </si>
  <si>
    <t>1986-87.</t>
  </si>
  <si>
    <t>Source: SREB</t>
  </si>
  <si>
    <t>data tapes of</t>
  </si>
  <si>
    <t>Aggregate U.S.=</t>
  </si>
  <si>
    <t>50 states &amp; D.C.</t>
  </si>
  <si>
    <t>for 1984-85</t>
  </si>
  <si>
    <t>&amp; 1989-90.</t>
  </si>
  <si>
    <t>1992-93</t>
  </si>
  <si>
    <t>1987-88</t>
  </si>
  <si>
    <t>1994-95</t>
  </si>
  <si>
    <t>Social &amp; Behavioral Sciences</t>
  </si>
  <si>
    <t>Sciences and Technologies</t>
  </si>
  <si>
    <t>Health Professions</t>
  </si>
  <si>
    <t>1997-98</t>
  </si>
  <si>
    <t>1997-98.</t>
  </si>
  <si>
    <t>1999-00</t>
  </si>
  <si>
    <t>Alaska</t>
  </si>
  <si>
    <t>California</t>
  </si>
  <si>
    <t>Colorado</t>
  </si>
  <si>
    <t>Connecticut</t>
  </si>
  <si>
    <t>District of Columbia</t>
  </si>
  <si>
    <t>Hawaii</t>
  </si>
  <si>
    <t>Iowa</t>
  </si>
  <si>
    <t>Idaho</t>
  </si>
  <si>
    <t>Illinois</t>
  </si>
  <si>
    <t>Kansas</t>
  </si>
  <si>
    <t>Massachusetts</t>
  </si>
  <si>
    <t>Maine</t>
  </si>
  <si>
    <t>Michigan</t>
  </si>
  <si>
    <t>Minnesota</t>
  </si>
  <si>
    <t>Missouri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</si>
  <si>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</si>
  <si>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</si>
  <si>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</si>
  <si>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</si>
  <si>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</si>
  <si>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</si>
  <si>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</si>
  <si>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</si>
  <si>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</si>
  <si>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</si>
  <si>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</si>
  <si>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</si>
  <si>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</si>
  <si>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</si>
  <si>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</si>
  <si>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</si>
  <si>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</si>
  <si>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 xml:space="preserve">SOURCE: </t>
  </si>
  <si>
    <t>NCES</t>
  </si>
  <si>
    <t>Data</t>
  </si>
  <si>
    <t>2002-03</t>
  </si>
  <si>
    <t>Center for</t>
  </si>
  <si>
    <t xml:space="preserve">Statistics </t>
  </si>
  <si>
    <t xml:space="preserve">surveys of </t>
  </si>
  <si>
    <t>degrees and</t>
  </si>
  <si>
    <t>other awards</t>
  </si>
  <si>
    <t>conferred</t>
  </si>
  <si>
    <t>(www.nces.ed.gov/ipeds).</t>
  </si>
  <si>
    <t>2003-04</t>
  </si>
  <si>
    <t>2004-05</t>
  </si>
  <si>
    <t>Business &amp; Management</t>
  </si>
  <si>
    <t>Change</t>
  </si>
  <si>
    <t>93-03</t>
  </si>
  <si>
    <t>94-04</t>
  </si>
  <si>
    <t>95-05</t>
  </si>
  <si>
    <t>90-00</t>
  </si>
  <si>
    <t>percentage change over 10 years</t>
  </si>
  <si>
    <t>number change over 10 years</t>
  </si>
  <si>
    <t>US</t>
  </si>
  <si>
    <t>88-98</t>
  </si>
  <si>
    <t>87-97</t>
  </si>
  <si>
    <t>85-95</t>
  </si>
  <si>
    <t>2005-06</t>
  </si>
  <si>
    <t>2006-07</t>
  </si>
  <si>
    <t xml:space="preserve">SREB analysis </t>
  </si>
  <si>
    <t>of National</t>
  </si>
  <si>
    <t xml:space="preserve">analysis of NCES </t>
  </si>
  <si>
    <t>analysis of</t>
  </si>
  <si>
    <t>97-07</t>
  </si>
  <si>
    <t>2007-08</t>
  </si>
  <si>
    <t>and Related Sciences</t>
  </si>
  <si>
    <t>2008-09</t>
  </si>
  <si>
    <t xml:space="preserve">    as a percent of U.S.</t>
  </si>
  <si>
    <t>West</t>
  </si>
  <si>
    <t>Arizona</t>
  </si>
  <si>
    <t>Montana</t>
  </si>
  <si>
    <t>Midwest</t>
  </si>
  <si>
    <t>Indiana</t>
  </si>
  <si>
    <t>Northeast</t>
  </si>
  <si>
    <t>50 states and D.C.</t>
  </si>
  <si>
    <t xml:space="preserve">   as a percent of U.S.</t>
  </si>
  <si>
    <t>Center  for</t>
  </si>
  <si>
    <t>IPEDS</t>
  </si>
  <si>
    <t>Completions</t>
  </si>
  <si>
    <t>Survey Data</t>
  </si>
  <si>
    <t>C2009</t>
  </si>
  <si>
    <t>NOTE:</t>
  </si>
  <si>
    <t>Beginning w/ 07-08 data</t>
  </si>
  <si>
    <t>institutions could report</t>
  </si>
  <si>
    <t>doctorate's using new IPEDS</t>
  </si>
  <si>
    <t>award levels: Research &amp;</t>
  </si>
  <si>
    <t>Scholarship (17) &amp; Professional</t>
  </si>
  <si>
    <t xml:space="preserve">Practice (18) Doc's, while </t>
  </si>
  <si>
    <t>Theology (old 10) 1st Prof moves</t>
  </si>
  <si>
    <t>to Master's award level 7. Change</t>
  </si>
  <si>
    <t>mandatory beginning w/ 09-10</t>
  </si>
  <si>
    <t>data; until then Theo 1st P may</t>
  </si>
  <si>
    <t>decrease while Theo Mast's</t>
  </si>
  <si>
    <t>increases - will vary by school</t>
  </si>
  <si>
    <t>**FOOTNOTE ACCORDINGLY**</t>
  </si>
  <si>
    <t>ERROR:</t>
  </si>
  <si>
    <t xml:space="preserve">In 07-08 Other Doc's (19)                                                                                                                                     </t>
  </si>
  <si>
    <t>were incorrectly included w/</t>
  </si>
  <si>
    <t>1st P (10) &amp; PP (18) Doc's,</t>
  </si>
  <si>
    <t xml:space="preserve">and need to be seperated </t>
  </si>
  <si>
    <t>at some point, but no later</t>
  </si>
  <si>
    <t>than 2012 when they are</t>
  </si>
  <si>
    <t>used for 5-yr % change.</t>
  </si>
  <si>
    <t>Research and Scholarship Doctorate's Degrees Awarded in Selected Fields</t>
  </si>
  <si>
    <t>and state.</t>
  </si>
  <si>
    <t>Public and Private Colleges and Universities</t>
  </si>
  <si>
    <t xml:space="preserve">Broad Categories for CIP 2000 Selected Fields </t>
  </si>
  <si>
    <t>Humanities:</t>
  </si>
  <si>
    <t>Foreign Languages, Literatures and Linguistics; English Language and Literature/Letters; Liberal Arts and Sciences, General Studies and Humanities;</t>
  </si>
  <si>
    <t>Philosophy and Religious Studies; Theology and Religious Vocations; and Visual and Performing Arts.</t>
  </si>
  <si>
    <t>Social and Behavioral Sciences:</t>
  </si>
  <si>
    <t xml:space="preserve">Area, Ethnic, Cultural and Gender Studies; Family and Consumer Sciences/Human Sciences; Psychology; Security and </t>
  </si>
  <si>
    <t>Protective Services; Public Administration and Social Service Professions; Social Sciences; and History.</t>
  </si>
  <si>
    <t>Science and Technology:</t>
  </si>
  <si>
    <t>Agriculture, Agriculture Operations and Related Sciences; Natural Resources and Conservation; Architecture and Related Services; Computer and Information</t>
  </si>
  <si>
    <t>Sciences and Support Services; Engineering; Engineering Technologies/Technicians; Biological and Biomedical Sciences; Mathematics and Statistics;</t>
  </si>
  <si>
    <t>Physical Sciences; Science Technologies/Technicians; Construction Trades, Mechanic and Repair Technologies/Technicians; and Precision Production.</t>
  </si>
  <si>
    <t>Business and Management:</t>
  </si>
  <si>
    <t>Transportation and Materials Moving; and Business, Management, Marketing and Related Support Services.</t>
  </si>
  <si>
    <t>Education:</t>
  </si>
  <si>
    <t>Includes all Education Subfields.</t>
  </si>
  <si>
    <t>Health Professions and Related Sciences:</t>
  </si>
  <si>
    <t xml:space="preserve">Health Professions and Related Clinical Sciences; and Residency Programs (medical, dental, veterinary).  </t>
  </si>
  <si>
    <t>01.</t>
  </si>
  <si>
    <t>AGRICULTURE, AGRICULTURE OPERATIONS, AND RELATED SCIENCES</t>
  </si>
  <si>
    <t>03.</t>
  </si>
  <si>
    <t>NATURAL RESOURCES AND CONSERVATION</t>
  </si>
  <si>
    <t>04.</t>
  </si>
  <si>
    <t>ARCHITECTURE AND RELATED SERVICES</t>
  </si>
  <si>
    <t>05.</t>
  </si>
  <si>
    <t>AREA, ETHNIC, CULTURAL, AND GENDER STUDIES</t>
  </si>
  <si>
    <t>09.</t>
  </si>
  <si>
    <t>COMMUNICATION, JOURNALISM, AND RELATED PROGRAMS</t>
  </si>
  <si>
    <t>10.</t>
  </si>
  <si>
    <t>COMMUNICATIONS TECHNOLOGIES/TECHNICIANS AND SUPPORT SERVICES</t>
  </si>
  <si>
    <t>11.</t>
  </si>
  <si>
    <t>COMPUTER AND INFORMATION SCIENCES AND SUPPORT SERVICES</t>
  </si>
  <si>
    <t>12.</t>
  </si>
  <si>
    <t>PERSONAL AND CULINARY SERVICES</t>
  </si>
  <si>
    <t>13.</t>
  </si>
  <si>
    <t>EDUCATION</t>
  </si>
  <si>
    <t>14.</t>
  </si>
  <si>
    <t>ENGINEERING</t>
  </si>
  <si>
    <t>15.</t>
  </si>
  <si>
    <t>ENGINEERING TECHNOLOGIES/TECHNICIANS</t>
  </si>
  <si>
    <t>16.</t>
  </si>
  <si>
    <t>FOREIGN LANGUAGES, LITERATURES, AND LINGUISTICS</t>
  </si>
  <si>
    <t>19.</t>
  </si>
  <si>
    <t>FAMILY AND CONSUMER SCIENCES/HUMAN SCIENCES</t>
  </si>
  <si>
    <t>21.</t>
  </si>
  <si>
    <t>TECHNOLOGY EDUCATION/INDUSTRIAL ARTS</t>
  </si>
  <si>
    <t>22.</t>
  </si>
  <si>
    <t>LEGAL PROFESSIONS AND STUDIES</t>
  </si>
  <si>
    <t>23.</t>
  </si>
  <si>
    <t>ENGLISH LANGUAGE AND LITERATURE/LETTERS.</t>
  </si>
  <si>
    <t>24.</t>
  </si>
  <si>
    <t>LIBERAL ARTS AND SCIENCES, GENERAL STUDIES, AND HUMANITIES</t>
  </si>
  <si>
    <t>25.</t>
  </si>
  <si>
    <t>LIBRARY SCIENCE</t>
  </si>
  <si>
    <t>26.</t>
  </si>
  <si>
    <t>BIOLOGICAL AND BIOMEDICAL SCIENCES</t>
  </si>
  <si>
    <t>27.</t>
  </si>
  <si>
    <t>MATHEMATICS AND STATISTICS</t>
  </si>
  <si>
    <t>28.</t>
  </si>
  <si>
    <t>RESERVE OFFICER TRAINING CORPS (JROTC, ROTC)</t>
  </si>
  <si>
    <t>29.</t>
  </si>
  <si>
    <t>MILITARY TECHNOLOGIES</t>
  </si>
  <si>
    <t>30.</t>
  </si>
  <si>
    <t>MULTI/INTERDISCIPLINARY STUDIES</t>
  </si>
  <si>
    <t>31.</t>
  </si>
  <si>
    <t>PARKS, RECREATION, LEISURE AND FITNESS STUDIES</t>
  </si>
  <si>
    <t>32.</t>
  </si>
  <si>
    <t>BASIC SKILLS</t>
  </si>
  <si>
    <t>33.</t>
  </si>
  <si>
    <t>CITIZENSHIP ACTIVITIES</t>
  </si>
  <si>
    <t>34.</t>
  </si>
  <si>
    <t>HEALTH-RELATED KNOWLEDGE AND SKILLS</t>
  </si>
  <si>
    <t>35.</t>
  </si>
  <si>
    <t>INTERPERSONAL AND SOCIAL SKILLS</t>
  </si>
  <si>
    <t>36.</t>
  </si>
  <si>
    <t>LEISURE AND RECREATIONAL ACTIVITIES</t>
  </si>
  <si>
    <t>37.</t>
  </si>
  <si>
    <t>PERSONAL AWARENESS AND SELF-IMPROVEMENT</t>
  </si>
  <si>
    <t>38.</t>
  </si>
  <si>
    <t>PHILOSOPHY AND RELIGIOUS STUDIES</t>
  </si>
  <si>
    <t>39.</t>
  </si>
  <si>
    <t>THEOLOGY AND RELIGIOUS VOCATIONS</t>
  </si>
  <si>
    <t>40.</t>
  </si>
  <si>
    <t>PHYSICAL SCIENCES</t>
  </si>
  <si>
    <t>41.</t>
  </si>
  <si>
    <t>SCIENCE TECHNOLOGIES/TECHNICIANS</t>
  </si>
  <si>
    <t>42.</t>
  </si>
  <si>
    <t>PSYCHOLOGY</t>
  </si>
  <si>
    <t>43.</t>
  </si>
  <si>
    <t>SECURITY AND PROTECTIVE SERVICES</t>
  </si>
  <si>
    <t>44.</t>
  </si>
  <si>
    <t>PUBLIC ADMINISTRATION AND SOCIAL SERVICE PROFESSIONS</t>
  </si>
  <si>
    <t>45.</t>
  </si>
  <si>
    <t>SOCIAL SCIENCES</t>
  </si>
  <si>
    <t>46.</t>
  </si>
  <si>
    <t>CONSTRUCTION TRADES</t>
  </si>
  <si>
    <t>47.</t>
  </si>
  <si>
    <t>MECHANIC AND REPAIR TECHNOLOGIES/TECHNICIANS</t>
  </si>
  <si>
    <t>48.</t>
  </si>
  <si>
    <t>PRECISION PRODUCTION</t>
  </si>
  <si>
    <t>49.</t>
  </si>
  <si>
    <t>TRANSPORTATION AND MATERIALS MOVING</t>
  </si>
  <si>
    <t>50.</t>
  </si>
  <si>
    <t>VISUAL AND PERFORMING ARTS</t>
  </si>
  <si>
    <t>51.</t>
  </si>
  <si>
    <t>HEALTH PROFESSIONS AND RELATED CLINICAL SCIENCES</t>
  </si>
  <si>
    <t>52.</t>
  </si>
  <si>
    <t>BUSINESS, MANAGEMENT, MARKETING, AND RELATED SUPPORT SERVICES</t>
  </si>
  <si>
    <t>53.</t>
  </si>
  <si>
    <t>HIGH SCHOOL/SECONDARY DIPLOMAS AND CERTIFICATES</t>
  </si>
  <si>
    <t>54.</t>
  </si>
  <si>
    <t>HISTORY (NEW)</t>
  </si>
  <si>
    <t>55.</t>
  </si>
  <si>
    <t>LANGUE et LITTÉRATURES FRANÇAISES/LETTRES</t>
  </si>
  <si>
    <t>Rationale for SREB Groupings: NCES groupings — leave 20% in "other" whereas the SREB scheme leaves more like 10% in "Other"</t>
  </si>
  <si>
    <t>Hums</t>
  </si>
  <si>
    <t>\1\Includes degrees in area, ethnic, cultural and gender studies; English language and literature/letters; foreign languages, literatures, and linguistics; liberal arts and sciences, general studies and humanities; multi/interdisciplinary studies; philosophy and religious studies; theology and religious vocations; and visual and performing arts.</t>
  </si>
  <si>
    <t>Soc Beh</t>
  </si>
  <si>
    <t>\2\Includes psychology; social sciences; and history.</t>
  </si>
  <si>
    <t>nat Sci</t>
  </si>
  <si>
    <t>\3\Includes biological and biomedical sciences; physical sciences; and science technologies/technicians; and mathematics and statistics.</t>
  </si>
  <si>
    <t>Comp Sci Eng</t>
  </si>
  <si>
    <t>\4\Includes computer and information sciences and support services; engineering; engineering technologies/technicians; mechanic and repairer technologies/technicians; and construction trades.</t>
  </si>
  <si>
    <t>ed</t>
  </si>
  <si>
    <t>bus</t>
  </si>
  <si>
    <t>oth</t>
  </si>
  <si>
    <t xml:space="preserve">\5\Includes agriculture, agricultural operations and related sciences; natural resources and conservation; architecture and related services; communication, journalism, and related programs; communications technologies/technicians and support services; health professions and related clinical sciences; family and consumer services/human sciences; legal professions and studies; library science; military technologies; parks, recreation, leisure, and fitness studies; security and protective services; public administration and social service professions; transportation and materials moving; and not classified by field of study. </t>
  </si>
  <si>
    <t>Source: Digest 2005 tables.</t>
  </si>
  <si>
    <t>NA</t>
  </si>
  <si>
    <t>2009-10</t>
  </si>
  <si>
    <t>2010-11</t>
  </si>
  <si>
    <t>2011-12</t>
  </si>
  <si>
    <t>C2012</t>
  </si>
  <si>
    <t>2012-13</t>
  </si>
  <si>
    <t>Source: SREB analysis of National Center for Education Statistics completions surveys — www.nces.ed.gov/ipeds.</t>
  </si>
  <si>
    <r>
      <t>Research and Scholarship Doctoral Degrees Awarded in Selected Fields</t>
    </r>
    <r>
      <rPr>
        <vertAlign val="superscript"/>
        <sz val="10"/>
        <rFont val="Arial"/>
        <family val="2"/>
      </rPr>
      <t>1</t>
    </r>
  </si>
  <si>
    <t>2013-14</t>
  </si>
  <si>
    <t>2014-15</t>
  </si>
  <si>
    <t>**</t>
  </si>
  <si>
    <t>** Indicates increase greater than 200 percent.</t>
  </si>
  <si>
    <r>
      <t xml:space="preserve">Note: The broad subject areas were defined as follows: </t>
    </r>
    <r>
      <rPr>
        <i/>
        <sz val="10"/>
        <rFont val="Arial"/>
        <family val="2"/>
      </rPr>
      <t>humanities</t>
    </r>
    <r>
      <rPr>
        <sz val="10"/>
        <rFont val="Arial"/>
        <family val="2"/>
      </rPr>
      <t xml:space="preserve"> (English language, literature and letters; French language and literature; foreign languages and literature; liberal arts, general studies and humanities; philosophy and religion; theological studies and religious vocations; and visual and performing arts); </t>
    </r>
    <r>
      <rPr>
        <i/>
        <sz val="10"/>
        <rFont val="Arial"/>
        <family val="2"/>
      </rPr>
      <t xml:space="preserve">social and behavioral sciences </t>
    </r>
    <r>
      <rPr>
        <sz val="10"/>
        <rFont val="Arial"/>
        <family val="2"/>
      </rPr>
      <t xml:space="preserve">(area, ethnic and cultural studies; home economics; psychology; protective services; public administration and services; and social sciences and history); </t>
    </r>
    <r>
      <rPr>
        <i/>
        <sz val="10"/>
        <rFont val="Arial"/>
        <family val="2"/>
      </rPr>
      <t xml:space="preserve">sciences and technologies </t>
    </r>
    <r>
      <rPr>
        <sz val="10"/>
        <rFont val="Arial"/>
        <family val="2"/>
      </rPr>
      <t xml:space="preserve">(agricultural business and production; agricultural sciences; conservation and renewable natural resources; </t>
    </r>
    <r>
      <rPr>
        <i/>
        <sz val="10"/>
        <rFont val="Arial"/>
        <family val="2"/>
      </rPr>
      <t>architecture and related programs</t>
    </r>
    <r>
      <rPr>
        <sz val="10"/>
        <rFont val="Arial"/>
        <family val="2"/>
      </rPr>
      <t xml:space="preserve">; computer and information sciences; engineering; engineering-related technologies; life sciences and biological sciences; mathematics; physical sciences; science technologies; construction trades; mechanics and repairs; and precision production trades); </t>
    </r>
    <r>
      <rPr>
        <i/>
        <sz val="10"/>
        <rFont val="Arial"/>
        <family val="2"/>
      </rPr>
      <t xml:space="preserve">business and management </t>
    </r>
    <r>
      <rPr>
        <sz val="10"/>
        <rFont val="Arial"/>
        <family val="2"/>
      </rPr>
      <t xml:space="preserve">(business management and administrative services; marketing operations and distribution; vocational home economics; and transportation and material moving); </t>
    </r>
    <r>
      <rPr>
        <i/>
        <sz val="10"/>
        <rFont val="Arial"/>
        <family val="2"/>
      </rPr>
      <t>education</t>
    </r>
    <r>
      <rPr>
        <sz val="10"/>
        <rFont val="Arial"/>
        <family val="2"/>
      </rPr>
      <t xml:space="preserve"> (all subfields); and </t>
    </r>
    <r>
      <rPr>
        <i/>
        <sz val="10"/>
        <rFont val="Arial"/>
        <family val="2"/>
      </rPr>
      <t xml:space="preserve">health professions and related sciences </t>
    </r>
    <r>
      <rPr>
        <sz val="10"/>
        <rFont val="Arial"/>
        <family val="2"/>
      </rPr>
      <t xml:space="preserve">(all subfields). Not included were degrees in communications; communications technologies; personal and miscellaneous services; law and legal studies; library sciences; military technologies; multi-interdisciplinary studies; and parks, recreation, leisure and fitness.
</t>
    </r>
  </si>
  <si>
    <t>2015-16</t>
  </si>
  <si>
    <t>2016-17</t>
  </si>
  <si>
    <t>2011-12 to</t>
  </si>
  <si>
    <t xml:space="preserve">  FEB 2019</t>
  </si>
  <si>
    <t>"NA" indicates not applicable. There was no degree of this type awarded during the specified years.</t>
  </si>
  <si>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 xml:space="preserve">Table shows degrees (in the first major) awarded by all degree-granting institutions eligible for federal Title IV student financial aid in the 50 states and D.C., excluding service schools and online-only colleges and universities. </t>
    </r>
  </si>
  <si>
    <t>Table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</si>
</sst>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18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10"/>
      <color indexed="17"/>
      <name val="Arial"/>
      <family val="2"/>
    </font>
    <font>
      <sz val="10"/>
      <name val="Helv"/>
    </font>
    <font>
      <vertAlign val="superscript"/>
      <sz val="10"/>
      <name val="Arial"/>
      <family val="2"/>
    </font>
    <font>
      <sz val="10"/>
      <color rgb="FF0000FF"/>
      <name val="Arial"/>
      <family val="2"/>
    </font>
    <font>
      <sz val="10"/>
      <name val="AGaramond"/>
      <family val="3"/>
    </font>
    <font>
      <b/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sz val="10"/>
      <name val="AGaramond"/>
      <family val="1"/>
    </font>
    <font>
      <i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DD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37" fontId="0" fillId="0" borderId="0"/>
    <xf numFmtId="9" fontId="1" fillId="0" borderId="0" applyFont="0" applyFill="0" applyBorder="0" applyAlignment="0" applyProtection="0"/>
    <xf numFmtId="0" fontId="7" fillId="0" borderId="0">
      <alignment horizontal="left" wrapText="1"/>
    </xf>
    <xf numFmtId="0" fontId="1" fillId="0" borderId="0"/>
    <xf numFmtId="43" fontId="10" fillId="0" borderId="0" applyFont="0" applyFill="0" applyBorder="0" applyAlignment="0" applyProtection="0"/>
    <xf numFmtId="37" fontId="7" fillId="0" borderId="0"/>
    <xf numFmtId="9" fontId="15" fillId="0" borderId="0" applyFont="0" applyFill="0" applyBorder="0" applyAlignment="0" applyProtection="0"/>
    <xf numFmtId="0" fontId="1" fillId="0" borderId="0">
      <alignment horizontal="left" wrapText="1"/>
    </xf>
  </cellStyleXfs>
  <cellXfs count="109">
    <xf numFmtId="37" fontId="0" fillId="0" borderId="0" xfId="0"/>
    <xf numFmtId="37" fontId="2" fillId="0" borderId="0" xfId="0" applyFont="1" applyAlignment="1">
      <alignment horizontal="center"/>
    </xf>
    <xf numFmtId="37" fontId="2" fillId="0" borderId="0" xfId="0" applyFont="1" applyAlignment="1">
      <alignment horizontal="left"/>
    </xf>
    <xf numFmtId="37" fontId="6" fillId="0" borderId="0" xfId="0" applyFont="1"/>
    <xf numFmtId="37" fontId="2" fillId="0" borderId="0" xfId="0" applyFont="1" applyAlignment="1">
      <alignment horizontal="centerContinuous"/>
    </xf>
    <xf numFmtId="37" fontId="1" fillId="0" borderId="0" xfId="0" applyFont="1"/>
    <xf numFmtId="37" fontId="1" fillId="0" borderId="0" xfId="0" applyFont="1" applyAlignment="1">
      <alignment horizontal="right"/>
    </xf>
    <xf numFmtId="37" fontId="1" fillId="0" borderId="0" xfId="0" applyFont="1" applyAlignment="1">
      <alignment horizontal="left"/>
    </xf>
    <xf numFmtId="9" fontId="1" fillId="0" borderId="0" xfId="1"/>
    <xf numFmtId="37" fontId="1" fillId="0" borderId="1" xfId="0" applyFont="1" applyBorder="1"/>
    <xf numFmtId="37" fontId="1" fillId="0" borderId="0" xfId="0" applyFont="1" applyAlignment="1">
      <alignment horizontal="centerContinuous"/>
    </xf>
    <xf numFmtId="37" fontId="1" fillId="0" borderId="8" xfId="0" applyFont="1" applyBorder="1" applyAlignment="1">
      <alignment horizontal="centerContinuous"/>
    </xf>
    <xf numFmtId="37" fontId="1" fillId="0" borderId="9" xfId="0" applyFont="1" applyBorder="1" applyAlignment="1">
      <alignment horizontal="centerContinuous"/>
    </xf>
    <xf numFmtId="37" fontId="1" fillId="0" borderId="10" xfId="0" applyFont="1" applyBorder="1" applyAlignment="1">
      <alignment horizontal="centerContinuous"/>
    </xf>
    <xf numFmtId="37" fontId="1" fillId="0" borderId="11" xfId="0" applyFont="1" applyBorder="1" applyAlignment="1">
      <alignment horizontal="centerContinuous"/>
    </xf>
    <xf numFmtId="37" fontId="1" fillId="0" borderId="0" xfId="0" applyFont="1" applyAlignment="1">
      <alignment horizontal="center"/>
    </xf>
    <xf numFmtId="37" fontId="1" fillId="0" borderId="2" xfId="0" applyFont="1" applyBorder="1" applyAlignment="1">
      <alignment horizontal="center"/>
    </xf>
    <xf numFmtId="3" fontId="1" fillId="0" borderId="1" xfId="2" applyNumberFormat="1" applyFont="1" applyBorder="1" applyAlignment="1"/>
    <xf numFmtId="3" fontId="1" fillId="0" borderId="0" xfId="2" applyNumberFormat="1" applyFont="1" applyAlignment="1"/>
    <xf numFmtId="166" fontId="1" fillId="0" borderId="0" xfId="2" applyNumberFormat="1" applyFont="1" applyAlignment="1"/>
    <xf numFmtId="3" fontId="1" fillId="2" borderId="0" xfId="2" applyNumberFormat="1" applyFont="1" applyFill="1" applyAlignment="1"/>
    <xf numFmtId="3" fontId="1" fillId="2" borderId="1" xfId="2" applyNumberFormat="1" applyFont="1" applyFill="1" applyBorder="1" applyAlignment="1"/>
    <xf numFmtId="3" fontId="1" fillId="0" borderId="7" xfId="2" applyNumberFormat="1" applyFont="1" applyBorder="1" applyAlignment="1"/>
    <xf numFmtId="3" fontId="1" fillId="2" borderId="3" xfId="2" applyNumberFormat="1" applyFont="1" applyFill="1" applyBorder="1" applyAlignment="1"/>
    <xf numFmtId="37" fontId="2" fillId="0" borderId="1" xfId="0" applyFont="1" applyBorder="1" applyAlignment="1">
      <alignment horizontal="center"/>
    </xf>
    <xf numFmtId="166" fontId="1" fillId="0" borderId="4" xfId="2" applyNumberFormat="1" applyFont="1" applyBorder="1" applyAlignment="1"/>
    <xf numFmtId="37" fontId="1" fillId="0" borderId="3" xfId="2" applyNumberFormat="1" applyFont="1" applyBorder="1" applyAlignment="1"/>
    <xf numFmtId="3" fontId="9" fillId="0" borderId="3" xfId="2" applyNumberFormat="1" applyFont="1" applyBorder="1" applyAlignment="1"/>
    <xf numFmtId="37" fontId="1" fillId="0" borderId="0" xfId="2" applyNumberFormat="1" applyFont="1" applyAlignment="1"/>
    <xf numFmtId="3" fontId="9" fillId="0" borderId="7" xfId="4" applyNumberFormat="1" applyFont="1" applyBorder="1"/>
    <xf numFmtId="165" fontId="1" fillId="0" borderId="0" xfId="2" applyNumberFormat="1" applyFont="1" applyAlignment="1"/>
    <xf numFmtId="165" fontId="9" fillId="0" borderId="0" xfId="2" applyNumberFormat="1" applyFont="1" applyAlignment="1"/>
    <xf numFmtId="3" fontId="1" fillId="0" borderId="0" xfId="4" applyNumberFormat="1" applyFont="1"/>
    <xf numFmtId="37" fontId="1" fillId="0" borderId="1" xfId="2" applyNumberFormat="1" applyFont="1" applyBorder="1" applyAlignment="1"/>
    <xf numFmtId="3" fontId="1" fillId="0" borderId="1" xfId="4" applyNumberFormat="1" applyFont="1" applyBorder="1"/>
    <xf numFmtId="0" fontId="1" fillId="0" borderId="3" xfId="2" applyFont="1" applyBorder="1" applyAlignment="1"/>
    <xf numFmtId="3" fontId="1" fillId="0" borderId="3" xfId="4" applyNumberFormat="1" applyFont="1" applyBorder="1"/>
    <xf numFmtId="37" fontId="2" fillId="0" borderId="3" xfId="0" applyFont="1" applyBorder="1" applyAlignment="1">
      <alignment horizontal="right"/>
    </xf>
    <xf numFmtId="37" fontId="2" fillId="0" borderId="3" xfId="0" quotePrefix="1" applyFont="1" applyBorder="1" applyAlignment="1">
      <alignment horizontal="right"/>
    </xf>
    <xf numFmtId="37" fontId="11" fillId="0" borderId="0" xfId="0" applyFont="1"/>
    <xf numFmtId="37" fontId="12" fillId="3" borderId="0" xfId="0" applyFont="1" applyFill="1"/>
    <xf numFmtId="37" fontId="2" fillId="0" borderId="0" xfId="0" applyFont="1" applyAlignment="1">
      <alignment horizontal="right"/>
    </xf>
    <xf numFmtId="37" fontId="2" fillId="0" borderId="0" xfId="0" applyFont="1"/>
    <xf numFmtId="3" fontId="9" fillId="0" borderId="15" xfId="2" applyNumberFormat="1" applyFont="1" applyBorder="1" applyAlignment="1"/>
    <xf numFmtId="3" fontId="9" fillId="0" borderId="16" xfId="4" applyNumberFormat="1" applyFont="1" applyBorder="1"/>
    <xf numFmtId="165" fontId="9" fillId="0" borderId="14" xfId="2" applyNumberFormat="1" applyFont="1" applyBorder="1" applyAlignment="1"/>
    <xf numFmtId="3" fontId="1" fillId="0" borderId="14" xfId="4" applyNumberFormat="1" applyFont="1" applyBorder="1"/>
    <xf numFmtId="3" fontId="1" fillId="0" borderId="13" xfId="4" applyNumberFormat="1" applyFont="1" applyBorder="1"/>
    <xf numFmtId="3" fontId="1" fillId="0" borderId="15" xfId="4" applyNumberFormat="1" applyFont="1" applyBorder="1"/>
    <xf numFmtId="37" fontId="2" fillId="0" borderId="13" xfId="0" applyFont="1" applyBorder="1" applyAlignment="1">
      <alignment horizontal="right"/>
    </xf>
    <xf numFmtId="37" fontId="2" fillId="0" borderId="1" xfId="0" applyFont="1" applyBorder="1" applyAlignment="1">
      <alignment horizontal="right"/>
    </xf>
    <xf numFmtId="37" fontId="2" fillId="0" borderId="8" xfId="0" applyFont="1" applyBorder="1" applyAlignment="1">
      <alignment horizontal="right"/>
    </xf>
    <xf numFmtId="0" fontId="2" fillId="0" borderId="17" xfId="0" applyNumberFormat="1" applyFont="1" applyBorder="1"/>
    <xf numFmtId="0" fontId="2" fillId="0" borderId="18" xfId="0" applyNumberFormat="1" applyFont="1" applyBorder="1"/>
    <xf numFmtId="37" fontId="2" fillId="0" borderId="17" xfId="0" applyFont="1" applyBorder="1" applyAlignment="1">
      <alignment horizontal="left"/>
    </xf>
    <xf numFmtId="37" fontId="2" fillId="0" borderId="18" xfId="0" applyFont="1" applyBorder="1"/>
    <xf numFmtId="37" fontId="2" fillId="0" borderId="18" xfId="0" applyFont="1" applyBorder="1" applyAlignment="1">
      <alignment horizontal="fill"/>
    </xf>
    <xf numFmtId="37" fontId="2" fillId="0" borderId="18" xfId="0" applyFont="1" applyBorder="1" applyAlignment="1">
      <alignment horizontal="centerContinuous" wrapText="1"/>
    </xf>
    <xf numFmtId="37" fontId="2" fillId="0" borderId="17" xfId="0" applyFont="1" applyBorder="1"/>
    <xf numFmtId="166" fontId="1" fillId="0" borderId="12" xfId="2" applyNumberFormat="1" applyFont="1" applyBorder="1" applyAlignment="1"/>
    <xf numFmtId="166" fontId="1" fillId="2" borderId="4" xfId="2" applyNumberFormat="1" applyFont="1" applyFill="1" applyBorder="1" applyAlignment="1"/>
    <xf numFmtId="166" fontId="1" fillId="2" borderId="6" xfId="2" applyNumberFormat="1" applyFont="1" applyFill="1" applyBorder="1" applyAlignment="1"/>
    <xf numFmtId="166" fontId="1" fillId="0" borderId="6" xfId="2" applyNumberFormat="1" applyFont="1" applyBorder="1" applyAlignment="1"/>
    <xf numFmtId="166" fontId="1" fillId="2" borderId="4" xfId="2" applyNumberFormat="1" applyFont="1" applyFill="1" applyBorder="1" applyAlignment="1">
      <alignment horizontal="right"/>
    </xf>
    <xf numFmtId="166" fontId="1" fillId="2" borderId="6" xfId="2" applyNumberFormat="1" applyFont="1" applyFill="1" applyBorder="1" applyAlignment="1">
      <alignment horizontal="right"/>
    </xf>
    <xf numFmtId="49" fontId="1" fillId="0" borderId="0" xfId="0" applyNumberFormat="1" applyFont="1" applyAlignment="1">
      <alignment horizontal="right"/>
    </xf>
    <xf numFmtId="37" fontId="12" fillId="0" borderId="0" xfId="0" applyFont="1"/>
    <xf numFmtId="37" fontId="1" fillId="0" borderId="2" xfId="0" applyFont="1" applyBorder="1" applyAlignment="1">
      <alignment horizontal="centerContinuous"/>
    </xf>
    <xf numFmtId="37" fontId="1" fillId="0" borderId="4" xfId="0" applyFont="1" applyBorder="1" applyAlignment="1">
      <alignment horizontal="centerContinuous"/>
    </xf>
    <xf numFmtId="37" fontId="1" fillId="0" borderId="3" xfId="0" applyFont="1" applyBorder="1" applyAlignment="1">
      <alignment horizontal="centerContinuous"/>
    </xf>
    <xf numFmtId="37" fontId="2" fillId="0" borderId="0" xfId="5" applyFont="1"/>
    <xf numFmtId="37" fontId="3" fillId="0" borderId="0" xfId="5" applyFont="1"/>
    <xf numFmtId="37" fontId="12" fillId="0" borderId="0" xfId="5" applyFont="1" applyAlignment="1">
      <alignment vertical="top"/>
    </xf>
    <xf numFmtId="37" fontId="1" fillId="0" borderId="0" xfId="5" applyFont="1" applyAlignment="1">
      <alignment vertical="top"/>
    </xf>
    <xf numFmtId="37" fontId="1" fillId="0" borderId="0" xfId="5" applyFont="1" applyAlignment="1">
      <alignment horizontal="left" vertical="top"/>
    </xf>
    <xf numFmtId="37" fontId="13" fillId="0" borderId="0" xfId="5" applyFont="1"/>
    <xf numFmtId="49" fontId="1" fillId="0" borderId="0" xfId="5" applyNumberFormat="1" applyFont="1" applyAlignment="1">
      <alignment horizontal="center"/>
    </xf>
    <xf numFmtId="37" fontId="1" fillId="0" borderId="0" xfId="5" applyFont="1"/>
    <xf numFmtId="49" fontId="1" fillId="0" borderId="0" xfId="5" quotePrefix="1" applyNumberFormat="1" applyFont="1" applyAlignment="1">
      <alignment horizontal="center"/>
    </xf>
    <xf numFmtId="37" fontId="14" fillId="0" borderId="0" xfId="5" applyFont="1" applyAlignment="1">
      <alignment horizontal="left"/>
    </xf>
    <xf numFmtId="37" fontId="1" fillId="0" borderId="0" xfId="5" applyFont="1" applyAlignment="1">
      <alignment horizontal="center"/>
    </xf>
    <xf numFmtId="37" fontId="1" fillId="0" borderId="0" xfId="5" applyFont="1" applyAlignment="1">
      <alignment horizontal="left"/>
    </xf>
    <xf numFmtId="37" fontId="1" fillId="0" borderId="0" xfId="5" applyFont="1" applyAlignment="1">
      <alignment wrapText="1"/>
    </xf>
    <xf numFmtId="37" fontId="1" fillId="0" borderId="0" xfId="0" applyFont="1" applyAlignment="1">
      <alignment vertical="center"/>
    </xf>
    <xf numFmtId="166" fontId="1" fillId="0" borderId="0" xfId="2" applyNumberFormat="1" applyFont="1" applyAlignment="1">
      <alignment horizontal="right"/>
    </xf>
    <xf numFmtId="166" fontId="1" fillId="0" borderId="6" xfId="2" applyNumberFormat="1" applyFont="1" applyBorder="1" applyAlignment="1">
      <alignment horizontal="right"/>
    </xf>
    <xf numFmtId="3" fontId="1" fillId="0" borderId="0" xfId="2" applyNumberFormat="1" applyFont="1" applyAlignment="1">
      <alignment vertical="top"/>
    </xf>
    <xf numFmtId="166" fontId="1" fillId="0" borderId="12" xfId="2" applyNumberFormat="1" applyFont="1" applyBorder="1" applyAlignment="1">
      <alignment horizontal="right"/>
    </xf>
    <xf numFmtId="166" fontId="1" fillId="0" borderId="4" xfId="2" applyNumberFormat="1" applyFont="1" applyBorder="1" applyAlignment="1">
      <alignment horizontal="right"/>
    </xf>
    <xf numFmtId="164" fontId="1" fillId="0" borderId="0" xfId="0" applyNumberFormat="1" applyFont="1" applyAlignment="1">
      <alignment vertical="center"/>
    </xf>
    <xf numFmtId="166" fontId="1" fillId="2" borderId="0" xfId="2" applyNumberFormat="1" applyFont="1" applyFill="1" applyAlignment="1">
      <alignment horizontal="right"/>
    </xf>
    <xf numFmtId="166" fontId="1" fillId="2" borderId="1" xfId="2" applyNumberFormat="1" applyFont="1" applyFill="1" applyBorder="1" applyAlignment="1">
      <alignment horizontal="right"/>
    </xf>
    <xf numFmtId="3" fontId="1" fillId="2" borderId="19" xfId="2" applyNumberFormat="1" applyFont="1" applyFill="1" applyBorder="1" applyAlignment="1"/>
    <xf numFmtId="3" fontId="1" fillId="0" borderId="19" xfId="2" applyNumberFormat="1" applyFont="1" applyBorder="1" applyAlignment="1"/>
    <xf numFmtId="166" fontId="1" fillId="0" borderId="1" xfId="2" applyNumberFormat="1" applyFont="1" applyBorder="1" applyAlignment="1">
      <alignment horizontal="right"/>
    </xf>
    <xf numFmtId="3" fontId="17" fillId="0" borderId="0" xfId="0" applyNumberFormat="1" applyFont="1"/>
    <xf numFmtId="3" fontId="17" fillId="0" borderId="1" xfId="0" applyNumberFormat="1" applyFont="1" applyBorder="1"/>
    <xf numFmtId="3" fontId="17" fillId="0" borderId="3" xfId="0" applyNumberFormat="1" applyFont="1" applyBorder="1"/>
    <xf numFmtId="166" fontId="1" fillId="2" borderId="5" xfId="2" applyNumberFormat="1" applyFont="1" applyFill="1" applyBorder="1" applyAlignment="1">
      <alignment horizontal="right"/>
    </xf>
    <xf numFmtId="37" fontId="1" fillId="0" borderId="1" xfId="0" applyFont="1" applyBorder="1" applyAlignment="1">
      <alignment horizontal="centerContinuous"/>
    </xf>
    <xf numFmtId="37" fontId="1" fillId="0" borderId="1" xfId="0" applyFont="1" applyBorder="1" applyAlignment="1">
      <alignment horizontal="center"/>
    </xf>
    <xf numFmtId="37" fontId="1" fillId="0" borderId="10" xfId="0" applyFont="1" applyBorder="1" applyAlignment="1">
      <alignment horizontal="center"/>
    </xf>
    <xf numFmtId="37" fontId="2" fillId="4" borderId="1" xfId="0" applyFont="1" applyFill="1" applyBorder="1" applyAlignment="1">
      <alignment horizontal="right"/>
    </xf>
    <xf numFmtId="37" fontId="2" fillId="0" borderId="20" xfId="0" applyFont="1" applyBorder="1" applyAlignment="1">
      <alignment horizontal="right"/>
    </xf>
    <xf numFmtId="37" fontId="1" fillId="0" borderId="0" xfId="0" applyFont="1" applyAlignment="1">
      <alignment vertical="top" wrapText="1"/>
    </xf>
    <xf numFmtId="37" fontId="0" fillId="0" borderId="0" xfId="0" applyAlignment="1">
      <alignment vertical="top"/>
    </xf>
    <xf numFmtId="37" fontId="1" fillId="0" borderId="0" xfId="0" applyFont="1" applyAlignment="1">
      <alignment horizontal="left" vertical="top" wrapText="1"/>
    </xf>
    <xf numFmtId="37" fontId="1" fillId="0" borderId="0" xfId="0" applyFont="1" applyAlignment="1">
      <alignment horizontal="left" vertical="center" wrapText="1"/>
    </xf>
    <xf numFmtId="37" fontId="0" fillId="0" borderId="0" xfId="0" applyAlignment="1">
      <alignment vertical="center" wrapText="1"/>
    </xf>
  </cellXfs>
  <cellStyles count="8">
    <cellStyle name="Comma 2" xfId="4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Percent" xfId="1" builtinId="5"/>
    <cellStyle name="Percent 2" xfId="6" xr:uid="{00000000-0005-0000-0000-000006000000}"/>
    <cellStyle name="Style 1" xfId="7" xr:uid="{00000000-0005-0000-0000-000007000000}"/>
  </cellStyles>
  <dxfs count="0"/>
  <tableStyles count="0" defaultTableStyle="TableStyleMedium9" defaultPivotStyle="PivotStyleLight16"/>
  <colors>
    <mruColors>
      <color rgb="FFFF99CC"/>
      <color rgb="FF006600"/>
      <color rgb="FF990033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Humanities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3.9855072463768113E-2"/>
          <c:y val="0.21408745183447814"/>
          <c:w val="0.92028985507246375"/>
          <c:h val="0.7235012006477913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58'!$D$11</c:f>
              <c:numCache>
                <c:formatCode>#,##0.0</c:formatCode>
                <c:ptCount val="1"/>
                <c:pt idx="0">
                  <c:v>-1.9864176570458403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B-42D0-95C1-D401335056CE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58'!$D$12</c:f>
              <c:numCache>
                <c:formatCode>#,##0.0</c:formatCode>
                <c:ptCount val="1"/>
                <c:pt idx="0">
                  <c:v>12.80323450134771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B-42D0-95C1-D401335056C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58'!$D$14</c:f>
              <c:numCache>
                <c:formatCode>#,##0.0</c:formatCode>
                <c:ptCount val="1"/>
                <c:pt idx="0">
                  <c:v>64.705882352941174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0B-42D0-95C1-D401335056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4888"/>
        <c:axId val="214555280"/>
      </c:barChart>
      <c:catAx>
        <c:axId val="214554888"/>
        <c:scaling>
          <c:orientation val="maxMin"/>
        </c:scaling>
        <c:delete val="1"/>
        <c:axPos val="l"/>
        <c:majorTickMark val="out"/>
        <c:minorTickMark val="none"/>
        <c:tickLblPos val="none"/>
        <c:crossAx val="214555280"/>
        <c:crosses val="autoZero"/>
        <c:auto val="1"/>
        <c:lblAlgn val="ctr"/>
        <c:lblOffset val="100"/>
        <c:noMultiLvlLbl val="0"/>
      </c:catAx>
      <c:valAx>
        <c:axId val="21455528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4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Social and Behavioral</a:t>
            </a:r>
            <a:r>
              <a:rPr lang="en-US" sz="1200" baseline="0"/>
              <a:t> Sciences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58'!$F$11</c:f>
              <c:numCache>
                <c:formatCode>#,##0.0</c:formatCode>
                <c:ptCount val="1"/>
                <c:pt idx="0">
                  <c:v>5.0223866069690484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76-4113-B3D7-0604E859B9F7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58'!$F$12</c:f>
              <c:numCache>
                <c:formatCode>#,##0.0</c:formatCode>
                <c:ptCount val="1"/>
                <c:pt idx="0">
                  <c:v>11.670235546038544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76-4113-B3D7-0604E859B9F7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58'!$F$14</c:f>
              <c:numCache>
                <c:formatCode>#,##0.0</c:formatCode>
                <c:ptCount val="1"/>
                <c:pt idx="0">
                  <c:v>16.304347826086957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76-4113-B3D7-0604E859B9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556064"/>
        <c:axId val="217612776"/>
      </c:barChart>
      <c:catAx>
        <c:axId val="214556064"/>
        <c:scaling>
          <c:orientation val="maxMin"/>
        </c:scaling>
        <c:delete val="1"/>
        <c:axPos val="l"/>
        <c:majorTickMark val="out"/>
        <c:minorTickMark val="none"/>
        <c:tickLblPos val="none"/>
        <c:crossAx val="217612776"/>
        <c:crosses val="autoZero"/>
        <c:auto val="1"/>
        <c:lblAlgn val="ctr"/>
        <c:lblOffset val="100"/>
        <c:noMultiLvlLbl val="0"/>
      </c:catAx>
      <c:valAx>
        <c:axId val="217612776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4556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Sciences and Technologies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58'!$H$11</c:f>
              <c:numCache>
                <c:formatCode>#,##0.0</c:formatCode>
                <c:ptCount val="1"/>
                <c:pt idx="0">
                  <c:v>11.789520426287744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8-48DA-A1F1-0E63B33679C3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58'!$H$12</c:f>
              <c:numCache>
                <c:formatCode>#,##0.0</c:formatCode>
                <c:ptCount val="1"/>
                <c:pt idx="0">
                  <c:v>15.054881571346042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8-48DA-A1F1-0E63B33679C3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58'!$H$14</c:f>
              <c:numCache>
                <c:formatCode>#,##0.0</c:formatCode>
                <c:ptCount val="1"/>
                <c:pt idx="0">
                  <c:v>9.2485549132947966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8-48DA-A1F1-0E63B33679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3560"/>
        <c:axId val="217613952"/>
      </c:barChart>
      <c:catAx>
        <c:axId val="217613560"/>
        <c:scaling>
          <c:orientation val="maxMin"/>
        </c:scaling>
        <c:delete val="1"/>
        <c:axPos val="l"/>
        <c:majorTickMark val="out"/>
        <c:minorTickMark val="none"/>
        <c:tickLblPos val="none"/>
        <c:crossAx val="217613952"/>
        <c:crosses val="autoZero"/>
        <c:auto val="1"/>
        <c:lblAlgn val="ctr"/>
        <c:lblOffset val="100"/>
        <c:noMultiLvlLbl val="0"/>
      </c:catAx>
      <c:valAx>
        <c:axId val="217613952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3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 baseline="0"/>
              <a:t>Business and Management</a:t>
            </a:r>
            <a:endParaRPr lang="en-US" sz="12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58'!$J$11</c:f>
              <c:numCache>
                <c:formatCode>#,##0.0</c:formatCode>
                <c:ptCount val="1"/>
                <c:pt idx="0">
                  <c:v>13.985655737704919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5-4BD3-8078-F9D920A7F82C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58'!$J$12</c:f>
              <c:numCache>
                <c:formatCode>#,##0.0</c:formatCode>
                <c:ptCount val="1"/>
                <c:pt idx="0">
                  <c:v>35.302806499261443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5-4BD3-8078-F9D920A7F82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58'!$J$14</c:f>
              <c:numCache>
                <c:formatCode>#,##0.0</c:formatCode>
                <c:ptCount val="1"/>
                <c:pt idx="0">
                  <c:v>34.782608695652172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F5-4BD3-8078-F9D920A7F8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4736"/>
        <c:axId val="217615128"/>
      </c:barChart>
      <c:catAx>
        <c:axId val="217614736"/>
        <c:scaling>
          <c:orientation val="maxMin"/>
        </c:scaling>
        <c:delete val="1"/>
        <c:axPos val="l"/>
        <c:majorTickMark val="out"/>
        <c:minorTickMark val="none"/>
        <c:tickLblPos val="none"/>
        <c:crossAx val="217615128"/>
        <c:crosses val="autoZero"/>
        <c:auto val="1"/>
        <c:lblAlgn val="ctr"/>
        <c:lblOffset val="100"/>
        <c:noMultiLvlLbl val="0"/>
      </c:catAx>
      <c:valAx>
        <c:axId val="217615128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Education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58'!$L$11</c:f>
              <c:numCache>
                <c:formatCode>#,##0.0</c:formatCode>
                <c:ptCount val="1"/>
                <c:pt idx="0">
                  <c:v>20.711131242214925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88-4AD3-8FB8-D26E75E5824E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58'!$L$12</c:f>
              <c:numCache>
                <c:formatCode>#,##0.0</c:formatCode>
                <c:ptCount val="1"/>
                <c:pt idx="0">
                  <c:v>25.439307921059743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88-4AD3-8FB8-D26E75E5824E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58'!$L$14</c:f>
              <c:numCache>
                <c:formatCode>#,##0.0</c:formatCode>
                <c:ptCount val="1"/>
                <c:pt idx="0">
                  <c:v>31.428571428571427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88-4AD3-8FB8-D26E75E582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7872"/>
        <c:axId val="217618264"/>
      </c:barChart>
      <c:catAx>
        <c:axId val="217617872"/>
        <c:scaling>
          <c:orientation val="maxMin"/>
        </c:scaling>
        <c:delete val="1"/>
        <c:axPos val="l"/>
        <c:majorTickMark val="out"/>
        <c:minorTickMark val="none"/>
        <c:tickLblPos val="none"/>
        <c:crossAx val="217618264"/>
        <c:crosses val="autoZero"/>
        <c:auto val="1"/>
        <c:lblAlgn val="ctr"/>
        <c:lblOffset val="100"/>
        <c:noMultiLvlLbl val="0"/>
      </c:catAx>
      <c:valAx>
        <c:axId val="21761826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7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200"/>
              <a:t>Health Professions and Related Sciences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58'!$A$11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58'!$N$11</c:f>
              <c:numCache>
                <c:formatCode>#,##0.0</c:formatCode>
                <c:ptCount val="1"/>
                <c:pt idx="0">
                  <c:v>28.212226066897344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B-4AC9-8103-F62957DA003C}"/>
            </c:ext>
          </c:extLst>
        </c:ser>
        <c:ser>
          <c:idx val="1"/>
          <c:order val="1"/>
          <c:tx>
            <c:strRef>
              <c:f>'TABLE 58'!$A$12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990033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58'!$N$12</c:f>
              <c:numCache>
                <c:formatCode>#,##0.0</c:formatCode>
                <c:ptCount val="1"/>
                <c:pt idx="0">
                  <c:v>48.505186089078705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5B-4AC9-8103-F62957DA003C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prstClr val="black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'TABLE 58'!$N$14</c:f>
              <c:numCache>
                <c:formatCode>#,##0.0</c:formatCode>
                <c:ptCount val="1"/>
                <c:pt idx="0">
                  <c:v>-32.142857142857146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5B-4AC9-8103-F62957DA00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7619048"/>
        <c:axId val="217619440"/>
      </c:barChart>
      <c:catAx>
        <c:axId val="217619048"/>
        <c:scaling>
          <c:orientation val="maxMin"/>
        </c:scaling>
        <c:delete val="1"/>
        <c:axPos val="l"/>
        <c:majorTickMark val="out"/>
        <c:minorTickMark val="none"/>
        <c:tickLblPos val="none"/>
        <c:crossAx val="217619440"/>
        <c:crosses val="autoZero"/>
        <c:auto val="1"/>
        <c:lblAlgn val="ctr"/>
        <c:lblOffset val="100"/>
        <c:noMultiLvlLbl val="0"/>
      </c:catAx>
      <c:valAx>
        <c:axId val="21761944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217619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19050</xdr:colOff>
      <xdr:row>8</xdr:row>
      <xdr:rowOff>38100</xdr:rowOff>
    </xdr:from>
    <xdr:to>
      <xdr:col>22</xdr:col>
      <xdr:colOff>285750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19050</xdr:colOff>
      <xdr:row>21</xdr:row>
      <xdr:rowOff>142875</xdr:rowOff>
    </xdr:from>
    <xdr:to>
      <xdr:col>22</xdr:col>
      <xdr:colOff>285750</xdr:colOff>
      <xdr:row>35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19050</xdr:colOff>
      <xdr:row>35</xdr:row>
      <xdr:rowOff>95250</xdr:rowOff>
    </xdr:from>
    <xdr:to>
      <xdr:col>22</xdr:col>
      <xdr:colOff>285750</xdr:colOff>
      <xdr:row>49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285750</xdr:colOff>
      <xdr:row>8</xdr:row>
      <xdr:rowOff>38100</xdr:rowOff>
    </xdr:from>
    <xdr:to>
      <xdr:col>27</xdr:col>
      <xdr:colOff>552450</xdr:colOff>
      <xdr:row>21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285750</xdr:colOff>
      <xdr:row>21</xdr:row>
      <xdr:rowOff>152400</xdr:rowOff>
    </xdr:from>
    <xdr:to>
      <xdr:col>27</xdr:col>
      <xdr:colOff>552450</xdr:colOff>
      <xdr:row>35</xdr:row>
      <xdr:rowOff>104775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285750</xdr:colOff>
      <xdr:row>35</xdr:row>
      <xdr:rowOff>95250</xdr:rowOff>
    </xdr:from>
    <xdr:to>
      <xdr:col>27</xdr:col>
      <xdr:colOff>552450</xdr:colOff>
      <xdr:row>49</xdr:row>
      <xdr:rowOff>66675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247650</xdr:colOff>
      <xdr:row>7</xdr:row>
      <xdr:rowOff>66675</xdr:rowOff>
    </xdr:from>
    <xdr:to>
      <xdr:col>16</xdr:col>
      <xdr:colOff>561975</xdr:colOff>
      <xdr:row>18</xdr:row>
      <xdr:rowOff>138640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0572750" y="1219200"/>
          <a:ext cx="1609725" cy="1853140"/>
        </a:xfrm>
        <a:prstGeom prst="wedgeEllipseCallout">
          <a:avLst>
            <a:gd name="adj1" fmla="val 74305"/>
            <a:gd name="adj2" fmla="val 34183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state bar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OLD_Enrollment%20Master%20File%20for%20Fact%20Bo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actBooks\FB2%20enrollment\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cia\AppData\Local\Microsoft\Windows\Temporary%20Internet%20Files\Low\Content.IE5\XYFF1E1H\FB28_Enrollment_2_Ye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  <sheetName val=" All White"/>
      <sheetName val="X...1st time 1st prof...X"/>
      <sheetName val="X..All 1st grad..X"/>
      <sheetName val=" Undergrad Non-Res"/>
      <sheetName val="Formulas to Co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ces.ed.gov/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www.nces.ed.gov/" TargetMode="External"/><Relationship Id="rId7" Type="http://schemas.openxmlformats.org/officeDocument/2006/relationships/hyperlink" Target="http://www.nces.ed.gov/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www.nces.ed.gov/" TargetMode="External"/><Relationship Id="rId1" Type="http://schemas.openxmlformats.org/officeDocument/2006/relationships/hyperlink" Target="http://www.nces.ed.gov/" TargetMode="External"/><Relationship Id="rId6" Type="http://schemas.openxmlformats.org/officeDocument/2006/relationships/hyperlink" Target="http://www.nces.ed.gov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nces.ed.gov/" TargetMode="External"/><Relationship Id="rId10" Type="http://schemas.openxmlformats.org/officeDocument/2006/relationships/hyperlink" Target="http://www.nces.ed.gov/" TargetMode="External"/><Relationship Id="rId4" Type="http://schemas.openxmlformats.org/officeDocument/2006/relationships/hyperlink" Target="http://www.nces.ed.gov/" TargetMode="External"/><Relationship Id="rId9" Type="http://schemas.openxmlformats.org/officeDocument/2006/relationships/hyperlink" Target="http://www.nces.ed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O76"/>
  <sheetViews>
    <sheetView showGridLines="0" tabSelected="1" view="pageBreakPreview" zoomScaleNormal="90" zoomScaleSheetLayoutView="100" workbookViewId="0">
      <selection activeCell="A2" sqref="A2"/>
    </sheetView>
  </sheetViews>
  <sheetFormatPr defaultColWidth="9.7109375" defaultRowHeight="12.75"/>
  <cols>
    <col min="1" max="1" width="7.5703125" style="5" customWidth="1"/>
    <col min="2" max="2" width="12.7109375" style="5" customWidth="1"/>
    <col min="3" max="3" width="10.42578125" style="5" customWidth="1"/>
    <col min="4" max="4" width="12" style="5" customWidth="1"/>
    <col min="5" max="5" width="10.42578125" style="5" customWidth="1"/>
    <col min="6" max="6" width="12" style="5" customWidth="1"/>
    <col min="7" max="7" width="10.42578125" style="5" customWidth="1"/>
    <col min="8" max="8" width="12" style="5" customWidth="1"/>
    <col min="9" max="9" width="10.42578125" style="5" customWidth="1"/>
    <col min="10" max="10" width="12" style="5" customWidth="1"/>
    <col min="11" max="11" width="10.42578125" style="5" customWidth="1"/>
    <col min="12" max="12" width="12" style="5" customWidth="1"/>
    <col min="13" max="13" width="10.42578125" style="5" customWidth="1"/>
    <col min="14" max="14" width="12" style="5" customWidth="1"/>
    <col min="15" max="16384" width="9.7109375" style="5"/>
  </cols>
  <sheetData>
    <row r="1" spans="1:15">
      <c r="A1" s="7" t="s">
        <v>317</v>
      </c>
      <c r="B1" s="7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4.25">
      <c r="A2" s="7" t="s">
        <v>305</v>
      </c>
      <c r="B2" s="7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5">
      <c r="A3" s="7"/>
      <c r="B3" s="7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5">
      <c r="A4" s="69" t="s">
        <v>170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5" ht="12.75" customHeight="1">
      <c r="A5" s="10"/>
      <c r="B5" s="4"/>
      <c r="C5" s="10"/>
      <c r="D5" s="67"/>
      <c r="E5" s="10" t="s">
        <v>9</v>
      </c>
      <c r="F5" s="67"/>
      <c r="G5" s="10" t="s">
        <v>35</v>
      </c>
      <c r="H5" s="68"/>
      <c r="I5" s="10" t="s">
        <v>10</v>
      </c>
      <c r="J5" s="67"/>
      <c r="K5" s="15"/>
      <c r="L5" s="67"/>
      <c r="M5" s="10" t="s">
        <v>61</v>
      </c>
      <c r="N5" s="10"/>
    </row>
    <row r="6" spans="1:15" ht="12.75" customHeight="1">
      <c r="A6" s="4"/>
      <c r="B6" s="4"/>
      <c r="C6" s="11" t="s">
        <v>11</v>
      </c>
      <c r="D6" s="12"/>
      <c r="E6" s="11" t="s">
        <v>12</v>
      </c>
      <c r="F6" s="12"/>
      <c r="G6" s="11" t="s">
        <v>13</v>
      </c>
      <c r="H6" s="13"/>
      <c r="I6" s="11" t="s">
        <v>34</v>
      </c>
      <c r="J6" s="12"/>
      <c r="K6" s="11" t="s">
        <v>14</v>
      </c>
      <c r="L6" s="12"/>
      <c r="M6" s="14" t="s">
        <v>130</v>
      </c>
      <c r="N6" s="99"/>
    </row>
    <row r="7" spans="1:15" s="15" customFormat="1" ht="12.75" customHeight="1">
      <c r="A7" s="1"/>
      <c r="B7" s="1"/>
      <c r="D7" s="16" t="s">
        <v>15</v>
      </c>
      <c r="F7" s="16" t="s">
        <v>15</v>
      </c>
      <c r="H7" s="16" t="s">
        <v>15</v>
      </c>
      <c r="J7" s="16" t="s">
        <v>15</v>
      </c>
      <c r="L7" s="16" t="s">
        <v>15</v>
      </c>
      <c r="N7" s="15" t="s">
        <v>15</v>
      </c>
    </row>
    <row r="8" spans="1:15" s="15" customFormat="1" ht="12.75" customHeight="1">
      <c r="A8" s="1"/>
      <c r="B8" s="1"/>
      <c r="D8" s="16" t="s">
        <v>111</v>
      </c>
      <c r="F8" s="16" t="s">
        <v>111</v>
      </c>
      <c r="H8" s="16" t="s">
        <v>111</v>
      </c>
      <c r="J8" s="16" t="s">
        <v>111</v>
      </c>
      <c r="L8" s="16" t="s">
        <v>111</v>
      </c>
      <c r="N8" s="15" t="s">
        <v>111</v>
      </c>
    </row>
    <row r="9" spans="1:15" s="15" customFormat="1" ht="12.75" customHeight="1">
      <c r="A9" s="1"/>
      <c r="B9" s="1"/>
      <c r="C9" s="15" t="s">
        <v>31</v>
      </c>
      <c r="D9" s="16" t="s">
        <v>313</v>
      </c>
      <c r="E9" s="15" t="s">
        <v>31</v>
      </c>
      <c r="F9" s="16" t="s">
        <v>313</v>
      </c>
      <c r="G9" s="15" t="s">
        <v>31</v>
      </c>
      <c r="H9" s="16" t="s">
        <v>313</v>
      </c>
      <c r="I9" s="15" t="s">
        <v>31</v>
      </c>
      <c r="J9" s="16" t="s">
        <v>313</v>
      </c>
      <c r="K9" s="15" t="s">
        <v>31</v>
      </c>
      <c r="L9" s="16" t="s">
        <v>313</v>
      </c>
      <c r="M9" s="15" t="s">
        <v>31</v>
      </c>
      <c r="N9" s="15" t="s">
        <v>313</v>
      </c>
    </row>
    <row r="10" spans="1:15" s="15" customFormat="1" ht="12.75" customHeight="1">
      <c r="A10" s="24"/>
      <c r="B10" s="24"/>
      <c r="C10" s="100" t="s">
        <v>312</v>
      </c>
      <c r="D10" s="101" t="s">
        <v>312</v>
      </c>
      <c r="E10" s="100" t="s">
        <v>312</v>
      </c>
      <c r="F10" s="101" t="s">
        <v>312</v>
      </c>
      <c r="G10" s="100" t="s">
        <v>312</v>
      </c>
      <c r="H10" s="101" t="s">
        <v>312</v>
      </c>
      <c r="I10" s="100" t="s">
        <v>312</v>
      </c>
      <c r="J10" s="101" t="s">
        <v>312</v>
      </c>
      <c r="K10" s="100" t="s">
        <v>312</v>
      </c>
      <c r="L10" s="101" t="s">
        <v>312</v>
      </c>
      <c r="M10" s="100" t="s">
        <v>312</v>
      </c>
      <c r="N10" s="100" t="s">
        <v>312</v>
      </c>
    </row>
    <row r="11" spans="1:15">
      <c r="A11" s="17" t="s">
        <v>139</v>
      </c>
      <c r="B11" s="17"/>
      <c r="C11" s="17">
        <f>+DATA!AD5</f>
        <v>5773</v>
      </c>
      <c r="D11" s="87">
        <f>+((DATA!AD5-DATA!Y5)/DATA!Y5)*100</f>
        <v>-1.9864176570458403</v>
      </c>
      <c r="E11" s="17">
        <f>+DATA!BG5</f>
        <v>10790</v>
      </c>
      <c r="F11" s="59">
        <f>+((DATA!BG5-DATA!BB5)/DATA!BB5)*100</f>
        <v>5.0223866069690484</v>
      </c>
      <c r="G11" s="17">
        <f>+DATA!CJ5</f>
        <v>30210</v>
      </c>
      <c r="H11" s="59">
        <f>+((DATA!CJ5-DATA!CE5)/DATA!CE5)*100</f>
        <v>11.789520426287744</v>
      </c>
      <c r="I11" s="17">
        <f>+DATA!DM5</f>
        <v>2225</v>
      </c>
      <c r="J11" s="87">
        <f>+((DATA!DM5-DATA!DH5)/DATA!DH5)*100</f>
        <v>13.985655737704919</v>
      </c>
      <c r="K11" s="17">
        <f>+DATA!EP5</f>
        <v>10660</v>
      </c>
      <c r="L11" s="59">
        <f>+((DATA!EP5-DATA!EK5)/DATA!EK5)*100</f>
        <v>20.711131242214925</v>
      </c>
      <c r="M11" s="17">
        <f>+DATA!FS5</f>
        <v>5558</v>
      </c>
      <c r="N11" s="94">
        <f>+((DATA!FS5-DATA!FN5)/DATA!FN5)*100</f>
        <v>28.212226066897344</v>
      </c>
    </row>
    <row r="12" spans="1:15">
      <c r="A12" s="18" t="s">
        <v>36</v>
      </c>
      <c r="B12" s="18"/>
      <c r="C12" s="18">
        <f>+DATA!AD6</f>
        <v>1674</v>
      </c>
      <c r="D12" s="88">
        <f>+((DATA!AD6-DATA!Y6)/DATA!Y6)*100</f>
        <v>12.80323450134771</v>
      </c>
      <c r="E12" s="18">
        <f>+DATA!BG6</f>
        <v>3129</v>
      </c>
      <c r="F12" s="25">
        <f>+((DATA!BG6-DATA!BB6)/DATA!BB6)*100</f>
        <v>11.670235546038544</v>
      </c>
      <c r="G12" s="18">
        <f>+DATA!CJ6</f>
        <v>9958</v>
      </c>
      <c r="H12" s="25">
        <f>+((DATA!CJ6-DATA!CE6)/DATA!CE6)*100</f>
        <v>15.054881571346042</v>
      </c>
      <c r="I12" s="18">
        <f>+DATA!DM6</f>
        <v>916</v>
      </c>
      <c r="J12" s="88">
        <f>+((DATA!DM6-DATA!DH6)/DATA!DH6)*100</f>
        <v>35.302806499261443</v>
      </c>
      <c r="K12" s="18">
        <f>+DATA!EP6</f>
        <v>4640</v>
      </c>
      <c r="L12" s="25">
        <f>+((DATA!EP6-DATA!EK6)/DATA!EK6)*100</f>
        <v>25.439307921059743</v>
      </c>
      <c r="M12" s="18">
        <f>+DATA!FS6</f>
        <v>2434</v>
      </c>
      <c r="N12" s="84">
        <f>+((DATA!FS6-DATA!FN6)/DATA!FN6)*100</f>
        <v>48.505186089078705</v>
      </c>
    </row>
    <row r="13" spans="1:15">
      <c r="A13" s="19" t="s">
        <v>132</v>
      </c>
      <c r="B13" s="19"/>
      <c r="C13" s="19">
        <f>+DATA!AD7</f>
        <v>28.997055257231942</v>
      </c>
      <c r="D13" s="88"/>
      <c r="E13" s="19">
        <f>+DATA!BG7</f>
        <v>28.999073215940683</v>
      </c>
      <c r="F13" s="25"/>
      <c r="G13" s="19">
        <f>+DATA!CJ7</f>
        <v>32.962595167163187</v>
      </c>
      <c r="H13" s="25"/>
      <c r="I13" s="19">
        <f>+DATA!DM7</f>
        <v>41.168539325842694</v>
      </c>
      <c r="J13" s="88"/>
      <c r="K13" s="19">
        <f>+DATA!EP7</f>
        <v>43.527204502814257</v>
      </c>
      <c r="L13" s="25"/>
      <c r="M13" s="19">
        <f>+DATA!FS7</f>
        <v>43.792731198272762</v>
      </c>
      <c r="N13" s="84"/>
    </row>
    <row r="14" spans="1:15">
      <c r="A14" s="20" t="s">
        <v>16</v>
      </c>
      <c r="B14" s="20"/>
      <c r="C14" s="20">
        <f>+DATA!AD8</f>
        <v>28</v>
      </c>
      <c r="D14" s="63">
        <f>+((DATA!AD8-DATA!Y8)/DATA!Y8)*100</f>
        <v>64.705882352941174</v>
      </c>
      <c r="E14" s="20">
        <f>+DATA!BG8</f>
        <v>107</v>
      </c>
      <c r="F14" s="60">
        <f>+((DATA!BG8-DATA!BB8)/DATA!BB8)*100</f>
        <v>16.304347826086957</v>
      </c>
      <c r="G14" s="20">
        <f>+DATA!CJ8</f>
        <v>378</v>
      </c>
      <c r="H14" s="60">
        <f>+((DATA!CJ8-DATA!CE8)/DATA!CE8)*100</f>
        <v>9.2485549132947966</v>
      </c>
      <c r="I14" s="20">
        <f>+DATA!DM8</f>
        <v>31</v>
      </c>
      <c r="J14" s="63">
        <f>+((DATA!DM8-DATA!DH8)/DATA!DH8)*100</f>
        <v>34.782608695652172</v>
      </c>
      <c r="K14" s="20">
        <f>+DATA!EP8</f>
        <v>184</v>
      </c>
      <c r="L14" s="60">
        <f>+((DATA!EP8-DATA!EK8)/DATA!EK8)*100</f>
        <v>31.428571428571427</v>
      </c>
      <c r="M14" s="20">
        <f>+DATA!FS8</f>
        <v>19</v>
      </c>
      <c r="N14" s="90">
        <f>+((DATA!FS8-DATA!FN8)/DATA!FN8)*100</f>
        <v>-32.142857142857146</v>
      </c>
    </row>
    <row r="15" spans="1:15">
      <c r="A15" s="20" t="s">
        <v>17</v>
      </c>
      <c r="B15" s="20"/>
      <c r="C15" s="20">
        <f>+DATA!AD9</f>
        <v>17</v>
      </c>
      <c r="D15" s="63">
        <f>+((DATA!AD9-DATA!Y9)/DATA!Y9)*100</f>
        <v>41.666666666666671</v>
      </c>
      <c r="E15" s="20">
        <f>+DATA!BG9</f>
        <v>28</v>
      </c>
      <c r="F15" s="60">
        <f>+((DATA!BG9-DATA!BB9)/DATA!BB9)*100</f>
        <v>7.6923076923076925</v>
      </c>
      <c r="G15" s="20">
        <f>+DATA!CJ9</f>
        <v>116</v>
      </c>
      <c r="H15" s="60">
        <f>+((DATA!CJ9-DATA!CE9)/DATA!CE9)*100</f>
        <v>4.5045045045045047</v>
      </c>
      <c r="I15" s="20">
        <f>+DATA!DM9</f>
        <v>9</v>
      </c>
      <c r="J15" s="63">
        <f>+((DATA!DM9-DATA!DH9)/DATA!DH9)*100</f>
        <v>0</v>
      </c>
      <c r="K15" s="20">
        <f>+DATA!EP9</f>
        <v>65</v>
      </c>
      <c r="L15" s="60">
        <f>+((DATA!EP9-DATA!EK9)/DATA!EK9)*100</f>
        <v>1.5625</v>
      </c>
      <c r="M15" s="20">
        <f>+DATA!FS9</f>
        <v>34</v>
      </c>
      <c r="N15" s="90">
        <f>+((DATA!FS9-DATA!FN9)/DATA!FN9)*100</f>
        <v>36</v>
      </c>
    </row>
    <row r="16" spans="1:15">
      <c r="A16" s="20" t="s">
        <v>32</v>
      </c>
      <c r="B16" s="20"/>
      <c r="C16" s="20">
        <f>+DATA!AD10</f>
        <v>12</v>
      </c>
      <c r="D16" s="63">
        <f>+((DATA!AD10-DATA!Y10)/DATA!Y10)*100</f>
        <v>20</v>
      </c>
      <c r="E16" s="20">
        <f>+DATA!BG10</f>
        <v>48</v>
      </c>
      <c r="F16" s="60">
        <f>+((DATA!BG10-DATA!BB10)/DATA!BB10)*100</f>
        <v>11.627906976744185</v>
      </c>
      <c r="G16" s="20">
        <f>+DATA!CJ10</f>
        <v>171</v>
      </c>
      <c r="H16" s="60">
        <f>+((DATA!CJ10-DATA!CE10)/DATA!CE10)*100</f>
        <v>28.571428571428569</v>
      </c>
      <c r="I16" s="20">
        <f>+DATA!DM10</f>
        <v>23</v>
      </c>
      <c r="J16" s="63" t="s">
        <v>308</v>
      </c>
      <c r="K16" s="20">
        <f>+DATA!EP10</f>
        <v>86</v>
      </c>
      <c r="L16" s="60">
        <f>+((DATA!EP10-DATA!EK10)/DATA!EK10)*100</f>
        <v>30.303030303030305</v>
      </c>
      <c r="M16" s="20">
        <f>+DATA!FS10</f>
        <v>21</v>
      </c>
      <c r="N16" s="90" t="s">
        <v>298</v>
      </c>
    </row>
    <row r="17" spans="1:14">
      <c r="A17" s="20" t="s">
        <v>18</v>
      </c>
      <c r="B17" s="20"/>
      <c r="C17" s="20">
        <f>+DATA!AD11</f>
        <v>198</v>
      </c>
      <c r="D17" s="63">
        <f>+((DATA!AD11-DATA!Y11)/DATA!Y11)*100</f>
        <v>8.791208791208792</v>
      </c>
      <c r="E17" s="20">
        <f>+DATA!BG11</f>
        <v>473</v>
      </c>
      <c r="F17" s="60">
        <f>+((DATA!BG11-DATA!BB11)/DATA!BB11)*100</f>
        <v>3.0501089324618738</v>
      </c>
      <c r="G17" s="20">
        <f>+DATA!CJ11</f>
        <v>1227</v>
      </c>
      <c r="H17" s="60">
        <f>+((DATA!CJ11-DATA!CE11)/DATA!CE11)*100</f>
        <v>10.640216411181244</v>
      </c>
      <c r="I17" s="20">
        <f>+DATA!DM11</f>
        <v>139</v>
      </c>
      <c r="J17" s="63">
        <f>+((DATA!DM11-DATA!DH11)/DATA!DH11)*100</f>
        <v>-9.1503267973856204</v>
      </c>
      <c r="K17" s="20">
        <f>+DATA!EP11</f>
        <v>1015</v>
      </c>
      <c r="L17" s="60">
        <f>+((DATA!EP11-DATA!EK11)/DATA!EK11)*100</f>
        <v>33.37713534822602</v>
      </c>
      <c r="M17" s="20">
        <f>+DATA!FS11</f>
        <v>294</v>
      </c>
      <c r="N17" s="90">
        <f>+((DATA!FS11-DATA!FN11)/DATA!FN11)*100</f>
        <v>86.075949367088612</v>
      </c>
    </row>
    <row r="18" spans="1:14">
      <c r="A18" s="18" t="s">
        <v>19</v>
      </c>
      <c r="B18" s="18"/>
      <c r="C18" s="18">
        <f>+DATA!AD12</f>
        <v>140</v>
      </c>
      <c r="D18" s="88">
        <f>+((DATA!AD12-DATA!Y12)/DATA!Y12)*100</f>
        <v>22.807017543859647</v>
      </c>
      <c r="E18" s="18">
        <f>+DATA!BG12</f>
        <v>268</v>
      </c>
      <c r="F18" s="25">
        <f>+((DATA!BG12-DATA!BB12)/DATA!BB12)*100</f>
        <v>25.233644859813083</v>
      </c>
      <c r="G18" s="18">
        <f>+DATA!CJ12</f>
        <v>918</v>
      </c>
      <c r="H18" s="25">
        <f>+((DATA!CJ12-DATA!CE12)/DATA!CE12)*100</f>
        <v>17.241379310344829</v>
      </c>
      <c r="I18" s="18">
        <f>+DATA!DM12</f>
        <v>77</v>
      </c>
      <c r="J18" s="88">
        <f>+((DATA!DM12-DATA!DH12)/DATA!DH12)*100</f>
        <v>26.229508196721312</v>
      </c>
      <c r="K18" s="18">
        <f>+DATA!EP12</f>
        <v>436</v>
      </c>
      <c r="L18" s="25">
        <f>+((DATA!EP12-DATA!EK12)/DATA!EK12)*100</f>
        <v>-0.2288329519450801</v>
      </c>
      <c r="M18" s="18">
        <f>+DATA!FS12</f>
        <v>111</v>
      </c>
      <c r="N18" s="84">
        <f>+((DATA!FS12-DATA!FN12)/DATA!FN12)*100</f>
        <v>50</v>
      </c>
    </row>
    <row r="19" spans="1:14">
      <c r="A19" s="18" t="s">
        <v>20</v>
      </c>
      <c r="B19" s="18"/>
      <c r="C19" s="18">
        <f>+DATA!AD13</f>
        <v>109</v>
      </c>
      <c r="D19" s="88">
        <f>+((DATA!AD13-DATA!Y13)/DATA!Y13)*100</f>
        <v>53.521126760563376</v>
      </c>
      <c r="E19" s="18">
        <f>+DATA!BG13</f>
        <v>111</v>
      </c>
      <c r="F19" s="25">
        <f>+((DATA!BG13-DATA!BB13)/DATA!BB13)*100</f>
        <v>18.085106382978726</v>
      </c>
      <c r="G19" s="18">
        <f>+DATA!CJ13</f>
        <v>210</v>
      </c>
      <c r="H19" s="25">
        <f>+((DATA!CJ13-DATA!CE13)/DATA!CE13)*100</f>
        <v>-12.863070539419086</v>
      </c>
      <c r="I19" s="18">
        <f>+DATA!DM13</f>
        <v>26</v>
      </c>
      <c r="J19" s="88" t="s">
        <v>308</v>
      </c>
      <c r="K19" s="18">
        <f>+DATA!EP13</f>
        <v>147</v>
      </c>
      <c r="L19" s="25">
        <f>+((DATA!EP13-DATA!EK13)/DATA!EK13)*100</f>
        <v>18.548387096774192</v>
      </c>
      <c r="M19" s="18">
        <f>+DATA!FS13</f>
        <v>31</v>
      </c>
      <c r="N19" s="84">
        <f>+((DATA!FS13-DATA!FN13)/DATA!FN13)*100</f>
        <v>-18.421052631578945</v>
      </c>
    </row>
    <row r="20" spans="1:14">
      <c r="A20" s="18" t="s">
        <v>21</v>
      </c>
      <c r="B20" s="18"/>
      <c r="C20" s="18">
        <f>+DATA!AD14</f>
        <v>63</v>
      </c>
      <c r="D20" s="88">
        <f>+((DATA!AD14-DATA!Y14)/DATA!Y14)*100</f>
        <v>-8.695652173913043</v>
      </c>
      <c r="E20" s="18">
        <f>+DATA!BG14</f>
        <v>112</v>
      </c>
      <c r="F20" s="25">
        <f>+((DATA!BG14-DATA!BB14)/DATA!BB14)*100</f>
        <v>-0.88495575221238942</v>
      </c>
      <c r="G20" s="18">
        <f>+DATA!CJ14</f>
        <v>308</v>
      </c>
      <c r="H20" s="25">
        <f>+((DATA!CJ14-DATA!CE14)/DATA!CE14)*100</f>
        <v>-3.75</v>
      </c>
      <c r="I20" s="18">
        <f>+DATA!DM14</f>
        <v>28</v>
      </c>
      <c r="J20" s="88">
        <f>+((DATA!DM14-DATA!DH14)/DATA!DH14)*100</f>
        <v>7.6923076923076925</v>
      </c>
      <c r="K20" s="18">
        <f>+DATA!EP14</f>
        <v>108</v>
      </c>
      <c r="L20" s="25">
        <f>+((DATA!EP14-DATA!EK14)/DATA!EK14)*100</f>
        <v>-0.91743119266055051</v>
      </c>
      <c r="M20" s="18">
        <f>+DATA!FS14</f>
        <v>79</v>
      </c>
      <c r="N20" s="84">
        <f>+((DATA!FS14-DATA!FN14)/DATA!FN14)*100</f>
        <v>64.583333333333343</v>
      </c>
    </row>
    <row r="21" spans="1:14">
      <c r="A21" s="18" t="s">
        <v>22</v>
      </c>
      <c r="B21" s="18"/>
      <c r="C21" s="18">
        <f>+DATA!AD15</f>
        <v>79</v>
      </c>
      <c r="D21" s="88">
        <f>+((DATA!AD15-DATA!Y15)/DATA!Y15)*100</f>
        <v>-32.478632478632477</v>
      </c>
      <c r="E21" s="18">
        <f>+DATA!BG15</f>
        <v>201</v>
      </c>
      <c r="F21" s="25">
        <f>+((DATA!BG15-DATA!BB15)/DATA!BB15)*100</f>
        <v>16.86046511627907</v>
      </c>
      <c r="G21" s="18">
        <f>+DATA!CJ15</f>
        <v>823</v>
      </c>
      <c r="H21" s="25">
        <f>+((DATA!CJ15-DATA!CE15)/DATA!CE15)*100</f>
        <v>11.668928086838534</v>
      </c>
      <c r="I21" s="18">
        <f>+DATA!DM15</f>
        <v>19</v>
      </c>
      <c r="J21" s="88">
        <f>+((DATA!DM15-DATA!DH15)/DATA!DH15)*100</f>
        <v>-9.5238095238095237</v>
      </c>
      <c r="K21" s="18">
        <f>+DATA!EP15</f>
        <v>135</v>
      </c>
      <c r="L21" s="25">
        <f>+((DATA!EP15-DATA!EK15)/DATA!EK15)*100</f>
        <v>-2.877697841726619</v>
      </c>
      <c r="M21" s="18">
        <f>+DATA!FS15</f>
        <v>151</v>
      </c>
      <c r="N21" s="84">
        <f>+((DATA!FS15-DATA!FN15)/DATA!FN15)*100</f>
        <v>17.96875</v>
      </c>
    </row>
    <row r="22" spans="1:14">
      <c r="A22" s="20" t="s">
        <v>23</v>
      </c>
      <c r="B22" s="20"/>
      <c r="C22" s="20">
        <f>+DATA!AD16</f>
        <v>22</v>
      </c>
      <c r="D22" s="63">
        <f>+((DATA!AD16-DATA!Y16)/DATA!Y16)*100</f>
        <v>-21.428571428571427</v>
      </c>
      <c r="E22" s="20">
        <f>+DATA!BG16</f>
        <v>123</v>
      </c>
      <c r="F22" s="60">
        <f>+((DATA!BG16-DATA!BB16)/DATA!BB16)*100</f>
        <v>89.230769230769241</v>
      </c>
      <c r="G22" s="20">
        <f>+DATA!CJ16</f>
        <v>191</v>
      </c>
      <c r="H22" s="60">
        <f>+((DATA!CJ16-DATA!CE16)/DATA!CE16)*100</f>
        <v>33.566433566433567</v>
      </c>
      <c r="I22" s="20">
        <f>+DATA!DM16</f>
        <v>21</v>
      </c>
      <c r="J22" s="63">
        <f>+((DATA!DM16-DATA!DH16)/DATA!DH16)*100</f>
        <v>-25</v>
      </c>
      <c r="K22" s="20">
        <f>+DATA!EP16</f>
        <v>148</v>
      </c>
      <c r="L22" s="60">
        <f>+((DATA!EP16-DATA!EK16)/DATA!EK16)*100</f>
        <v>-22.916666666666664</v>
      </c>
      <c r="M22" s="20">
        <f>+DATA!FS16</f>
        <v>106</v>
      </c>
      <c r="N22" s="90">
        <f>+((DATA!FS16-DATA!FN16)/DATA!FN16)*100</f>
        <v>171.7948717948718</v>
      </c>
    </row>
    <row r="23" spans="1:14">
      <c r="A23" s="20" t="s">
        <v>24</v>
      </c>
      <c r="B23" s="20"/>
      <c r="C23" s="20">
        <f>+DATA!AD17</f>
        <v>166</v>
      </c>
      <c r="D23" s="63">
        <f>+((DATA!AD17-DATA!Y17)/DATA!Y17)*100</f>
        <v>23.880597014925371</v>
      </c>
      <c r="E23" s="20">
        <f>+DATA!BG17</f>
        <v>287</v>
      </c>
      <c r="F23" s="60">
        <f>+((DATA!BG17-DATA!BB17)/DATA!BB17)*100</f>
        <v>19.087136929460581</v>
      </c>
      <c r="G23" s="20">
        <f>+DATA!CJ17</f>
        <v>1229</v>
      </c>
      <c r="H23" s="60">
        <f>+((DATA!CJ17-DATA!CE17)/DATA!CE17)*100</f>
        <v>28.691099476439792</v>
      </c>
      <c r="I23" s="20">
        <f>+DATA!DM17</f>
        <v>57</v>
      </c>
      <c r="J23" s="63">
        <f>+((DATA!DM17-DATA!DH17)/DATA!DH17)*100</f>
        <v>137.5</v>
      </c>
      <c r="K23" s="20">
        <f>+DATA!EP17</f>
        <v>362</v>
      </c>
      <c r="L23" s="60">
        <f>+((DATA!EP17-DATA!EK17)/DATA!EK17)*100</f>
        <v>42.519685039370081</v>
      </c>
      <c r="M23" s="20">
        <f>+DATA!FS17</f>
        <v>343</v>
      </c>
      <c r="N23" s="90">
        <f>+((DATA!FS17-DATA!FN17)/DATA!FN17)*100</f>
        <v>88.461538461538453</v>
      </c>
    </row>
    <row r="24" spans="1:14">
      <c r="A24" s="20" t="s">
        <v>25</v>
      </c>
      <c r="B24" s="20"/>
      <c r="C24" s="20">
        <f>+DATA!AD18</f>
        <v>48</v>
      </c>
      <c r="D24" s="63">
        <f>+((DATA!AD18-DATA!Y18)/DATA!Y18)*100</f>
        <v>60</v>
      </c>
      <c r="E24" s="20">
        <f>+DATA!BG18</f>
        <v>94</v>
      </c>
      <c r="F24" s="60">
        <f>+((DATA!BG18-DATA!BB18)/DATA!BB18)*100</f>
        <v>-9.6153846153846168</v>
      </c>
      <c r="G24" s="20">
        <f>+DATA!CJ18</f>
        <v>255</v>
      </c>
      <c r="H24" s="60">
        <f>+((DATA!CJ18-DATA!CE18)/DATA!CE18)*100</f>
        <v>17.511520737327189</v>
      </c>
      <c r="I24" s="20">
        <f>+DATA!DM18</f>
        <v>30</v>
      </c>
      <c r="J24" s="63">
        <f>+((DATA!DM18-DATA!DH18)/DATA!DH18)*100</f>
        <v>50</v>
      </c>
      <c r="K24" s="20">
        <f>+DATA!EP18</f>
        <v>76</v>
      </c>
      <c r="L24" s="60">
        <f>+((DATA!EP18-DATA!EK18)/DATA!EK18)*100</f>
        <v>-3.79746835443038</v>
      </c>
      <c r="M24" s="20">
        <f>+DATA!FS18</f>
        <v>44</v>
      </c>
      <c r="N24" s="90" t="s">
        <v>308</v>
      </c>
    </row>
    <row r="25" spans="1:14">
      <c r="A25" s="20" t="s">
        <v>26</v>
      </c>
      <c r="B25" s="20"/>
      <c r="C25" s="20">
        <f>+DATA!AD19</f>
        <v>41</v>
      </c>
      <c r="D25" s="63">
        <f>+((DATA!AD19-DATA!Y19)/DATA!Y19)*100</f>
        <v>-6.8181818181818175</v>
      </c>
      <c r="E25" s="20">
        <f>+DATA!BG19</f>
        <v>66</v>
      </c>
      <c r="F25" s="60">
        <f>+((DATA!BG19-DATA!BB19)/DATA!BB19)*100</f>
        <v>4.7619047619047619</v>
      </c>
      <c r="G25" s="20">
        <f>+DATA!CJ19</f>
        <v>310</v>
      </c>
      <c r="H25" s="60">
        <f>+((DATA!CJ19-DATA!CE19)/DATA!CE19)*100</f>
        <v>2.6490066225165565</v>
      </c>
      <c r="I25" s="20">
        <f>+DATA!DM19</f>
        <v>13</v>
      </c>
      <c r="J25" s="63">
        <f>+((DATA!DM19-DATA!DH19)/DATA!DH19)*100</f>
        <v>0</v>
      </c>
      <c r="K25" s="20">
        <f>+DATA!EP19</f>
        <v>92</v>
      </c>
      <c r="L25" s="60">
        <f>+((DATA!EP19-DATA!EK19)/DATA!EK19)*100</f>
        <v>27.777777777777779</v>
      </c>
      <c r="M25" s="20">
        <f>+DATA!FS19</f>
        <v>208</v>
      </c>
      <c r="N25" s="90">
        <f>+((DATA!FS19-DATA!FN19)/DATA!FN19)*100</f>
        <v>35.064935064935064</v>
      </c>
    </row>
    <row r="26" spans="1:14">
      <c r="A26" s="18" t="s">
        <v>27</v>
      </c>
      <c r="B26" s="18"/>
      <c r="C26" s="18">
        <f>+DATA!AD20</f>
        <v>106</v>
      </c>
      <c r="D26" s="88">
        <f>+((DATA!AD20-DATA!Y20)/DATA!Y20)*100</f>
        <v>26.190476190476193</v>
      </c>
      <c r="E26" s="18">
        <f>+DATA!BG20</f>
        <v>190</v>
      </c>
      <c r="F26" s="25">
        <f>+((DATA!BG20-DATA!BB20)/DATA!BB20)*100</f>
        <v>26.666666666666668</v>
      </c>
      <c r="G26" s="18">
        <f>+DATA!CJ20</f>
        <v>509</v>
      </c>
      <c r="H26" s="25">
        <f>+((DATA!CJ20-DATA!CE20)/DATA!CE20)*100</f>
        <v>26.302729528535977</v>
      </c>
      <c r="I26" s="18">
        <f>+DATA!DM20</f>
        <v>41</v>
      </c>
      <c r="J26" s="88">
        <f>+((DATA!DM20-DATA!DH20)/DATA!DH20)*100</f>
        <v>20.588235294117645</v>
      </c>
      <c r="K26" s="18">
        <f>+DATA!EP20</f>
        <v>418</v>
      </c>
      <c r="L26" s="25">
        <f>+((DATA!EP20-DATA!EK20)/DATA!EK20)*100</f>
        <v>65.217391304347828</v>
      </c>
      <c r="M26" s="18">
        <f>+DATA!FS20</f>
        <v>353</v>
      </c>
      <c r="N26" s="84">
        <f>+((DATA!FS20-DATA!FN20)/DATA!FN20)*100</f>
        <v>78.282828282828291</v>
      </c>
    </row>
    <row r="27" spans="1:14">
      <c r="A27" s="18" t="s">
        <v>28</v>
      </c>
      <c r="B27" s="18"/>
      <c r="C27" s="18">
        <f>+DATA!AD21</f>
        <v>450</v>
      </c>
      <c r="D27" s="88">
        <f>+((DATA!AD21-DATA!Y21)/DATA!Y21)*100</f>
        <v>4.895104895104895</v>
      </c>
      <c r="E27" s="18">
        <f>+DATA!BG21</f>
        <v>640</v>
      </c>
      <c r="F27" s="25">
        <f>+((DATA!BG21-DATA!BB21)/DATA!BB21)*100</f>
        <v>-2.5875190258751903</v>
      </c>
      <c r="G27" s="18">
        <f>+DATA!CJ21</f>
        <v>2401</v>
      </c>
      <c r="H27" s="25">
        <f>+((DATA!CJ21-DATA!CE21)/DATA!CE21)*100</f>
        <v>20.290581162324649</v>
      </c>
      <c r="I27" s="18">
        <f>+DATA!DM21</f>
        <v>222</v>
      </c>
      <c r="J27" s="88">
        <f>+((DATA!DM21-DATA!DH21)/DATA!DH21)*100</f>
        <v>44.155844155844157</v>
      </c>
      <c r="K27" s="18">
        <f>+DATA!EP21</f>
        <v>781</v>
      </c>
      <c r="L27" s="25">
        <f>+((DATA!EP21-DATA!EK21)/DATA!EK21)*100</f>
        <v>24.76038338658147</v>
      </c>
      <c r="M27" s="18">
        <f>+DATA!FS21</f>
        <v>342</v>
      </c>
      <c r="N27" s="84">
        <f>+((DATA!FS21-DATA!FN21)/DATA!FN21)*100</f>
        <v>70.149253731343293</v>
      </c>
    </row>
    <row r="28" spans="1:14">
      <c r="A28" s="18" t="s">
        <v>29</v>
      </c>
      <c r="B28" s="18"/>
      <c r="C28" s="18">
        <f>+DATA!AD22</f>
        <v>173</v>
      </c>
      <c r="D28" s="88">
        <f>+((DATA!AD22-DATA!Y22)/DATA!Y22)*100</f>
        <v>31.060606060606062</v>
      </c>
      <c r="E28" s="18">
        <f>+DATA!BG22</f>
        <v>338</v>
      </c>
      <c r="F28" s="25">
        <f>+((DATA!BG22-DATA!BB22)/DATA!BB22)*100</f>
        <v>21.146953405017921</v>
      </c>
      <c r="G28" s="18">
        <f>+DATA!CJ22</f>
        <v>780</v>
      </c>
      <c r="H28" s="25">
        <f>+((DATA!CJ22-DATA!CE22)/DATA!CE22)*100</f>
        <v>1.6949152542372881</v>
      </c>
      <c r="I28" s="18">
        <f>+DATA!DM22</f>
        <v>172</v>
      </c>
      <c r="J28" s="88">
        <f>+((DATA!DM22-DATA!DH22)/DATA!DH22)*100</f>
        <v>86.956521739130437</v>
      </c>
      <c r="K28" s="18">
        <f>+DATA!EP22</f>
        <v>564</v>
      </c>
      <c r="L28" s="25">
        <f>+((DATA!EP22-DATA!EK22)/DATA!EK22)*100</f>
        <v>53.678474114441421</v>
      </c>
      <c r="M28" s="18">
        <f>+DATA!FS22</f>
        <v>282</v>
      </c>
      <c r="N28" s="84">
        <f>+((DATA!FS22-DATA!FN22)/DATA!FN22)*100</f>
        <v>-16.071428571428573</v>
      </c>
    </row>
    <row r="29" spans="1:14">
      <c r="A29" s="17" t="s">
        <v>30</v>
      </c>
      <c r="B29" s="17"/>
      <c r="C29" s="17">
        <f>+DATA!AD23</f>
        <v>22</v>
      </c>
      <c r="D29" s="85">
        <f>+((DATA!AD23-DATA!Y23)/DATA!Y23)*100</f>
        <v>100</v>
      </c>
      <c r="E29" s="93">
        <f>+DATA!BG23</f>
        <v>43</v>
      </c>
      <c r="F29" s="62">
        <f>+((DATA!BG23-DATA!BB23)/DATA!BB23)*100</f>
        <v>43.333333333333336</v>
      </c>
      <c r="G29" s="93">
        <f>+DATA!CJ23</f>
        <v>132</v>
      </c>
      <c r="H29" s="62">
        <f>+((DATA!CJ23-DATA!CE23)/DATA!CE23)*100</f>
        <v>43.478260869565219</v>
      </c>
      <c r="I29" s="93">
        <f>+DATA!DM23</f>
        <v>8</v>
      </c>
      <c r="J29" s="85">
        <f>+((DATA!DM23-DATA!DH23)/DATA!DH23)*100</f>
        <v>0</v>
      </c>
      <c r="K29" s="93">
        <f>+DATA!EP23</f>
        <v>23</v>
      </c>
      <c r="L29" s="62">
        <f>+((DATA!EP23-DATA!EK23)/DATA!EK23)*100</f>
        <v>43.75</v>
      </c>
      <c r="M29" s="93">
        <f>+DATA!FS23</f>
        <v>16</v>
      </c>
      <c r="N29" s="94">
        <f>+((DATA!FS23-DATA!FN23)/DATA!FN23)*100</f>
        <v>0</v>
      </c>
    </row>
    <row r="30" spans="1:14">
      <c r="A30" s="18" t="s">
        <v>133</v>
      </c>
      <c r="B30" s="18"/>
      <c r="C30" s="18">
        <f>+DATA!AD24</f>
        <v>1131</v>
      </c>
      <c r="D30" s="88">
        <f>+((DATA!AD24-DATA!Y24)/DATA!Y24)*100</f>
        <v>-9.6645367412140573</v>
      </c>
      <c r="E30" s="18">
        <f>+DATA!BG24</f>
        <v>2466</v>
      </c>
      <c r="F30" s="25">
        <f>+((DATA!BG24-DATA!BB24)/DATA!BB24)*100</f>
        <v>-1.0036130068245683</v>
      </c>
      <c r="G30" s="18">
        <f>+DATA!CJ24</f>
        <v>6532</v>
      </c>
      <c r="H30" s="25">
        <f>+((DATA!CJ24-DATA!CE24)/DATA!CE24)*100</f>
        <v>8.541043536058492</v>
      </c>
      <c r="I30" s="18">
        <f>+DATA!DM24</f>
        <v>511</v>
      </c>
      <c r="J30" s="88">
        <f>+((DATA!DM24-DATA!DH24)/DATA!DH24)*100</f>
        <v>-4.6641791044776122</v>
      </c>
      <c r="K30" s="18">
        <f>+DATA!EP24</f>
        <v>1808</v>
      </c>
      <c r="L30" s="25">
        <f>+((DATA!EP24-DATA!EK24)/DATA!EK24)*100</f>
        <v>0.16620498614958448</v>
      </c>
      <c r="M30" s="18">
        <f>+DATA!FS24</f>
        <v>902</v>
      </c>
      <c r="N30" s="84">
        <f>+((DATA!FS24-DATA!FN24)/DATA!FN24)*100</f>
        <v>10.947109471094711</v>
      </c>
    </row>
    <row r="31" spans="1:14">
      <c r="A31" s="19" t="s">
        <v>132</v>
      </c>
      <c r="B31" s="19"/>
      <c r="C31" s="19">
        <f>+DATA!AD25</f>
        <v>19.591200415728391</v>
      </c>
      <c r="D31" s="88"/>
      <c r="E31" s="19">
        <f>+DATA!BG25</f>
        <v>22.854494902687676</v>
      </c>
      <c r="F31" s="25"/>
      <c r="G31" s="19">
        <f>+DATA!CJ25</f>
        <v>21.621979476994373</v>
      </c>
      <c r="H31" s="25"/>
      <c r="I31" s="19">
        <f>+DATA!DM25</f>
        <v>22.966292134831463</v>
      </c>
      <c r="J31" s="88"/>
      <c r="K31" s="19">
        <f>+DATA!EP25</f>
        <v>16.96060037523452</v>
      </c>
      <c r="L31" s="25"/>
      <c r="M31" s="19">
        <f>+DATA!FS25</f>
        <v>16.228859301907161</v>
      </c>
      <c r="N31" s="84"/>
    </row>
    <row r="32" spans="1:14">
      <c r="A32" s="20" t="s">
        <v>65</v>
      </c>
      <c r="B32" s="20"/>
      <c r="C32" s="20">
        <f>+DATA!AD26</f>
        <v>0</v>
      </c>
      <c r="D32" s="63" t="s">
        <v>298</v>
      </c>
      <c r="E32" s="20">
        <f>+DATA!BG26</f>
        <v>9</v>
      </c>
      <c r="F32" s="60">
        <f>+((DATA!BG26-DATA!BB26)/DATA!BB26)*100</f>
        <v>80</v>
      </c>
      <c r="G32" s="20">
        <f>+DATA!CJ26</f>
        <v>33</v>
      </c>
      <c r="H32" s="60">
        <f>+((DATA!CJ26-DATA!CE26)/DATA!CE26)*100</f>
        <v>-13.157894736842104</v>
      </c>
      <c r="I32" s="20">
        <f>+DATA!DM26</f>
        <v>0</v>
      </c>
      <c r="J32" s="63" t="s">
        <v>298</v>
      </c>
      <c r="K32" s="20">
        <f>+DATA!EP26</f>
        <v>0</v>
      </c>
      <c r="L32" s="63" t="s">
        <v>298</v>
      </c>
      <c r="M32" s="20">
        <f>+DATA!FS26</f>
        <v>4</v>
      </c>
      <c r="N32" s="90" t="s">
        <v>298</v>
      </c>
    </row>
    <row r="33" spans="1:14">
      <c r="A33" s="20" t="s">
        <v>134</v>
      </c>
      <c r="B33" s="20"/>
      <c r="C33" s="20">
        <f>+DATA!AD27</f>
        <v>123</v>
      </c>
      <c r="D33" s="63">
        <f>+((DATA!AD27-DATA!Y27)/DATA!Y27)*100</f>
        <v>-15.172413793103448</v>
      </c>
      <c r="E33" s="20">
        <f>+DATA!BG27</f>
        <v>287</v>
      </c>
      <c r="F33" s="60">
        <f>+((DATA!BG27-DATA!BB27)/DATA!BB27)*100</f>
        <v>51.851851851851848</v>
      </c>
      <c r="G33" s="20">
        <f>+DATA!CJ27</f>
        <v>479</v>
      </c>
      <c r="H33" s="60">
        <f>+((DATA!CJ27-DATA!CE27)/DATA!CE27)*100</f>
        <v>0</v>
      </c>
      <c r="I33" s="20">
        <f>+DATA!DM27</f>
        <v>195</v>
      </c>
      <c r="J33" s="63">
        <f>+((DATA!DM27-DATA!DH27)/DATA!DH27)*100</f>
        <v>-26.415094339622641</v>
      </c>
      <c r="K33" s="20">
        <f>+DATA!EP27</f>
        <v>339</v>
      </c>
      <c r="L33" s="60">
        <f>+((DATA!EP27-DATA!EK27)/DATA!EK27)*100</f>
        <v>-23.129251700680271</v>
      </c>
      <c r="M33" s="20">
        <f>+DATA!FS27</f>
        <v>244</v>
      </c>
      <c r="N33" s="90">
        <f>+((DATA!FS27-DATA!FN27)/DATA!FN27)*100</f>
        <v>87.692307692307693</v>
      </c>
    </row>
    <row r="34" spans="1:14">
      <c r="A34" s="20" t="s">
        <v>66</v>
      </c>
      <c r="B34" s="20"/>
      <c r="C34" s="20">
        <f>+DATA!AD28</f>
        <v>668</v>
      </c>
      <c r="D34" s="63">
        <f>+((DATA!AD28-DATA!Y28)/DATA!Y28)*100</f>
        <v>-10.335570469798657</v>
      </c>
      <c r="E34" s="20">
        <f>+DATA!BG28</f>
        <v>1473</v>
      </c>
      <c r="F34" s="60">
        <f>+((DATA!BG28-DATA!BB28)/DATA!BB28)*100</f>
        <v>-7.4167190446260216</v>
      </c>
      <c r="G34" s="20">
        <f>+DATA!CJ28</f>
        <v>3662</v>
      </c>
      <c r="H34" s="60">
        <f>+((DATA!CJ28-DATA!CE28)/DATA!CE28)*100</f>
        <v>4.4495151169423846</v>
      </c>
      <c r="I34" s="20">
        <f>+DATA!DM28</f>
        <v>191</v>
      </c>
      <c r="J34" s="63">
        <f>+((DATA!DM28-DATA!DH28)/DATA!DH28)*100</f>
        <v>7.3033707865168536</v>
      </c>
      <c r="K34" s="20">
        <f>+DATA!EP28</f>
        <v>848</v>
      </c>
      <c r="L34" s="60">
        <f>+((DATA!EP28-DATA!EK28)/DATA!EK28)*100</f>
        <v>8.7179487179487172</v>
      </c>
      <c r="M34" s="20">
        <f>+DATA!FS28</f>
        <v>318</v>
      </c>
      <c r="N34" s="90">
        <f>+((DATA!FS28-DATA!FN28)/DATA!FN28)*100</f>
        <v>20.912547528517113</v>
      </c>
    </row>
    <row r="35" spans="1:14">
      <c r="A35" s="20" t="s">
        <v>67</v>
      </c>
      <c r="B35" s="20"/>
      <c r="C35" s="20">
        <f>+DATA!AD29</f>
        <v>94</v>
      </c>
      <c r="D35" s="63">
        <f>+((DATA!AD29-DATA!Y29)/DATA!Y29)*100</f>
        <v>36.231884057971016</v>
      </c>
      <c r="E35" s="20">
        <f>+DATA!BG29</f>
        <v>180</v>
      </c>
      <c r="F35" s="60">
        <f>+((DATA!BG29-DATA!BB29)/DATA!BB29)*100</f>
        <v>-6.25</v>
      </c>
      <c r="G35" s="20">
        <f>+DATA!CJ29</f>
        <v>618</v>
      </c>
      <c r="H35" s="60">
        <f>+((DATA!CJ29-DATA!CE29)/DATA!CE29)*100</f>
        <v>20.939334637964773</v>
      </c>
      <c r="I35" s="20">
        <f>+DATA!DM29</f>
        <v>38</v>
      </c>
      <c r="J35" s="63" t="s">
        <v>308</v>
      </c>
      <c r="K35" s="20">
        <f>+DATA!EP29</f>
        <v>152</v>
      </c>
      <c r="L35" s="60">
        <f>+((DATA!EP29-DATA!EK29)/DATA!EK29)*100</f>
        <v>22.58064516129032</v>
      </c>
      <c r="M35" s="20">
        <f>+DATA!FS29</f>
        <v>52</v>
      </c>
      <c r="N35" s="90">
        <f>+((DATA!FS29-DATA!FN29)/DATA!FN29)*100</f>
        <v>36.84210526315789</v>
      </c>
    </row>
    <row r="36" spans="1:14">
      <c r="A36" s="18" t="s">
        <v>70</v>
      </c>
      <c r="B36" s="18"/>
      <c r="C36" s="18">
        <f>+DATA!AD30</f>
        <v>17</v>
      </c>
      <c r="D36" s="88">
        <f>+((DATA!AD30-DATA!Y30)/DATA!Y30)*100</f>
        <v>-39.285714285714285</v>
      </c>
      <c r="E36" s="18">
        <f>+DATA!BG30</f>
        <v>52</v>
      </c>
      <c r="F36" s="25">
        <f>+((DATA!BG30-DATA!BB30)/DATA!BB30)*100</f>
        <v>13.043478260869565</v>
      </c>
      <c r="G36" s="18">
        <f>+DATA!CJ30</f>
        <v>79</v>
      </c>
      <c r="H36" s="25">
        <f>+((DATA!CJ30-DATA!CE30)/DATA!CE30)*100</f>
        <v>3.9473684210526314</v>
      </c>
      <c r="I36" s="18">
        <f>+DATA!DM30</f>
        <v>15</v>
      </c>
      <c r="J36" s="88">
        <f>+((DATA!DM30-DATA!DH30)/DATA!DH30)*100</f>
        <v>25</v>
      </c>
      <c r="K36" s="18">
        <f>+DATA!EP30</f>
        <v>34</v>
      </c>
      <c r="L36" s="25">
        <f>+((DATA!EP30-DATA!EK30)/DATA!EK30)*100</f>
        <v>13.333333333333334</v>
      </c>
      <c r="M36" s="18">
        <f>+DATA!FS30</f>
        <v>14</v>
      </c>
      <c r="N36" s="84">
        <f>+((DATA!FS30-DATA!FN30)/DATA!FN30)*100</f>
        <v>16.666666666666664</v>
      </c>
    </row>
    <row r="37" spans="1:14">
      <c r="A37" s="18" t="s">
        <v>72</v>
      </c>
      <c r="B37" s="18"/>
      <c r="C37" s="18">
        <f>+DATA!AD31</f>
        <v>3</v>
      </c>
      <c r="D37" s="88" t="s">
        <v>298</v>
      </c>
      <c r="E37" s="18">
        <f>+DATA!BG31</f>
        <v>14</v>
      </c>
      <c r="F37" s="25">
        <f>+((DATA!BG31-DATA!BB31)/DATA!BB31)*100</f>
        <v>55.555555555555557</v>
      </c>
      <c r="G37" s="18">
        <f>+DATA!CJ31</f>
        <v>66</v>
      </c>
      <c r="H37" s="25">
        <f>+((DATA!CJ31-DATA!CE31)/DATA!CE31)*100</f>
        <v>11.864406779661017</v>
      </c>
      <c r="I37" s="18">
        <f>+DATA!DM31</f>
        <v>0</v>
      </c>
      <c r="J37" s="88" t="s">
        <v>298</v>
      </c>
      <c r="K37" s="18">
        <f>+DATA!EP31</f>
        <v>37</v>
      </c>
      <c r="L37" s="25">
        <f>+((DATA!EP31-DATA!EK31)/DATA!EK31)*100</f>
        <v>5.7142857142857144</v>
      </c>
      <c r="M37" s="18">
        <f>+DATA!FS31</f>
        <v>17</v>
      </c>
      <c r="N37" s="84">
        <f>+((DATA!FS31-DATA!FN31)/DATA!FN31)*100</f>
        <v>112.5</v>
      </c>
    </row>
    <row r="38" spans="1:14">
      <c r="A38" s="18" t="s">
        <v>135</v>
      </c>
      <c r="B38" s="18"/>
      <c r="C38" s="18">
        <f>+DATA!AD32</f>
        <v>2</v>
      </c>
      <c r="D38" s="88" t="s">
        <v>298</v>
      </c>
      <c r="E38" s="18">
        <f>+DATA!BG32</f>
        <v>13</v>
      </c>
      <c r="F38" s="25">
        <f>+((DATA!BG32-DATA!BB32)/DATA!BB32)*100</f>
        <v>-7.1428571428571423</v>
      </c>
      <c r="G38" s="18">
        <f>+DATA!CJ32</f>
        <v>76</v>
      </c>
      <c r="H38" s="25">
        <f>+((DATA!CJ32-DATA!CE32)/DATA!CE32)*100</f>
        <v>35.714285714285715</v>
      </c>
      <c r="I38" s="18">
        <f>+DATA!DM32</f>
        <v>0</v>
      </c>
      <c r="J38" s="88" t="s">
        <v>298</v>
      </c>
      <c r="K38" s="18">
        <f>+DATA!EP32</f>
        <v>29</v>
      </c>
      <c r="L38" s="25">
        <f>+((DATA!EP32-DATA!EK32)/DATA!EK32)*100</f>
        <v>20.833333333333336</v>
      </c>
      <c r="M38" s="18">
        <f>+DATA!FS32</f>
        <v>0</v>
      </c>
      <c r="N38" s="84" t="s">
        <v>298</v>
      </c>
    </row>
    <row r="39" spans="1:14">
      <c r="A39" s="18" t="s">
        <v>85</v>
      </c>
      <c r="B39" s="18"/>
      <c r="C39" s="18">
        <f>+DATA!AD33</f>
        <v>27</v>
      </c>
      <c r="D39" s="88">
        <f>+((DATA!AD33-DATA!Y33)/DATA!Y33)*100</f>
        <v>170</v>
      </c>
      <c r="E39" s="18">
        <f>+DATA!BG33</f>
        <v>49</v>
      </c>
      <c r="F39" s="25">
        <f>+((DATA!BG33-DATA!BB33)/DATA!BB33)*100</f>
        <v>-15.517241379310345</v>
      </c>
      <c r="G39" s="18">
        <f>+DATA!CJ33</f>
        <v>82</v>
      </c>
      <c r="H39" s="25">
        <f>+((DATA!CJ33-DATA!CE33)/DATA!CE33)*100</f>
        <v>-2.3809523809523809</v>
      </c>
      <c r="I39" s="18">
        <f>+DATA!DM33</f>
        <v>8</v>
      </c>
      <c r="J39" s="88">
        <f>+((DATA!DM33-DATA!DH33)/DATA!DH33)*100</f>
        <v>60</v>
      </c>
      <c r="K39" s="18">
        <f>+DATA!EP33</f>
        <v>46</v>
      </c>
      <c r="L39" s="25">
        <f>+((DATA!EP33-DATA!EK33)/DATA!EK33)*100</f>
        <v>-22.033898305084744</v>
      </c>
      <c r="M39" s="18">
        <f>+DATA!FS33</f>
        <v>58</v>
      </c>
      <c r="N39" s="84">
        <f>+((DATA!FS33-DATA!FN33)/DATA!FN33)*100</f>
        <v>20.833333333333336</v>
      </c>
    </row>
    <row r="40" spans="1:14">
      <c r="A40" s="20" t="s">
        <v>84</v>
      </c>
      <c r="B40" s="20"/>
      <c r="C40" s="20">
        <f>+DATA!AD34</f>
        <v>21</v>
      </c>
      <c r="D40" s="63">
        <f>+((DATA!AD34-DATA!Y34)/DATA!Y34)*100</f>
        <v>-8.695652173913043</v>
      </c>
      <c r="E40" s="20">
        <f>+DATA!BG34</f>
        <v>43</v>
      </c>
      <c r="F40" s="60">
        <f>+((DATA!BG34-DATA!BB34)/DATA!BB34)*100</f>
        <v>-32.8125</v>
      </c>
      <c r="G40" s="20">
        <f>+DATA!CJ34</f>
        <v>164</v>
      </c>
      <c r="H40" s="60">
        <f>+((DATA!CJ34-DATA!CE34)/DATA!CE34)*100</f>
        <v>17.142857142857142</v>
      </c>
      <c r="I40" s="20">
        <f>+DATA!DM34</f>
        <v>6</v>
      </c>
      <c r="J40" s="63">
        <f>+((DATA!DM34-DATA!DH34)/DATA!DH34)*100</f>
        <v>100</v>
      </c>
      <c r="K40" s="20">
        <f>+DATA!EP34</f>
        <v>61</v>
      </c>
      <c r="L40" s="60">
        <f>+((DATA!EP34-DATA!EK34)/DATA!EK34)*100</f>
        <v>-3.1746031746031744</v>
      </c>
      <c r="M40" s="20">
        <f>+DATA!FS34</f>
        <v>13</v>
      </c>
      <c r="N40" s="90">
        <f>+((DATA!FS34-DATA!FN34)/DATA!FN34)*100</f>
        <v>-51.851851851851848</v>
      </c>
    </row>
    <row r="41" spans="1:14">
      <c r="A41" s="20" t="s">
        <v>88</v>
      </c>
      <c r="B41" s="20"/>
      <c r="C41" s="20">
        <f>+DATA!AD35</f>
        <v>71</v>
      </c>
      <c r="D41" s="63">
        <f>+((DATA!AD35-DATA!Y35)/DATA!Y35)*100</f>
        <v>29.09090909090909</v>
      </c>
      <c r="E41" s="20">
        <f>+DATA!BG35</f>
        <v>86</v>
      </c>
      <c r="F41" s="60">
        <f>+((DATA!BG35-DATA!BB35)/DATA!BB35)*100</f>
        <v>1.1764705882352942</v>
      </c>
      <c r="G41" s="20">
        <f>+DATA!CJ35</f>
        <v>376</v>
      </c>
      <c r="H41" s="60">
        <f>+((DATA!CJ35-DATA!CE35)/DATA!CE35)*100</f>
        <v>37.72893772893773</v>
      </c>
      <c r="I41" s="20">
        <f>+DATA!DM35</f>
        <v>13</v>
      </c>
      <c r="J41" s="63">
        <f>+((DATA!DM35-DATA!DH35)/DATA!DH35)*100</f>
        <v>85.714285714285708</v>
      </c>
      <c r="K41" s="20">
        <f>+DATA!EP35</f>
        <v>100</v>
      </c>
      <c r="L41" s="60">
        <f>+((DATA!EP35-DATA!EK35)/DATA!EK35)*100</f>
        <v>56.25</v>
      </c>
      <c r="M41" s="20">
        <f>+DATA!FS35</f>
        <v>23</v>
      </c>
      <c r="N41" s="90">
        <f>+((DATA!FS35-DATA!FN35)/DATA!FN35)*100</f>
        <v>43.75</v>
      </c>
    </row>
    <row r="42" spans="1:14">
      <c r="A42" s="20" t="s">
        <v>92</v>
      </c>
      <c r="B42" s="20"/>
      <c r="C42" s="20">
        <f>+DATA!AD36</f>
        <v>31</v>
      </c>
      <c r="D42" s="63">
        <f>+((DATA!AD36-DATA!Y36)/DATA!Y36)*100</f>
        <v>47.619047619047613</v>
      </c>
      <c r="E42" s="20">
        <f>+DATA!BG36</f>
        <v>86</v>
      </c>
      <c r="F42" s="60">
        <f>+((DATA!BG36-DATA!BB36)/DATA!BB36)*100</f>
        <v>-5.4945054945054945</v>
      </c>
      <c r="G42" s="20">
        <f>+DATA!CJ36</f>
        <v>294</v>
      </c>
      <c r="H42" s="60">
        <f>+((DATA!CJ36-DATA!CE36)/DATA!CE36)*100</f>
        <v>5.755395683453238</v>
      </c>
      <c r="I42" s="20">
        <f>+DATA!DM36</f>
        <v>7</v>
      </c>
      <c r="J42" s="63">
        <f>+((DATA!DM36-DATA!DH36)/DATA!DH36)*100</f>
        <v>0</v>
      </c>
      <c r="K42" s="20">
        <f>+DATA!EP36</f>
        <v>70</v>
      </c>
      <c r="L42" s="60">
        <f>+((DATA!EP36-DATA!EK36)/DATA!EK36)*100</f>
        <v>14.754098360655737</v>
      </c>
      <c r="M42" s="20">
        <f>+DATA!FS36</f>
        <v>44</v>
      </c>
      <c r="N42" s="90">
        <f>+((DATA!FS36-DATA!FN36)/DATA!FN36)*100</f>
        <v>-71.24183006535948</v>
      </c>
    </row>
    <row r="43" spans="1:14">
      <c r="A43" s="20" t="s">
        <v>94</v>
      </c>
      <c r="B43" s="20"/>
      <c r="C43" s="20">
        <f>+DATA!AD37</f>
        <v>74</v>
      </c>
      <c r="D43" s="63">
        <f>+((DATA!AD37-DATA!Y37)/DATA!Y37)*100</f>
        <v>-52.564102564102569</v>
      </c>
      <c r="E43" s="20">
        <f>+DATA!BG37</f>
        <v>167</v>
      </c>
      <c r="F43" s="60">
        <f>+((DATA!BG37-DATA!BB37)/DATA!BB37)*100</f>
        <v>18.439716312056735</v>
      </c>
      <c r="G43" s="20">
        <f>+DATA!CJ37</f>
        <v>533</v>
      </c>
      <c r="H43" s="60">
        <f>+((DATA!CJ37-DATA!CE37)/DATA!CE37)*100</f>
        <v>13.404255319148936</v>
      </c>
      <c r="I43" s="20">
        <f>+DATA!DM37</f>
        <v>33</v>
      </c>
      <c r="J43" s="63">
        <f>+((DATA!DM37-DATA!DH37)/DATA!DH37)*100</f>
        <v>-29.787234042553191</v>
      </c>
      <c r="K43" s="20">
        <f>+DATA!EP37</f>
        <v>68</v>
      </c>
      <c r="L43" s="60">
        <f>+((DATA!EP37-DATA!EK37)/DATA!EK37)*100</f>
        <v>-36.44859813084112</v>
      </c>
      <c r="M43" s="20">
        <f>+DATA!FS37</f>
        <v>115</v>
      </c>
      <c r="N43" s="90">
        <f>+((DATA!FS37-DATA!FN37)/DATA!FN37)*100</f>
        <v>-2.5423728813559325</v>
      </c>
    </row>
    <row r="44" spans="1:14">
      <c r="A44" s="21" t="s">
        <v>96</v>
      </c>
      <c r="B44" s="21"/>
      <c r="C44" s="21">
        <f>+DATA!AD38</f>
        <v>0</v>
      </c>
      <c r="D44" s="64" t="s">
        <v>298</v>
      </c>
      <c r="E44" s="92">
        <f>+DATA!BG38</f>
        <v>7</v>
      </c>
      <c r="F44" s="61">
        <f>+((DATA!BG38-DATA!BB38)/DATA!BB38)*100</f>
        <v>16.666666666666664</v>
      </c>
      <c r="G44" s="92">
        <f>+DATA!CJ38</f>
        <v>70</v>
      </c>
      <c r="H44" s="61">
        <f>+((DATA!CJ38-DATA!CE38)/DATA!CE38)*100</f>
        <v>45.833333333333329</v>
      </c>
      <c r="I44" s="92">
        <f>+DATA!DM38</f>
        <v>5</v>
      </c>
      <c r="J44" s="64" t="s">
        <v>308</v>
      </c>
      <c r="K44" s="92">
        <f>+DATA!EP38</f>
        <v>24</v>
      </c>
      <c r="L44" s="61">
        <f>+((DATA!EP38-DATA!EK38)/DATA!EK38)*100</f>
        <v>41.17647058823529</v>
      </c>
      <c r="M44" s="92">
        <f>+DATA!FS38</f>
        <v>0</v>
      </c>
      <c r="N44" s="91" t="s">
        <v>298</v>
      </c>
    </row>
    <row r="45" spans="1:14">
      <c r="A45" s="18" t="s">
        <v>136</v>
      </c>
      <c r="B45" s="18"/>
      <c r="C45" s="18">
        <f>+DATA!AD39</f>
        <v>1428</v>
      </c>
      <c r="D45" s="88">
        <f>+((DATA!AD39-DATA!Y39)/DATA!Y39)*100</f>
        <v>-3.6437246963562751</v>
      </c>
      <c r="E45" s="18">
        <f>+DATA!BG39</f>
        <v>2365</v>
      </c>
      <c r="F45" s="25">
        <f>+((DATA!BG39-DATA!BB39)/DATA!BB39)*100</f>
        <v>9.3388811835413783</v>
      </c>
      <c r="G45" s="18">
        <f>+DATA!CJ39</f>
        <v>6907</v>
      </c>
      <c r="H45" s="25">
        <f>+((DATA!CJ39-DATA!CE39)/DATA!CE39)*100</f>
        <v>13.845393110268667</v>
      </c>
      <c r="I45" s="18">
        <f>+DATA!DM39</f>
        <v>400</v>
      </c>
      <c r="J45" s="88">
        <f>+((DATA!DM39-DATA!DH39)/DATA!DH39)*100</f>
        <v>5.8201058201058196</v>
      </c>
      <c r="K45" s="18">
        <f>+DATA!EP39</f>
        <v>2392</v>
      </c>
      <c r="L45" s="25">
        <f>+((DATA!EP39-DATA!EK39)/DATA!EK39)*100</f>
        <v>21.113924050632914</v>
      </c>
      <c r="M45" s="18">
        <f>+DATA!FS39</f>
        <v>1289</v>
      </c>
      <c r="N45" s="84">
        <f>+((DATA!FS39-DATA!FN39)/DATA!FN39)*100</f>
        <v>33.713692946058096</v>
      </c>
    </row>
    <row r="46" spans="1:14">
      <c r="A46" s="19" t="s">
        <v>132</v>
      </c>
      <c r="B46" s="19"/>
      <c r="C46" s="19">
        <f>+DATA!AD40</f>
        <v>24.735839251688894</v>
      </c>
      <c r="D46" s="88"/>
      <c r="E46" s="19">
        <f>+DATA!BG40</f>
        <v>21.918443002780354</v>
      </c>
      <c r="F46" s="25"/>
      <c r="G46" s="19">
        <f>+DATA!CJ40</f>
        <v>22.863290301224758</v>
      </c>
      <c r="H46" s="25"/>
      <c r="I46" s="19">
        <f>+DATA!DM40</f>
        <v>17.977528089887642</v>
      </c>
      <c r="J46" s="88"/>
      <c r="K46" s="19">
        <f>+DATA!EP40</f>
        <v>22.439024390243905</v>
      </c>
      <c r="L46" s="25"/>
      <c r="M46" s="19">
        <f>+DATA!FS40</f>
        <v>23.191795609931631</v>
      </c>
      <c r="N46" s="84"/>
    </row>
    <row r="47" spans="1:14">
      <c r="A47" s="20" t="s">
        <v>73</v>
      </c>
      <c r="B47" s="20"/>
      <c r="C47" s="20">
        <f>+DATA!AD41</f>
        <v>380</v>
      </c>
      <c r="D47" s="63">
        <f>+((DATA!AD41-DATA!Y41)/DATA!Y41)*100</f>
        <v>-7.7669902912621351</v>
      </c>
      <c r="E47" s="20">
        <f>+DATA!BG41</f>
        <v>558</v>
      </c>
      <c r="F47" s="60">
        <f>+((DATA!BG41-DATA!BB41)/DATA!BB41)*100</f>
        <v>7.5144508670520231</v>
      </c>
      <c r="G47" s="20">
        <f>+DATA!CJ41</f>
        <v>1276</v>
      </c>
      <c r="H47" s="60">
        <f>+((DATA!CJ41-DATA!CE41)/DATA!CE41)*100</f>
        <v>5.8921161825726136</v>
      </c>
      <c r="I47" s="20">
        <f>+DATA!DM41</f>
        <v>120</v>
      </c>
      <c r="J47" s="63">
        <f>+((DATA!DM41-DATA!DH41)/DATA!DH41)*100</f>
        <v>0</v>
      </c>
      <c r="K47" s="20">
        <f>+DATA!EP41</f>
        <v>531</v>
      </c>
      <c r="L47" s="60">
        <f>+((DATA!EP41-DATA!EK41)/DATA!EK41)*100</f>
        <v>37.564766839378237</v>
      </c>
      <c r="M47" s="20">
        <f>+DATA!FS41</f>
        <v>136</v>
      </c>
      <c r="N47" s="90">
        <f>+((DATA!FS41-DATA!FN41)/DATA!FN41)*100</f>
        <v>18.260869565217391</v>
      </c>
    </row>
    <row r="48" spans="1:14">
      <c r="A48" s="20" t="s">
        <v>137</v>
      </c>
      <c r="B48" s="20"/>
      <c r="C48" s="20">
        <f>+DATA!AD42</f>
        <v>208</v>
      </c>
      <c r="D48" s="63">
        <f>+((DATA!AD42-DATA!Y42)/DATA!Y42)*100</f>
        <v>-6.7264573991031389</v>
      </c>
      <c r="E48" s="20">
        <f>+DATA!BG42</f>
        <v>240</v>
      </c>
      <c r="F48" s="60">
        <f>+((DATA!BG42-DATA!BB42)/DATA!BB42)*100</f>
        <v>12.149532710280374</v>
      </c>
      <c r="G48" s="20">
        <f>+DATA!CJ42</f>
        <v>936</v>
      </c>
      <c r="H48" s="60">
        <f>+((DATA!CJ42-DATA!CE42)/DATA!CE42)*100</f>
        <v>35.064935064935064</v>
      </c>
      <c r="I48" s="20">
        <f>+DATA!DM42</f>
        <v>51</v>
      </c>
      <c r="J48" s="63">
        <f>+((DATA!DM42-DATA!DH42)/DATA!DH42)*100</f>
        <v>-3.7735849056603774</v>
      </c>
      <c r="K48" s="20">
        <f>+DATA!EP42</f>
        <v>190</v>
      </c>
      <c r="L48" s="60">
        <f>+((DATA!EP42-DATA!EK42)/DATA!EK42)*100</f>
        <v>4.395604395604396</v>
      </c>
      <c r="M48" s="20">
        <f>+DATA!FS42</f>
        <v>53</v>
      </c>
      <c r="N48" s="90">
        <f>+((DATA!FS42-DATA!FN42)/DATA!FN42)*100</f>
        <v>-11.666666666666666</v>
      </c>
    </row>
    <row r="49" spans="1:14">
      <c r="A49" s="20" t="s">
        <v>71</v>
      </c>
      <c r="B49" s="20"/>
      <c r="C49" s="20">
        <f>+DATA!AD43</f>
        <v>64</v>
      </c>
      <c r="D49" s="63">
        <f>+((DATA!AD43-DATA!Y43)/DATA!Y43)*100</f>
        <v>23.076923076923077</v>
      </c>
      <c r="E49" s="20">
        <f>+DATA!BG43</f>
        <v>98</v>
      </c>
      <c r="F49" s="60">
        <f>+((DATA!BG43-DATA!BB43)/DATA!BB43)*100</f>
        <v>-5.7692307692307692</v>
      </c>
      <c r="G49" s="20">
        <f>+DATA!CJ43</f>
        <v>410</v>
      </c>
      <c r="H49" s="60">
        <f>+((DATA!CJ43-DATA!CE43)/DATA!CE43)*100</f>
        <v>-2.8436018957345972</v>
      </c>
      <c r="I49" s="20">
        <f>+DATA!DM43</f>
        <v>34</v>
      </c>
      <c r="J49" s="63">
        <f>+((DATA!DM43-DATA!DH43)/DATA!DH43)*100</f>
        <v>36</v>
      </c>
      <c r="K49" s="20">
        <f>+DATA!EP43</f>
        <v>73</v>
      </c>
      <c r="L49" s="60">
        <f>+((DATA!EP43-DATA!EK43)/DATA!EK43)*100</f>
        <v>-38.135593220338983</v>
      </c>
      <c r="M49" s="20">
        <f>+DATA!FS43</f>
        <v>130</v>
      </c>
      <c r="N49" s="90">
        <f>+((DATA!FS43-DATA!FN43)/DATA!FN43)*100</f>
        <v>31.313131313131315</v>
      </c>
    </row>
    <row r="50" spans="1:14">
      <c r="A50" s="20" t="s">
        <v>74</v>
      </c>
      <c r="B50" s="20"/>
      <c r="C50" s="20">
        <f>+DATA!AD44</f>
        <v>53</v>
      </c>
      <c r="D50" s="63">
        <f>+((DATA!AD44-DATA!Y44)/DATA!Y44)*100</f>
        <v>29.268292682926827</v>
      </c>
      <c r="E50" s="20">
        <f>+DATA!BG44</f>
        <v>135</v>
      </c>
      <c r="F50" s="60">
        <f>+((DATA!BG44-DATA!BB44)/DATA!BB44)*100</f>
        <v>8.870967741935484</v>
      </c>
      <c r="G50" s="20">
        <f>+DATA!CJ44</f>
        <v>255</v>
      </c>
      <c r="H50" s="60">
        <f>+((DATA!CJ44-DATA!CE44)/DATA!CE44)*100</f>
        <v>25.615763546798032</v>
      </c>
      <c r="I50" s="20">
        <f>+DATA!DM44</f>
        <v>14</v>
      </c>
      <c r="J50" s="63" t="s">
        <v>308</v>
      </c>
      <c r="K50" s="20">
        <f>+DATA!EP44</f>
        <v>126</v>
      </c>
      <c r="L50" s="60">
        <f>+((DATA!EP44-DATA!EK44)/DATA!EK44)*100</f>
        <v>43.18181818181818</v>
      </c>
      <c r="M50" s="20">
        <f>+DATA!FS44</f>
        <v>30</v>
      </c>
      <c r="N50" s="90">
        <f>+((DATA!FS44-DATA!FN44)/DATA!FN44)*100</f>
        <v>-6.25</v>
      </c>
    </row>
    <row r="51" spans="1:14">
      <c r="A51" s="18" t="s">
        <v>77</v>
      </c>
      <c r="B51" s="18"/>
      <c r="C51" s="18">
        <f>+DATA!AD45</f>
        <v>230</v>
      </c>
      <c r="D51" s="88">
        <f>+((DATA!AD45-DATA!Y45)/DATA!Y45)*100</f>
        <v>-4.1666666666666661</v>
      </c>
      <c r="E51" s="18">
        <f>+DATA!BG45</f>
        <v>385</v>
      </c>
      <c r="F51" s="25">
        <f>+((DATA!BG45-DATA!BB45)/DATA!BB45)*100</f>
        <v>12.573099415204677</v>
      </c>
      <c r="G51" s="18">
        <f>+DATA!CJ45</f>
        <v>1060</v>
      </c>
      <c r="H51" s="25">
        <f>+((DATA!CJ45-DATA!CE45)/DATA!CE45)*100</f>
        <v>5.5776892430278879</v>
      </c>
      <c r="I51" s="18">
        <f>+DATA!DM45</f>
        <v>47</v>
      </c>
      <c r="J51" s="88">
        <f>+((DATA!DM45-DATA!DH45)/DATA!DH45)*100</f>
        <v>4.4444444444444446</v>
      </c>
      <c r="K51" s="18">
        <f>+DATA!EP45</f>
        <v>251</v>
      </c>
      <c r="L51" s="25">
        <f>+((DATA!EP45-DATA!EK45)/DATA!EK45)*100</f>
        <v>34.946236559139784</v>
      </c>
      <c r="M51" s="18">
        <f>+DATA!FS45</f>
        <v>91</v>
      </c>
      <c r="N51" s="84">
        <f>+((DATA!FS45-DATA!FN45)/DATA!FN45)*100</f>
        <v>1.1111111111111112</v>
      </c>
    </row>
    <row r="52" spans="1:14">
      <c r="A52" s="18" t="s">
        <v>78</v>
      </c>
      <c r="B52" s="18"/>
      <c r="C52" s="18">
        <f>+DATA!AD46</f>
        <v>80</v>
      </c>
      <c r="D52" s="88">
        <f>+((DATA!AD46-DATA!Y46)/DATA!Y46)*100</f>
        <v>29.032258064516132</v>
      </c>
      <c r="E52" s="18">
        <f>+DATA!BG46</f>
        <v>165</v>
      </c>
      <c r="F52" s="25">
        <f>+((DATA!BG46-DATA!BB46)/DATA!BB46)*100</f>
        <v>-0.60240963855421692</v>
      </c>
      <c r="G52" s="18">
        <f>+DATA!CJ46</f>
        <v>407</v>
      </c>
      <c r="H52" s="25">
        <f>+((DATA!CJ46-DATA!CE46)/DATA!CE46)*100</f>
        <v>9.703504043126685</v>
      </c>
      <c r="I52" s="18">
        <f>+DATA!DM46</f>
        <v>17</v>
      </c>
      <c r="J52" s="88">
        <f>+((DATA!DM46-DATA!DH46)/DATA!DH46)*100</f>
        <v>-32</v>
      </c>
      <c r="K52" s="18">
        <f>+DATA!EP46</f>
        <v>163</v>
      </c>
      <c r="L52" s="25">
        <f>+((DATA!EP46-DATA!EK46)/DATA!EK46)*100</f>
        <v>2.5157232704402519</v>
      </c>
      <c r="M52" s="18">
        <f>+DATA!FS46</f>
        <v>81</v>
      </c>
      <c r="N52" s="84">
        <f>+((DATA!FS46-DATA!FN46)/DATA!FN46)*100</f>
        <v>76.08695652173914</v>
      </c>
    </row>
    <row r="53" spans="1:14">
      <c r="A53" s="18" t="s">
        <v>79</v>
      </c>
      <c r="B53" s="18"/>
      <c r="C53" s="18">
        <f>+DATA!AD47</f>
        <v>112</v>
      </c>
      <c r="D53" s="88">
        <f>+((DATA!AD47-DATA!Y47)/DATA!Y47)*100</f>
        <v>-1.7543859649122806</v>
      </c>
      <c r="E53" s="18">
        <f>+DATA!BG47</f>
        <v>180</v>
      </c>
      <c r="F53" s="25">
        <f>+((DATA!BG47-DATA!BB47)/DATA!BB47)*100</f>
        <v>36.363636363636367</v>
      </c>
      <c r="G53" s="18">
        <f>+DATA!CJ47</f>
        <v>489</v>
      </c>
      <c r="H53" s="25">
        <f>+((DATA!CJ47-DATA!CE47)/DATA!CE47)*100</f>
        <v>14.252336448598129</v>
      </c>
      <c r="I53" s="18">
        <f>+DATA!DM47</f>
        <v>22</v>
      </c>
      <c r="J53" s="88">
        <f>+((DATA!DM47-DATA!DH47)/DATA!DH47)*100</f>
        <v>22.222222222222221</v>
      </c>
      <c r="K53" s="18">
        <f>+DATA!EP47</f>
        <v>445</v>
      </c>
      <c r="L53" s="25">
        <f>+((DATA!EP47-DATA!EK47)/DATA!EK47)*100</f>
        <v>55.594405594405593</v>
      </c>
      <c r="M53" s="18">
        <f>+DATA!FS47</f>
        <v>465</v>
      </c>
      <c r="N53" s="84">
        <f>+((DATA!FS47-DATA!FN47)/DATA!FN47)*100</f>
        <v>64.893617021276597</v>
      </c>
    </row>
    <row r="54" spans="1:14">
      <c r="A54" s="18" t="s">
        <v>81</v>
      </c>
      <c r="B54" s="18"/>
      <c r="C54" s="18">
        <f>+DATA!AD48</f>
        <v>28</v>
      </c>
      <c r="D54" s="88">
        <f>+((DATA!AD48-DATA!Y48)/DATA!Y48)*100</f>
        <v>-9.67741935483871</v>
      </c>
      <c r="E54" s="18">
        <f>+DATA!BG48</f>
        <v>51</v>
      </c>
      <c r="F54" s="25">
        <f>+((DATA!BG48-DATA!BB48)/DATA!BB48)*100</f>
        <v>4.0816326530612246</v>
      </c>
      <c r="G54" s="18">
        <f>+DATA!CJ48</f>
        <v>215</v>
      </c>
      <c r="H54" s="25">
        <f>+((DATA!CJ48-DATA!CE48)/DATA!CE48)*100</f>
        <v>40.522875816993462</v>
      </c>
      <c r="I54" s="18">
        <f>+DATA!DM48</f>
        <v>12</v>
      </c>
      <c r="J54" s="88">
        <f>+((DATA!DM48-DATA!DH48)/DATA!DH48)*100</f>
        <v>100</v>
      </c>
      <c r="K54" s="18">
        <f>+DATA!EP48</f>
        <v>83</v>
      </c>
      <c r="L54" s="25">
        <f>+((DATA!EP48-DATA!EK48)/DATA!EK48)*100</f>
        <v>7.7922077922077921</v>
      </c>
      <c r="M54" s="18">
        <f>+DATA!FS48</f>
        <v>55</v>
      </c>
      <c r="N54" s="84" t="s">
        <v>308</v>
      </c>
    </row>
    <row r="55" spans="1:14">
      <c r="A55" s="20" t="s">
        <v>80</v>
      </c>
      <c r="B55" s="20"/>
      <c r="C55" s="20">
        <f>+DATA!AD49</f>
        <v>7</v>
      </c>
      <c r="D55" s="63">
        <f>+((DATA!AD49-DATA!Y49)/DATA!Y49)*100</f>
        <v>0</v>
      </c>
      <c r="E55" s="20">
        <f>+DATA!BG49</f>
        <v>37</v>
      </c>
      <c r="F55" s="60">
        <f>+((DATA!BG49-DATA!BB49)/DATA!BB49)*100</f>
        <v>32.142857142857146</v>
      </c>
      <c r="G55" s="20">
        <f>+DATA!CJ49</f>
        <v>81</v>
      </c>
      <c r="H55" s="60">
        <f>+((DATA!CJ49-DATA!CE49)/DATA!CE49)*100</f>
        <v>9.4594594594594597</v>
      </c>
      <c r="I55" s="20">
        <f>+DATA!DM49</f>
        <v>6</v>
      </c>
      <c r="J55" s="63">
        <f>+((DATA!DM49-DATA!DH49)/DATA!DH49)*100</f>
        <v>50</v>
      </c>
      <c r="K55" s="20">
        <f>+DATA!EP49</f>
        <v>48</v>
      </c>
      <c r="L55" s="60">
        <f>+((DATA!EP49-DATA!EK49)/DATA!EK49)*100</f>
        <v>54.838709677419352</v>
      </c>
      <c r="M55" s="20">
        <f>+DATA!FS49</f>
        <v>5</v>
      </c>
      <c r="N55" s="90">
        <f>+((DATA!FS49-DATA!FN49)/DATA!FN49)*100</f>
        <v>-16.666666666666664</v>
      </c>
    </row>
    <row r="56" spans="1:14">
      <c r="A56" s="20" t="s">
        <v>87</v>
      </c>
      <c r="B56" s="20"/>
      <c r="C56" s="20">
        <f>+DATA!AD50</f>
        <v>143</v>
      </c>
      <c r="D56" s="63">
        <f>+((DATA!AD50-DATA!Y50)/DATA!Y50)*100</f>
        <v>-8.9171974522292992</v>
      </c>
      <c r="E56" s="20">
        <f>+DATA!BG50</f>
        <v>307</v>
      </c>
      <c r="F56" s="60">
        <f>+((DATA!BG50-DATA!BB50)/DATA!BB50)*100</f>
        <v>5.8620689655172411</v>
      </c>
      <c r="G56" s="20">
        <f>+DATA!CJ50</f>
        <v>1095</v>
      </c>
      <c r="H56" s="60">
        <f>+((DATA!CJ50-DATA!CE50)/DATA!CE50)*100</f>
        <v>17.112299465240639</v>
      </c>
      <c r="I56" s="20">
        <f>+DATA!DM50</f>
        <v>61</v>
      </c>
      <c r="J56" s="63">
        <f>+((DATA!DM50-DATA!DH50)/DATA!DH50)*100</f>
        <v>3.3898305084745761</v>
      </c>
      <c r="K56" s="20">
        <f>+DATA!EP50</f>
        <v>323</v>
      </c>
      <c r="L56" s="60">
        <f>+((DATA!EP50-DATA!EK50)/DATA!EK50)*100</f>
        <v>20.522388059701495</v>
      </c>
      <c r="M56" s="20">
        <f>+DATA!FS50</f>
        <v>153</v>
      </c>
      <c r="N56" s="90">
        <f>+((DATA!FS50-DATA!FN50)/DATA!FN50)*100</f>
        <v>10.869565217391305</v>
      </c>
    </row>
    <row r="57" spans="1:14">
      <c r="A57" s="20" t="s">
        <v>91</v>
      </c>
      <c r="B57" s="20"/>
      <c r="C57" s="20">
        <f>+DATA!AD51</f>
        <v>2</v>
      </c>
      <c r="D57" s="63">
        <f>+((DATA!AD51-DATA!Y51)/DATA!Y51)*100</f>
        <v>-66.666666666666657</v>
      </c>
      <c r="E57" s="20">
        <f>+DATA!BG51</f>
        <v>27</v>
      </c>
      <c r="F57" s="60">
        <f>+((DATA!BG51-DATA!BB51)/DATA!BB51)*100</f>
        <v>58.82352941176471</v>
      </c>
      <c r="G57" s="20">
        <f>+DATA!CJ51</f>
        <v>74</v>
      </c>
      <c r="H57" s="60">
        <f>+((DATA!CJ51-DATA!CE51)/DATA!CE51)*100</f>
        <v>45.098039215686278</v>
      </c>
      <c r="I57" s="20">
        <f>+DATA!DM51</f>
        <v>0</v>
      </c>
      <c r="J57" s="63" t="s">
        <v>298</v>
      </c>
      <c r="K57" s="20">
        <f>+DATA!EP51</f>
        <v>16</v>
      </c>
      <c r="L57" s="60">
        <f>+((DATA!EP51-DATA!EK51)/DATA!EK51)*100</f>
        <v>-54.285714285714285</v>
      </c>
      <c r="M57" s="20">
        <f>+DATA!FS51</f>
        <v>7</v>
      </c>
      <c r="N57" s="90">
        <f>+((DATA!FS51-DATA!FN51)/DATA!FN51)*100</f>
        <v>75</v>
      </c>
    </row>
    <row r="58" spans="1:14">
      <c r="A58" s="20" t="s">
        <v>95</v>
      </c>
      <c r="B58" s="20"/>
      <c r="C58" s="21">
        <f>+DATA!AD52</f>
        <v>121</v>
      </c>
      <c r="D58" s="64">
        <f>+((DATA!AD52-DATA!Y52)/DATA!Y52)*100</f>
        <v>-11.678832116788321</v>
      </c>
      <c r="E58" s="92">
        <f>+DATA!BG52</f>
        <v>182</v>
      </c>
      <c r="F58" s="61">
        <f>+((DATA!BG52-DATA!BB52)/DATA!BB52)*100</f>
        <v>2.2471910112359552</v>
      </c>
      <c r="G58" s="92">
        <f>+DATA!CJ52</f>
        <v>609</v>
      </c>
      <c r="H58" s="61">
        <f>+((DATA!CJ52-DATA!CE52)/DATA!CE52)*100</f>
        <v>15.340909090909092</v>
      </c>
      <c r="I58" s="92">
        <f>+DATA!DM52</f>
        <v>16</v>
      </c>
      <c r="J58" s="64">
        <f>+((DATA!DM52-DATA!DH52)/DATA!DH52)*100</f>
        <v>-15.789473684210526</v>
      </c>
      <c r="K58" s="92">
        <f>+DATA!EP52</f>
        <v>143</v>
      </c>
      <c r="L58" s="61">
        <f>+((DATA!EP52-DATA!EK52)/DATA!EK52)*100</f>
        <v>-10.062893081761008</v>
      </c>
      <c r="M58" s="92">
        <f>+DATA!FS52</f>
        <v>83</v>
      </c>
      <c r="N58" s="91">
        <f>+((DATA!FS52-DATA!FN52)/DATA!FN52)*100</f>
        <v>12.162162162162163</v>
      </c>
    </row>
    <row r="59" spans="1:14">
      <c r="A59" s="22" t="s">
        <v>138</v>
      </c>
      <c r="B59" s="22"/>
      <c r="C59" s="18">
        <f>+DATA!AD53</f>
        <v>1428</v>
      </c>
      <c r="D59" s="88">
        <f>+((DATA!AD53-DATA!Y53)/DATA!Y53)*100</f>
        <v>-8.1081081081081088</v>
      </c>
      <c r="E59" s="18">
        <f>+DATA!BG53</f>
        <v>2587</v>
      </c>
      <c r="F59" s="25">
        <f>+((DATA!BG53-DATA!BB53)/DATA!BB53)*100</f>
        <v>-0.99502487562189057</v>
      </c>
      <c r="G59" s="18">
        <f>+DATA!CJ53</f>
        <v>6628</v>
      </c>
      <c r="H59" s="25">
        <f>+((DATA!CJ53-DATA!CE53)/DATA!CE53)*100</f>
        <v>8.6023267245616921</v>
      </c>
      <c r="I59" s="18">
        <f>+DATA!DM53</f>
        <v>365</v>
      </c>
      <c r="J59" s="88">
        <f>+((DATA!DM53-DATA!DH53)/DATA!DH53)*100</f>
        <v>10.94224924012158</v>
      </c>
      <c r="K59" s="18">
        <f>+DATA!EP53</f>
        <v>1749</v>
      </c>
      <c r="L59" s="25">
        <f>+((DATA!EP53-DATA!EK53)/DATA!EK53)*100</f>
        <v>33.613445378151262</v>
      </c>
      <c r="M59" s="18">
        <f>+DATA!FS53</f>
        <v>890</v>
      </c>
      <c r="N59" s="84">
        <f>+((DATA!FS53-DATA!FN53)/DATA!FN53)*100</f>
        <v>-1.0011123470522802</v>
      </c>
    </row>
    <row r="60" spans="1:14">
      <c r="A60" s="19" t="s">
        <v>132</v>
      </c>
      <c r="B60" s="19"/>
      <c r="C60" s="19">
        <f>+DATA!AD54</f>
        <v>24.735839251688894</v>
      </c>
      <c r="D60" s="88"/>
      <c r="E60" s="19">
        <f>+DATA!BG54</f>
        <v>23.975903614457831</v>
      </c>
      <c r="F60" s="25"/>
      <c r="G60" s="19">
        <f>+DATA!CJ54</f>
        <v>21.939755047997352</v>
      </c>
      <c r="H60" s="25"/>
      <c r="I60" s="19">
        <f>+DATA!DM54</f>
        <v>16.40449438202247</v>
      </c>
      <c r="J60" s="88"/>
      <c r="K60" s="19">
        <f>+DATA!EP54</f>
        <v>16.407129455909946</v>
      </c>
      <c r="L60" s="25"/>
      <c r="M60" s="19">
        <f>+DATA!FS54</f>
        <v>16.012954300107953</v>
      </c>
      <c r="N60" s="84"/>
    </row>
    <row r="61" spans="1:14">
      <c r="A61" s="20" t="s">
        <v>68</v>
      </c>
      <c r="B61" s="20"/>
      <c r="C61" s="20">
        <f>+DATA!AD55</f>
        <v>105</v>
      </c>
      <c r="D61" s="63">
        <f>+((DATA!AD55-DATA!Y55)/DATA!Y55)*100</f>
        <v>-11.016949152542372</v>
      </c>
      <c r="E61" s="20">
        <f>+DATA!BG55</f>
        <v>156</v>
      </c>
      <c r="F61" s="60">
        <f>+((DATA!BG55-DATA!BB55)/DATA!BB55)*100</f>
        <v>-9.8265895953757223</v>
      </c>
      <c r="G61" s="20">
        <f>+DATA!CJ55</f>
        <v>413</v>
      </c>
      <c r="H61" s="60">
        <f>+((DATA!CJ55-DATA!CE55)/DATA!CE55)*100</f>
        <v>16.666666666666664</v>
      </c>
      <c r="I61" s="20">
        <f>+DATA!DM55</f>
        <v>20</v>
      </c>
      <c r="J61" s="63">
        <f>+((DATA!DM55-DATA!DH55)/DATA!DH55)*100</f>
        <v>42.857142857142854</v>
      </c>
      <c r="K61" s="20">
        <f>+DATA!EP55</f>
        <v>52</v>
      </c>
      <c r="L61" s="60">
        <f>+((DATA!EP55-DATA!EK55)/DATA!EK55)*100</f>
        <v>-18.75</v>
      </c>
      <c r="M61" s="20">
        <f>+DATA!FS55</f>
        <v>39</v>
      </c>
      <c r="N61" s="90">
        <f>+((DATA!FS55-DATA!FN55)/DATA!FN55)*100</f>
        <v>34.482758620689658</v>
      </c>
    </row>
    <row r="62" spans="1:14">
      <c r="A62" s="20" t="s">
        <v>76</v>
      </c>
      <c r="B62" s="20"/>
      <c r="C62" s="20">
        <f>+DATA!AD56</f>
        <v>4</v>
      </c>
      <c r="D62" s="63" t="s">
        <v>298</v>
      </c>
      <c r="E62" s="20">
        <f>+DATA!BG56</f>
        <v>14</v>
      </c>
      <c r="F62" s="60">
        <f>+((DATA!BG56-DATA!BB56)/DATA!BB56)*100</f>
        <v>180</v>
      </c>
      <c r="G62" s="20">
        <f>+DATA!CJ56</f>
        <v>35</v>
      </c>
      <c r="H62" s="60">
        <f>+((DATA!CJ56-DATA!CE56)/DATA!CE56)*100</f>
        <v>-20.454545454545457</v>
      </c>
      <c r="I62" s="20">
        <f>+DATA!DM56</f>
        <v>0</v>
      </c>
      <c r="J62" s="63" t="s">
        <v>298</v>
      </c>
      <c r="K62" s="20">
        <f>+DATA!EP56</f>
        <v>66</v>
      </c>
      <c r="L62" s="63" t="s">
        <v>308</v>
      </c>
      <c r="M62" s="20">
        <f>+DATA!FS56</f>
        <v>0</v>
      </c>
      <c r="N62" s="90" t="s">
        <v>298</v>
      </c>
    </row>
    <row r="63" spans="1:14">
      <c r="A63" s="20" t="s">
        <v>75</v>
      </c>
      <c r="B63" s="20"/>
      <c r="C63" s="20">
        <f>+DATA!AD57</f>
        <v>256</v>
      </c>
      <c r="D63" s="63">
        <f>+((DATA!AD57-DATA!Y57)/DATA!Y57)*100</f>
        <v>15.837104072398189</v>
      </c>
      <c r="E63" s="20">
        <f>+DATA!BG57</f>
        <v>549</v>
      </c>
      <c r="F63" s="60">
        <f>+((DATA!BG57-DATA!BB57)/DATA!BB57)*100</f>
        <v>17.307692307692307</v>
      </c>
      <c r="G63" s="20">
        <f>+DATA!CJ57</f>
        <v>1733</v>
      </c>
      <c r="H63" s="60">
        <f>+((DATA!CJ57-DATA!CE57)/DATA!CE57)*100</f>
        <v>10.522959183673469</v>
      </c>
      <c r="I63" s="20">
        <f>+DATA!DM57</f>
        <v>63</v>
      </c>
      <c r="J63" s="63">
        <f>+((DATA!DM57-DATA!DH57)/DATA!DH57)*100</f>
        <v>16.666666666666664</v>
      </c>
      <c r="K63" s="20">
        <f>+DATA!EP57</f>
        <v>232</v>
      </c>
      <c r="L63" s="60">
        <f>+((DATA!EP57-DATA!EK57)/DATA!EK57)*100</f>
        <v>11.538461538461538</v>
      </c>
      <c r="M63" s="20">
        <f>+DATA!FS57</f>
        <v>259</v>
      </c>
      <c r="N63" s="90">
        <f>+((DATA!FS57-DATA!FN57)/DATA!FN57)*100</f>
        <v>-0.38461538461538464</v>
      </c>
    </row>
    <row r="64" spans="1:14">
      <c r="A64" s="20" t="s">
        <v>82</v>
      </c>
      <c r="B64" s="20"/>
      <c r="C64" s="20">
        <f>+DATA!AD58</f>
        <v>3</v>
      </c>
      <c r="D64" s="63">
        <f>+((DATA!AD58-DATA!Y58)/DATA!Y58)*100</f>
        <v>-25</v>
      </c>
      <c r="E64" s="20">
        <f>+DATA!BG58</f>
        <v>15</v>
      </c>
      <c r="F64" s="60">
        <f>+((DATA!BG58-DATA!BB58)/DATA!BB58)*100</f>
        <v>-21.052631578947366</v>
      </c>
      <c r="G64" s="20">
        <f>+DATA!CJ58</f>
        <v>127</v>
      </c>
      <c r="H64" s="60">
        <f>+((DATA!CJ58-DATA!CE58)/DATA!CE58)*100</f>
        <v>17.592592592592592</v>
      </c>
      <c r="I64" s="20">
        <f>+DATA!DM58</f>
        <v>5</v>
      </c>
      <c r="J64" s="63">
        <f>+((DATA!DM58-DATA!DH58)/DATA!DH58)*100</f>
        <v>-16.666666666666664</v>
      </c>
      <c r="K64" s="20">
        <f>+DATA!EP58</f>
        <v>36</v>
      </c>
      <c r="L64" s="60">
        <f>+((DATA!EP58-DATA!EK58)/DATA!EK58)*100</f>
        <v>176.92307692307691</v>
      </c>
      <c r="M64" s="20">
        <f>+DATA!FS58</f>
        <v>2</v>
      </c>
      <c r="N64" s="90">
        <f>+((DATA!FS58-DATA!FN58)/DATA!FN58)*100</f>
        <v>-66.666666666666657</v>
      </c>
    </row>
    <row r="65" spans="1:14">
      <c r="A65" s="18" t="s">
        <v>83</v>
      </c>
      <c r="B65" s="18"/>
      <c r="C65" s="18">
        <f>+DATA!AD59</f>
        <v>134</v>
      </c>
      <c r="D65" s="88">
        <f>+((DATA!AD59-DATA!Y59)/DATA!Y59)*100</f>
        <v>-18.292682926829269</v>
      </c>
      <c r="E65" s="18">
        <f>+DATA!BG59</f>
        <v>235</v>
      </c>
      <c r="F65" s="25">
        <f>+((DATA!BG59-DATA!BB59)/DATA!BB59)*100</f>
        <v>-12.962962962962962</v>
      </c>
      <c r="G65" s="18">
        <f>+DATA!CJ59</f>
        <v>612</v>
      </c>
      <c r="H65" s="25">
        <f>+((DATA!CJ59-DATA!CE59)/DATA!CE59)*100</f>
        <v>4.7945205479452051</v>
      </c>
      <c r="I65" s="18">
        <f>+DATA!DM59</f>
        <v>37</v>
      </c>
      <c r="J65" s="88">
        <f>+((DATA!DM59-DATA!DH59)/DATA!DH59)*100</f>
        <v>76.19047619047619</v>
      </c>
      <c r="K65" s="18">
        <f>+DATA!EP59</f>
        <v>167</v>
      </c>
      <c r="L65" s="25">
        <f>+((DATA!EP59-DATA!EK59)/DATA!EK59)*100</f>
        <v>67</v>
      </c>
      <c r="M65" s="18">
        <f>+DATA!FS59</f>
        <v>228</v>
      </c>
      <c r="N65" s="84">
        <f>+((DATA!FS59-DATA!FN59)/DATA!FN59)*100</f>
        <v>1.3333333333333335</v>
      </c>
    </row>
    <row r="66" spans="1:14">
      <c r="A66" s="18" t="s">
        <v>86</v>
      </c>
      <c r="B66" s="18"/>
      <c r="C66" s="18">
        <f>+DATA!AD60</f>
        <v>603</v>
      </c>
      <c r="D66" s="88">
        <f>+((DATA!AD60-DATA!Y60)/DATA!Y60)*100</f>
        <v>-10</v>
      </c>
      <c r="E66" s="18">
        <f>+DATA!BG60</f>
        <v>1129</v>
      </c>
      <c r="F66" s="25">
        <f>+((DATA!BG60-DATA!BB60)/DATA!BB60)*100</f>
        <v>-3.2562125107112254</v>
      </c>
      <c r="G66" s="18">
        <f>+DATA!CJ60</f>
        <v>1989</v>
      </c>
      <c r="H66" s="25">
        <f>+((DATA!CJ60-DATA!CE60)/DATA!CE60)*100</f>
        <v>8.1566068515497552</v>
      </c>
      <c r="I66" s="18">
        <f>+DATA!DM60</f>
        <v>145</v>
      </c>
      <c r="J66" s="88">
        <f>+((DATA!DM60-DATA!DH60)/DATA!DH60)*100</f>
        <v>2.8368794326241136</v>
      </c>
      <c r="K66" s="18">
        <f>+DATA!EP60</f>
        <v>512</v>
      </c>
      <c r="L66" s="25">
        <f>+((DATA!EP60-DATA!EK60)/DATA!EK60)*100</f>
        <v>12.77533039647577</v>
      </c>
      <c r="M66" s="18">
        <f>+DATA!FS60</f>
        <v>174</v>
      </c>
      <c r="N66" s="84">
        <f>+((DATA!FS60-DATA!FN60)/DATA!FN60)*100</f>
        <v>15.231788079470199</v>
      </c>
    </row>
    <row r="67" spans="1:14">
      <c r="A67" s="18" t="s">
        <v>89</v>
      </c>
      <c r="B67" s="18"/>
      <c r="C67" s="18">
        <f>+DATA!AD61</f>
        <v>271</v>
      </c>
      <c r="D67" s="88">
        <f>+((DATA!AD61-DATA!Y61)/DATA!Y61)*100</f>
        <v>-18.618618618618619</v>
      </c>
      <c r="E67" s="18">
        <f>+DATA!BG61</f>
        <v>409</v>
      </c>
      <c r="F67" s="25">
        <f>+((DATA!BG61-DATA!BB61)/DATA!BB61)*100</f>
        <v>-3.5377358490566038</v>
      </c>
      <c r="G67" s="18">
        <f>+DATA!CJ61</f>
        <v>1510</v>
      </c>
      <c r="H67" s="25">
        <f>+((DATA!CJ61-DATA!CE61)/DATA!CE61)*100</f>
        <v>8.8680605623648159</v>
      </c>
      <c r="I67" s="18">
        <f>+DATA!DM61</f>
        <v>94</v>
      </c>
      <c r="J67" s="88">
        <f>+((DATA!DM61-DATA!DH61)/DATA!DH61)*100</f>
        <v>4.4444444444444446</v>
      </c>
      <c r="K67" s="18">
        <f>+DATA!EP61</f>
        <v>632</v>
      </c>
      <c r="L67" s="25">
        <f>+((DATA!EP61-DATA!EK61)/DATA!EK61)*100</f>
        <v>46.97674418604651</v>
      </c>
      <c r="M67" s="18">
        <f>+DATA!FS61</f>
        <v>176</v>
      </c>
      <c r="N67" s="84">
        <f>+((DATA!FS61-DATA!FN61)/DATA!FN61)*100</f>
        <v>-19.26605504587156</v>
      </c>
    </row>
    <row r="68" spans="1:14">
      <c r="A68" s="18" t="s">
        <v>90</v>
      </c>
      <c r="B68" s="18"/>
      <c r="C68" s="18">
        <f>+DATA!AD62</f>
        <v>45</v>
      </c>
      <c r="D68" s="88">
        <f>+((DATA!AD62-DATA!Y62)/DATA!Y62)*100</f>
        <v>7.1428571428571423</v>
      </c>
      <c r="E68" s="18">
        <f>+DATA!BG62</f>
        <v>74</v>
      </c>
      <c r="F68" s="25">
        <f>+((DATA!BG62-DATA!BB62)/DATA!BB62)*100</f>
        <v>-8.6419753086419746</v>
      </c>
      <c r="G68" s="18">
        <f>+DATA!CJ62</f>
        <v>167</v>
      </c>
      <c r="H68" s="25">
        <f>+((DATA!CJ62-DATA!CE62)/DATA!CE62)*100</f>
        <v>-1.7647058823529411</v>
      </c>
      <c r="I68" s="18">
        <f>+DATA!DM62</f>
        <v>1</v>
      </c>
      <c r="J68" s="88">
        <f>+((DATA!DM62-DATA!DH62)/DATA!DH62)*100</f>
        <v>-66.666666666666657</v>
      </c>
      <c r="K68" s="18">
        <f>+DATA!EP62</f>
        <v>33</v>
      </c>
      <c r="L68" s="25">
        <f>+((DATA!EP62-DATA!EK62)/DATA!EK62)*100</f>
        <v>6.4516129032258061</v>
      </c>
      <c r="M68" s="18">
        <f>+DATA!FS62</f>
        <v>12</v>
      </c>
      <c r="N68" s="84">
        <f>+((DATA!FS62-DATA!FN62)/DATA!FN62)*100</f>
        <v>20</v>
      </c>
    </row>
    <row r="69" spans="1:14">
      <c r="A69" s="17" t="s">
        <v>93</v>
      </c>
      <c r="B69" s="17"/>
      <c r="C69" s="17">
        <f>+DATA!AD63</f>
        <v>7</v>
      </c>
      <c r="D69" s="85" t="s">
        <v>308</v>
      </c>
      <c r="E69" s="93">
        <f>+DATA!BG63</f>
        <v>6</v>
      </c>
      <c r="F69" s="62">
        <f>+((DATA!BG63-DATA!BB63)/DATA!BB63)*100</f>
        <v>0</v>
      </c>
      <c r="G69" s="93">
        <f>+DATA!CJ63</f>
        <v>42</v>
      </c>
      <c r="H69" s="62">
        <f>+((DATA!CJ63-DATA!CE63)/DATA!CE63)*100</f>
        <v>-14.285714285714285</v>
      </c>
      <c r="I69" s="93">
        <f>+DATA!DM63</f>
        <v>0</v>
      </c>
      <c r="J69" s="88" t="s">
        <v>298</v>
      </c>
      <c r="K69" s="93">
        <f>+DATA!EP63</f>
        <v>19</v>
      </c>
      <c r="L69" s="85" t="s">
        <v>308</v>
      </c>
      <c r="M69" s="93">
        <f>+DATA!FS63</f>
        <v>0</v>
      </c>
      <c r="N69" s="94" t="s">
        <v>298</v>
      </c>
    </row>
    <row r="70" spans="1:14">
      <c r="A70" s="23" t="s">
        <v>69</v>
      </c>
      <c r="B70" s="23"/>
      <c r="C70" s="23">
        <f>+DATA!AD64</f>
        <v>112</v>
      </c>
      <c r="D70" s="64">
        <f>+((DATA!AD64-DATA!Y64)/DATA!Y64)*100</f>
        <v>-5.0847457627118651</v>
      </c>
      <c r="E70" s="92">
        <f>+DATA!BG64</f>
        <v>243</v>
      </c>
      <c r="F70" s="61">
        <f>+((DATA!BG64-DATA!BB64)/DATA!BB64)*100</f>
        <v>18.536585365853657</v>
      </c>
      <c r="G70" s="92">
        <f>+DATA!CJ64</f>
        <v>185</v>
      </c>
      <c r="H70" s="61">
        <f>+((DATA!CJ64-DATA!CE64)/DATA!CE64)*100</f>
        <v>2.2099447513812152</v>
      </c>
      <c r="I70" s="92">
        <f>+DATA!DM64</f>
        <v>33</v>
      </c>
      <c r="J70" s="98">
        <f>+((DATA!DM64-DATA!DH64)/DATA!DH64)*100</f>
        <v>3.125</v>
      </c>
      <c r="K70" s="92">
        <f>+DATA!EP64</f>
        <v>71</v>
      </c>
      <c r="L70" s="61">
        <f>+((DATA!EP64-DATA!EK64)/DATA!EK64)*100</f>
        <v>65.116279069767444</v>
      </c>
      <c r="M70" s="92">
        <f>+DATA!FS64</f>
        <v>43</v>
      </c>
      <c r="N70" s="91">
        <f>+((DATA!FS64-DATA!FN64)/DATA!FN64)*100</f>
        <v>114.99999999999999</v>
      </c>
    </row>
    <row r="71" spans="1:14" s="83" customFormat="1" ht="27" customHeight="1">
      <c r="A71" s="83" t="s">
        <v>309</v>
      </c>
      <c r="D71" s="89"/>
      <c r="L71" s="89"/>
    </row>
    <row r="72" spans="1:14" ht="18.75" customHeight="1">
      <c r="A72" s="86" t="s">
        <v>315</v>
      </c>
      <c r="B72" s="18"/>
      <c r="C72" s="18"/>
      <c r="D72" s="19"/>
      <c r="E72" s="18"/>
      <c r="F72" s="19"/>
      <c r="G72" s="18"/>
      <c r="H72" s="19"/>
      <c r="I72" s="18"/>
      <c r="J72" s="19"/>
      <c r="K72" s="18"/>
      <c r="L72" s="19"/>
      <c r="M72" s="18"/>
      <c r="N72" s="84"/>
    </row>
    <row r="73" spans="1:14" ht="113.25" customHeight="1">
      <c r="A73" s="106" t="s">
        <v>310</v>
      </c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</row>
    <row r="74" spans="1:14" ht="33.75" customHeight="1">
      <c r="A74" s="104" t="s">
        <v>316</v>
      </c>
      <c r="B74" s="105"/>
      <c r="C74" s="105"/>
      <c r="D74" s="105"/>
      <c r="E74" s="105"/>
      <c r="F74" s="105"/>
      <c r="G74" s="105"/>
      <c r="H74" s="105"/>
      <c r="I74" s="105"/>
      <c r="J74" s="105"/>
      <c r="K74" s="105"/>
      <c r="L74" s="105"/>
      <c r="M74" s="105"/>
      <c r="N74" s="105"/>
    </row>
    <row r="75" spans="1:14" s="83" customFormat="1" ht="12.75" customHeight="1">
      <c r="A75" s="107" t="s">
        <v>304</v>
      </c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</row>
    <row r="76" spans="1:14">
      <c r="N76" s="65" t="s">
        <v>314</v>
      </c>
    </row>
  </sheetData>
  <mergeCells count="3">
    <mergeCell ref="A74:N74"/>
    <mergeCell ref="A73:N73"/>
    <mergeCell ref="A75:N75"/>
  </mergeCells>
  <printOptions horizontalCentered="1" verticalCentered="1"/>
  <pageMargins left="0.5" right="0.5" top="0.5" bottom="0.5" header="0.5" footer="0.3"/>
  <pageSetup scale="63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indexed="62"/>
  </sheetPr>
  <dimension ref="A1:GL131"/>
  <sheetViews>
    <sheetView zoomScaleNormal="100" workbookViewId="0">
      <pane xSplit="1" ySplit="4" topLeftCell="FD5" activePane="bottomRight" state="frozen"/>
      <selection pane="topRight" activeCell="B1" sqref="B1"/>
      <selection pane="bottomLeft" activeCell="A5" sqref="A5"/>
      <selection pane="bottomRight" activeCell="DG10" sqref="DG10"/>
    </sheetView>
  </sheetViews>
  <sheetFormatPr defaultColWidth="9.7109375" defaultRowHeight="12.75"/>
  <cols>
    <col min="1" max="1" width="20" style="5" customWidth="1"/>
    <col min="2" max="247" width="8.7109375" style="5" customWidth="1"/>
    <col min="248" max="16384" width="9.7109375" style="5"/>
  </cols>
  <sheetData>
    <row r="1" spans="1:185">
      <c r="A1" s="2" t="s">
        <v>168</v>
      </c>
      <c r="EB1" s="3"/>
      <c r="EC1" s="3"/>
      <c r="ED1" s="3"/>
    </row>
    <row r="2" spans="1:185" ht="13.5" thickBot="1">
      <c r="FU2" s="5" t="s">
        <v>61</v>
      </c>
    </row>
    <row r="3" spans="1:185" s="42" customFormat="1" ht="13.5" thickBot="1">
      <c r="B3" s="52" t="s">
        <v>11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6"/>
      <c r="AD3" s="56"/>
      <c r="AE3" s="54" t="s">
        <v>59</v>
      </c>
      <c r="AF3" s="55"/>
      <c r="AG3" s="55"/>
      <c r="AH3" s="55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7"/>
      <c r="AY3" s="56"/>
      <c r="AZ3" s="56"/>
      <c r="BA3" s="56"/>
      <c r="BB3" s="56"/>
      <c r="BC3" s="56"/>
      <c r="BD3" s="56"/>
      <c r="BE3" s="56"/>
      <c r="BF3" s="56"/>
      <c r="BG3" s="56"/>
      <c r="BH3" s="52" t="s">
        <v>60</v>
      </c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6"/>
      <c r="CJ3" s="56"/>
      <c r="CK3" s="54" t="s">
        <v>110</v>
      </c>
      <c r="CL3" s="55"/>
      <c r="CM3" s="55"/>
      <c r="CN3" s="55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7"/>
      <c r="DE3" s="56"/>
      <c r="DF3" s="56"/>
      <c r="DG3" s="56"/>
      <c r="DH3" s="56"/>
      <c r="DI3" s="56"/>
      <c r="DJ3" s="56"/>
      <c r="DK3" s="56"/>
      <c r="DL3" s="56"/>
      <c r="DM3" s="56"/>
      <c r="DN3" s="58" t="s">
        <v>14</v>
      </c>
      <c r="DO3" s="55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7"/>
      <c r="EH3" s="56"/>
      <c r="EI3" s="56"/>
      <c r="EJ3" s="56"/>
      <c r="EK3" s="56"/>
      <c r="EL3" s="56"/>
      <c r="EM3" s="56"/>
      <c r="EN3" s="56"/>
      <c r="EO3" s="56"/>
      <c r="EP3" s="56"/>
      <c r="EQ3" s="54" t="s">
        <v>61</v>
      </c>
      <c r="ER3" s="55"/>
      <c r="ES3" s="56"/>
      <c r="ET3" s="56"/>
      <c r="EU3" s="56"/>
      <c r="EV3" s="56"/>
      <c r="EW3" s="56"/>
      <c r="EX3" s="56"/>
      <c r="EY3" s="56"/>
      <c r="EZ3" s="56"/>
      <c r="FA3" s="55"/>
      <c r="FB3" s="55"/>
      <c r="FC3" s="55"/>
      <c r="FD3" s="55"/>
      <c r="FE3" s="55"/>
      <c r="FF3" s="55"/>
      <c r="FG3" s="55"/>
      <c r="FH3" s="56"/>
      <c r="FI3" s="56"/>
      <c r="FJ3" s="57"/>
      <c r="FK3" s="57"/>
      <c r="FL3" s="57"/>
      <c r="FM3" s="57"/>
      <c r="FN3" s="57"/>
      <c r="FO3" s="57"/>
      <c r="FP3" s="57"/>
      <c r="FQ3" s="57"/>
      <c r="FR3" s="56"/>
      <c r="FS3" s="56"/>
      <c r="FU3" s="42" t="s">
        <v>116</v>
      </c>
    </row>
    <row r="4" spans="1:185" s="37" customFormat="1">
      <c r="B4" s="49" t="s">
        <v>0</v>
      </c>
      <c r="C4" s="50" t="s">
        <v>1</v>
      </c>
      <c r="D4" s="50" t="s">
        <v>2</v>
      </c>
      <c r="E4" s="50" t="s">
        <v>57</v>
      </c>
      <c r="F4" s="50" t="s">
        <v>3</v>
      </c>
      <c r="G4" s="50" t="s">
        <v>4</v>
      </c>
      <c r="H4" s="50" t="s">
        <v>5</v>
      </c>
      <c r="I4" s="50" t="s">
        <v>56</v>
      </c>
      <c r="J4" s="50" t="s">
        <v>6</v>
      </c>
      <c r="K4" s="50" t="s">
        <v>58</v>
      </c>
      <c r="L4" s="50" t="s">
        <v>33</v>
      </c>
      <c r="M4" s="50" t="s">
        <v>37</v>
      </c>
      <c r="N4" s="50" t="s">
        <v>62</v>
      </c>
      <c r="O4" s="50" t="s">
        <v>64</v>
      </c>
      <c r="P4" s="50" t="s">
        <v>100</v>
      </c>
      <c r="Q4" s="50" t="s">
        <v>108</v>
      </c>
      <c r="R4" s="50" t="s">
        <v>109</v>
      </c>
      <c r="S4" s="50" t="s">
        <v>122</v>
      </c>
      <c r="T4" s="50" t="s">
        <v>123</v>
      </c>
      <c r="U4" s="51" t="s">
        <v>129</v>
      </c>
      <c r="V4" s="50" t="s">
        <v>131</v>
      </c>
      <c r="W4" s="50" t="s">
        <v>299</v>
      </c>
      <c r="X4" s="50" t="s">
        <v>300</v>
      </c>
      <c r="Y4" s="50" t="s">
        <v>301</v>
      </c>
      <c r="Z4" s="50" t="s">
        <v>303</v>
      </c>
      <c r="AA4" s="50" t="s">
        <v>306</v>
      </c>
      <c r="AB4" s="50" t="s">
        <v>307</v>
      </c>
      <c r="AC4" s="102" t="s">
        <v>311</v>
      </c>
      <c r="AD4" s="102" t="s">
        <v>312</v>
      </c>
      <c r="AE4" s="49" t="s">
        <v>0</v>
      </c>
      <c r="AF4" s="50" t="s">
        <v>1</v>
      </c>
      <c r="AG4" s="50" t="s">
        <v>2</v>
      </c>
      <c r="AH4" s="50" t="s">
        <v>57</v>
      </c>
      <c r="AI4" s="50" t="s">
        <v>3</v>
      </c>
      <c r="AJ4" s="50" t="s">
        <v>4</v>
      </c>
      <c r="AK4" s="50" t="s">
        <v>5</v>
      </c>
      <c r="AL4" s="50" t="s">
        <v>56</v>
      </c>
      <c r="AM4" s="50" t="s">
        <v>6</v>
      </c>
      <c r="AN4" s="50" t="s">
        <v>58</v>
      </c>
      <c r="AO4" s="50" t="s">
        <v>33</v>
      </c>
      <c r="AP4" s="50" t="s">
        <v>37</v>
      </c>
      <c r="AQ4" s="50" t="s">
        <v>62</v>
      </c>
      <c r="AR4" s="50" t="s">
        <v>64</v>
      </c>
      <c r="AS4" s="50" t="s">
        <v>100</v>
      </c>
      <c r="AT4" s="50" t="s">
        <v>108</v>
      </c>
      <c r="AU4" s="50" t="s">
        <v>109</v>
      </c>
      <c r="AV4" s="50" t="s">
        <v>122</v>
      </c>
      <c r="AW4" s="50" t="s">
        <v>123</v>
      </c>
      <c r="AX4" s="51" t="s">
        <v>129</v>
      </c>
      <c r="AY4" s="50" t="s">
        <v>131</v>
      </c>
      <c r="AZ4" s="50" t="s">
        <v>299</v>
      </c>
      <c r="BA4" s="50" t="s">
        <v>300</v>
      </c>
      <c r="BB4" s="50" t="s">
        <v>301</v>
      </c>
      <c r="BC4" s="103" t="s">
        <v>303</v>
      </c>
      <c r="BD4" s="103" t="s">
        <v>306</v>
      </c>
      <c r="BE4" s="50" t="s">
        <v>307</v>
      </c>
      <c r="BF4" s="102" t="s">
        <v>311</v>
      </c>
      <c r="BG4" s="102" t="s">
        <v>312</v>
      </c>
      <c r="BH4" s="49" t="s">
        <v>0</v>
      </c>
      <c r="BI4" s="50" t="s">
        <v>1</v>
      </c>
      <c r="BJ4" s="50" t="s">
        <v>2</v>
      </c>
      <c r="BK4" s="50" t="s">
        <v>57</v>
      </c>
      <c r="BL4" s="50" t="s">
        <v>3</v>
      </c>
      <c r="BM4" s="50" t="s">
        <v>4</v>
      </c>
      <c r="BN4" s="50" t="s">
        <v>5</v>
      </c>
      <c r="BO4" s="50" t="s">
        <v>56</v>
      </c>
      <c r="BP4" s="50" t="s">
        <v>6</v>
      </c>
      <c r="BQ4" s="50" t="s">
        <v>58</v>
      </c>
      <c r="BR4" s="50" t="s">
        <v>33</v>
      </c>
      <c r="BS4" s="50" t="s">
        <v>37</v>
      </c>
      <c r="BT4" s="50" t="s">
        <v>62</v>
      </c>
      <c r="BU4" s="50" t="s">
        <v>64</v>
      </c>
      <c r="BV4" s="50" t="s">
        <v>100</v>
      </c>
      <c r="BW4" s="50" t="s">
        <v>108</v>
      </c>
      <c r="BX4" s="50" t="s">
        <v>109</v>
      </c>
      <c r="BY4" s="50" t="s">
        <v>122</v>
      </c>
      <c r="BZ4" s="50" t="s">
        <v>123</v>
      </c>
      <c r="CA4" s="51" t="s">
        <v>129</v>
      </c>
      <c r="CB4" s="50" t="s">
        <v>131</v>
      </c>
      <c r="CC4" s="50" t="s">
        <v>299</v>
      </c>
      <c r="CD4" s="50" t="s">
        <v>300</v>
      </c>
      <c r="CE4" s="50" t="s">
        <v>301</v>
      </c>
      <c r="CF4" s="103" t="s">
        <v>303</v>
      </c>
      <c r="CG4" s="103" t="s">
        <v>306</v>
      </c>
      <c r="CH4" s="50" t="s">
        <v>307</v>
      </c>
      <c r="CI4" s="102" t="s">
        <v>311</v>
      </c>
      <c r="CJ4" s="102" t="s">
        <v>312</v>
      </c>
      <c r="CK4" s="49" t="s">
        <v>0</v>
      </c>
      <c r="CL4" s="50" t="s">
        <v>1</v>
      </c>
      <c r="CM4" s="50" t="s">
        <v>2</v>
      </c>
      <c r="CN4" s="50" t="s">
        <v>57</v>
      </c>
      <c r="CO4" s="50" t="s">
        <v>3</v>
      </c>
      <c r="CP4" s="50" t="s">
        <v>4</v>
      </c>
      <c r="CQ4" s="50" t="s">
        <v>5</v>
      </c>
      <c r="CR4" s="50" t="s">
        <v>56</v>
      </c>
      <c r="CS4" s="50" t="s">
        <v>6</v>
      </c>
      <c r="CT4" s="50" t="s">
        <v>58</v>
      </c>
      <c r="CU4" s="50" t="s">
        <v>33</v>
      </c>
      <c r="CV4" s="50" t="s">
        <v>37</v>
      </c>
      <c r="CW4" s="50" t="s">
        <v>62</v>
      </c>
      <c r="CX4" s="50" t="s">
        <v>64</v>
      </c>
      <c r="CY4" s="50" t="s">
        <v>100</v>
      </c>
      <c r="CZ4" s="50" t="s">
        <v>108</v>
      </c>
      <c r="DA4" s="50" t="s">
        <v>109</v>
      </c>
      <c r="DB4" s="50" t="s">
        <v>122</v>
      </c>
      <c r="DC4" s="50" t="s">
        <v>123</v>
      </c>
      <c r="DD4" s="51" t="s">
        <v>129</v>
      </c>
      <c r="DE4" s="50" t="s">
        <v>131</v>
      </c>
      <c r="DF4" s="50" t="s">
        <v>299</v>
      </c>
      <c r="DG4" s="50" t="s">
        <v>300</v>
      </c>
      <c r="DH4" s="50" t="s">
        <v>301</v>
      </c>
      <c r="DI4" s="50" t="s">
        <v>303</v>
      </c>
      <c r="DJ4" s="50" t="s">
        <v>306</v>
      </c>
      <c r="DK4" s="50" t="s">
        <v>307</v>
      </c>
      <c r="DL4" s="102" t="s">
        <v>311</v>
      </c>
      <c r="DM4" s="102" t="s">
        <v>312</v>
      </c>
      <c r="DN4" s="49" t="s">
        <v>0</v>
      </c>
      <c r="DO4" s="50" t="s">
        <v>1</v>
      </c>
      <c r="DP4" s="50" t="s">
        <v>2</v>
      </c>
      <c r="DQ4" s="50" t="s">
        <v>57</v>
      </c>
      <c r="DR4" s="50" t="s">
        <v>3</v>
      </c>
      <c r="DS4" s="50" t="s">
        <v>4</v>
      </c>
      <c r="DT4" s="50" t="s">
        <v>5</v>
      </c>
      <c r="DU4" s="50" t="s">
        <v>56</v>
      </c>
      <c r="DV4" s="50" t="s">
        <v>6</v>
      </c>
      <c r="DW4" s="50" t="s">
        <v>58</v>
      </c>
      <c r="DX4" s="50" t="s">
        <v>33</v>
      </c>
      <c r="DY4" s="50" t="s">
        <v>37</v>
      </c>
      <c r="DZ4" s="50" t="s">
        <v>62</v>
      </c>
      <c r="EA4" s="50" t="s">
        <v>64</v>
      </c>
      <c r="EB4" s="50" t="s">
        <v>100</v>
      </c>
      <c r="EC4" s="50" t="s">
        <v>108</v>
      </c>
      <c r="ED4" s="50" t="s">
        <v>109</v>
      </c>
      <c r="EE4" s="50" t="s">
        <v>122</v>
      </c>
      <c r="EF4" s="50" t="s">
        <v>123</v>
      </c>
      <c r="EG4" s="51" t="s">
        <v>129</v>
      </c>
      <c r="EH4" s="50" t="s">
        <v>131</v>
      </c>
      <c r="EI4" s="50" t="s">
        <v>299</v>
      </c>
      <c r="EJ4" s="50" t="s">
        <v>300</v>
      </c>
      <c r="EK4" s="50" t="s">
        <v>301</v>
      </c>
      <c r="EL4" s="50" t="s">
        <v>303</v>
      </c>
      <c r="EM4" s="50" t="s">
        <v>306</v>
      </c>
      <c r="EN4" s="50" t="s">
        <v>307</v>
      </c>
      <c r="EO4" s="102" t="s">
        <v>311</v>
      </c>
      <c r="EP4" s="102" t="s">
        <v>312</v>
      </c>
      <c r="EQ4" s="49" t="s">
        <v>0</v>
      </c>
      <c r="ER4" s="50" t="s">
        <v>1</v>
      </c>
      <c r="ES4" s="50" t="s">
        <v>2</v>
      </c>
      <c r="ET4" s="50" t="s">
        <v>57</v>
      </c>
      <c r="EU4" s="50" t="s">
        <v>3</v>
      </c>
      <c r="EV4" s="50" t="s">
        <v>4</v>
      </c>
      <c r="EW4" s="50" t="s">
        <v>5</v>
      </c>
      <c r="EX4" s="50" t="s">
        <v>56</v>
      </c>
      <c r="EY4" s="50" t="s">
        <v>6</v>
      </c>
      <c r="EZ4" s="50" t="s">
        <v>58</v>
      </c>
      <c r="FA4" s="50" t="s">
        <v>33</v>
      </c>
      <c r="FB4" s="50" t="s">
        <v>37</v>
      </c>
      <c r="FC4" s="50" t="s">
        <v>62</v>
      </c>
      <c r="FD4" s="50" t="s">
        <v>64</v>
      </c>
      <c r="FE4" s="50" t="s">
        <v>100</v>
      </c>
      <c r="FF4" s="50" t="s">
        <v>108</v>
      </c>
      <c r="FG4" s="50" t="s">
        <v>109</v>
      </c>
      <c r="FH4" s="50" t="s">
        <v>122</v>
      </c>
      <c r="FI4" s="50" t="s">
        <v>123</v>
      </c>
      <c r="FJ4" s="51" t="s">
        <v>129</v>
      </c>
      <c r="FK4" s="50" t="s">
        <v>131</v>
      </c>
      <c r="FL4" s="50" t="s">
        <v>299</v>
      </c>
      <c r="FM4" s="50" t="s">
        <v>300</v>
      </c>
      <c r="FN4" s="50" t="s">
        <v>301</v>
      </c>
      <c r="FO4" s="50" t="s">
        <v>303</v>
      </c>
      <c r="FP4" s="50" t="s">
        <v>306</v>
      </c>
      <c r="FQ4" s="50" t="s">
        <v>307</v>
      </c>
      <c r="FR4" s="102" t="s">
        <v>311</v>
      </c>
      <c r="FS4" s="102" t="s">
        <v>312</v>
      </c>
      <c r="FT4" s="41"/>
      <c r="FV4" s="38" t="s">
        <v>121</v>
      </c>
      <c r="FW4" s="38" t="s">
        <v>120</v>
      </c>
      <c r="FX4" s="38" t="s">
        <v>119</v>
      </c>
      <c r="FY4" s="38" t="s">
        <v>115</v>
      </c>
      <c r="FZ4" s="38" t="s">
        <v>112</v>
      </c>
      <c r="GA4" s="38" t="s">
        <v>113</v>
      </c>
      <c r="GB4" s="38" t="s">
        <v>114</v>
      </c>
      <c r="GC4" s="37" t="s">
        <v>128</v>
      </c>
    </row>
    <row r="5" spans="1:185" ht="12.75" customHeight="1">
      <c r="A5" s="26" t="s">
        <v>139</v>
      </c>
      <c r="B5" s="43">
        <v>4023</v>
      </c>
      <c r="C5" s="27">
        <f>437+1239+53+468+1140+693</f>
        <v>4030</v>
      </c>
      <c r="D5" s="27">
        <f t="shared" ref="D5:E5" si="0">D6+D24+D39+D53+D64</f>
        <v>4094</v>
      </c>
      <c r="E5" s="27">
        <f t="shared" si="0"/>
        <v>3962</v>
      </c>
      <c r="F5" s="27">
        <v>4080</v>
      </c>
      <c r="G5" s="27">
        <v>4370</v>
      </c>
      <c r="H5" s="27">
        <f t="shared" ref="H5:V5" si="1">H6+H24+H39+H53+H64</f>
        <v>4819</v>
      </c>
      <c r="I5" s="27">
        <f t="shared" si="1"/>
        <v>4999</v>
      </c>
      <c r="J5" s="27">
        <f t="shared" si="1"/>
        <v>5340</v>
      </c>
      <c r="K5" s="27">
        <f t="shared" si="1"/>
        <v>5734</v>
      </c>
      <c r="L5" s="27">
        <f t="shared" si="1"/>
        <v>5623</v>
      </c>
      <c r="M5" s="27">
        <f t="shared" si="1"/>
        <v>5615</v>
      </c>
      <c r="N5" s="27">
        <f t="shared" si="1"/>
        <v>5893</v>
      </c>
      <c r="O5" s="27">
        <f t="shared" si="1"/>
        <v>5982</v>
      </c>
      <c r="P5" s="27">
        <f t="shared" si="1"/>
        <v>5638</v>
      </c>
      <c r="Q5" s="27">
        <f t="shared" si="1"/>
        <v>5514</v>
      </c>
      <c r="R5" s="27">
        <f t="shared" si="1"/>
        <v>5624</v>
      </c>
      <c r="S5" s="27">
        <f t="shared" si="1"/>
        <v>5802</v>
      </c>
      <c r="T5" s="27">
        <f t="shared" si="1"/>
        <v>5888</v>
      </c>
      <c r="U5" s="27">
        <f t="shared" si="1"/>
        <v>5769</v>
      </c>
      <c r="V5" s="27">
        <f t="shared" si="1"/>
        <v>5653</v>
      </c>
      <c r="W5" s="27">
        <f t="shared" ref="W5:X5" si="2">W6+W24+W39+W53+W64</f>
        <v>5533</v>
      </c>
      <c r="X5" s="27">
        <f t="shared" si="2"/>
        <v>6020</v>
      </c>
      <c r="Y5" s="27">
        <f t="shared" ref="Y5:Z5" si="3">Y6+Y24+Y39+Y53+Y64</f>
        <v>5890</v>
      </c>
      <c r="Z5" s="27">
        <f t="shared" si="3"/>
        <v>6093</v>
      </c>
      <c r="AA5" s="27">
        <f t="shared" ref="AA5:AD5" si="4">AA6+AA24+AA39+AA53+AA64</f>
        <v>0</v>
      </c>
      <c r="AB5" s="27">
        <f t="shared" si="4"/>
        <v>5895</v>
      </c>
      <c r="AC5" s="27">
        <f t="shared" si="4"/>
        <v>5937</v>
      </c>
      <c r="AD5" s="27">
        <f t="shared" si="4"/>
        <v>5773</v>
      </c>
      <c r="AE5" s="43">
        <v>6848</v>
      </c>
      <c r="AF5" s="27">
        <f>137+270+6+2908+33+431+2851</f>
        <v>6636</v>
      </c>
      <c r="AG5" s="27">
        <f t="shared" ref="AG5:AH5" si="5">AG6+AG24+AG39+AG53+AG64</f>
        <v>6767</v>
      </c>
      <c r="AH5" s="27">
        <f t="shared" si="5"/>
        <v>6665</v>
      </c>
      <c r="AI5" s="27">
        <v>6969</v>
      </c>
      <c r="AJ5" s="27">
        <v>7338</v>
      </c>
      <c r="AK5" s="27">
        <f t="shared" ref="AK5:AX5" si="6">AK6+AK24+AK39+AK53+AK64</f>
        <v>7490</v>
      </c>
      <c r="AL5" s="27">
        <f t="shared" si="6"/>
        <v>8109</v>
      </c>
      <c r="AM5" s="27">
        <f t="shared" si="6"/>
        <v>8246</v>
      </c>
      <c r="AN5" s="27">
        <f t="shared" si="6"/>
        <v>8693</v>
      </c>
      <c r="AO5" s="27">
        <f t="shared" si="6"/>
        <v>8599</v>
      </c>
      <c r="AP5" s="27">
        <f t="shared" si="6"/>
        <v>9151</v>
      </c>
      <c r="AQ5" s="27">
        <f t="shared" si="6"/>
        <v>9343</v>
      </c>
      <c r="AR5" s="27">
        <f t="shared" si="6"/>
        <v>9568</v>
      </c>
      <c r="AS5" s="27">
        <f t="shared" si="6"/>
        <v>9907</v>
      </c>
      <c r="AT5" s="27">
        <f t="shared" si="6"/>
        <v>9659</v>
      </c>
      <c r="AU5" s="27">
        <f t="shared" si="6"/>
        <v>10221</v>
      </c>
      <c r="AV5" s="27">
        <f t="shared" si="6"/>
        <v>10126</v>
      </c>
      <c r="AW5" s="27">
        <f t="shared" si="6"/>
        <v>10378</v>
      </c>
      <c r="AX5" s="27">
        <f t="shared" si="6"/>
        <v>10602</v>
      </c>
      <c r="AY5" s="27">
        <f>AY6+AY24+AY39+AY53+AY64</f>
        <v>10323</v>
      </c>
      <c r="AZ5" s="27">
        <f>AZ6+AZ24+AZ39+AZ53+AZ64</f>
        <v>9964</v>
      </c>
      <c r="BA5" s="27">
        <f>BA6+BA24+BA39+BA53+BA64</f>
        <v>10311</v>
      </c>
      <c r="BB5" s="27">
        <f>BB6+BB24+BB39+BB53+BB64</f>
        <v>10274</v>
      </c>
      <c r="BC5" s="27">
        <f>BC6+BC24+BC39+BC53+BC64</f>
        <v>10703</v>
      </c>
      <c r="BD5" s="27">
        <f t="shared" ref="BD5:BE5" si="7">BD6+BD24+BD39+BD53+BD64</f>
        <v>0</v>
      </c>
      <c r="BE5" s="27">
        <f t="shared" si="7"/>
        <v>11120</v>
      </c>
      <c r="BF5" s="27">
        <f t="shared" ref="BF5:BG5" si="8">BF6+BF24+BF39+BF53+BF64</f>
        <v>10772</v>
      </c>
      <c r="BG5" s="27">
        <f t="shared" si="8"/>
        <v>10790</v>
      </c>
      <c r="BH5" s="43">
        <v>11652</v>
      </c>
      <c r="BI5" s="27">
        <f>194+823+196+89+248+3215+9+3419+699+3387+13+0+0+0</f>
        <v>12292</v>
      </c>
      <c r="BJ5" s="27">
        <f t="shared" ref="BJ5:BK5" si="9">BJ6+BJ24+BJ39+BJ53+BJ64</f>
        <v>13128</v>
      </c>
      <c r="BK5" s="27">
        <f t="shared" si="9"/>
        <v>13992</v>
      </c>
      <c r="BL5" s="27">
        <v>14607</v>
      </c>
      <c r="BM5" s="27">
        <v>15874</v>
      </c>
      <c r="BN5" s="27">
        <f t="shared" ref="BN5:CB5" si="10">BN6+BN24+BN39+BN53+BN64</f>
        <v>17322</v>
      </c>
      <c r="BO5" s="27">
        <f t="shared" si="10"/>
        <v>17961</v>
      </c>
      <c r="BP5" s="27">
        <f t="shared" si="10"/>
        <v>18544</v>
      </c>
      <c r="BQ5" s="27">
        <f t="shared" si="10"/>
        <v>18760</v>
      </c>
      <c r="BR5" s="27">
        <f t="shared" si="10"/>
        <v>19176</v>
      </c>
      <c r="BS5" s="27">
        <f t="shared" si="10"/>
        <v>18845</v>
      </c>
      <c r="BT5" s="27">
        <f t="shared" si="10"/>
        <v>19076</v>
      </c>
      <c r="BU5" s="27">
        <f t="shared" si="10"/>
        <v>17468</v>
      </c>
      <c r="BV5" s="27">
        <f t="shared" si="10"/>
        <v>17398</v>
      </c>
      <c r="BW5" s="27">
        <f t="shared" si="10"/>
        <v>18361</v>
      </c>
      <c r="BX5" s="27">
        <f t="shared" si="10"/>
        <v>19943</v>
      </c>
      <c r="BY5" s="27">
        <f t="shared" si="10"/>
        <v>21832</v>
      </c>
      <c r="BZ5" s="27">
        <f t="shared" si="10"/>
        <v>23719</v>
      </c>
      <c r="CA5" s="27">
        <f t="shared" si="10"/>
        <v>24393</v>
      </c>
      <c r="CB5" s="27">
        <f t="shared" si="10"/>
        <v>24642</v>
      </c>
      <c r="CC5" s="27">
        <f t="shared" ref="CC5:CD5" si="11">CC6+CC24+CC39+CC53+CC64</f>
        <v>24959</v>
      </c>
      <c r="CD5" s="27">
        <f t="shared" si="11"/>
        <v>25991</v>
      </c>
      <c r="CE5" s="27">
        <f t="shared" ref="CE5:CF5" si="12">CE6+CE24+CE39+CE53+CE64</f>
        <v>27024</v>
      </c>
      <c r="CF5" s="27">
        <f t="shared" si="12"/>
        <v>28091</v>
      </c>
      <c r="CG5" s="27">
        <f t="shared" ref="CG5:CJ5" si="13">CG6+CG24+CG39+CG53+CG64</f>
        <v>0</v>
      </c>
      <c r="CH5" s="27">
        <f t="shared" si="13"/>
        <v>29714</v>
      </c>
      <c r="CI5" s="27">
        <f t="shared" si="13"/>
        <v>29700</v>
      </c>
      <c r="CJ5" s="27">
        <f t="shared" si="13"/>
        <v>30210</v>
      </c>
      <c r="CK5" s="43">
        <v>809</v>
      </c>
      <c r="CL5" s="27">
        <f>864+0+2+0</f>
        <v>866</v>
      </c>
      <c r="CM5" s="27">
        <f t="shared" ref="CM5:CN5" si="14">CM6+CM24+CM39+CM53+CM64</f>
        <v>1146</v>
      </c>
      <c r="CN5" s="27">
        <f t="shared" si="14"/>
        <v>1163</v>
      </c>
      <c r="CO5" s="27">
        <v>1148</v>
      </c>
      <c r="CP5" s="27">
        <v>1140</v>
      </c>
      <c r="CQ5" s="27">
        <f>CQ6+CQ24+CQ39+CQ53+CQ64</f>
        <v>1252</v>
      </c>
      <c r="CR5" s="27">
        <f t="shared" ref="CR5:DE5" si="15">CR6+CR24+CR39+CR53+CR64</f>
        <v>1356</v>
      </c>
      <c r="CS5" s="27">
        <f t="shared" si="15"/>
        <v>1368</v>
      </c>
      <c r="CT5" s="27">
        <f t="shared" si="15"/>
        <v>1400</v>
      </c>
      <c r="CU5" s="27">
        <f t="shared" si="15"/>
        <v>1373</v>
      </c>
      <c r="CV5" s="27">
        <f t="shared" si="15"/>
        <v>1336</v>
      </c>
      <c r="CW5" s="27">
        <f t="shared" si="15"/>
        <v>1290</v>
      </c>
      <c r="CX5" s="27">
        <f t="shared" si="15"/>
        <v>1196</v>
      </c>
      <c r="CY5" s="27">
        <f t="shared" si="15"/>
        <v>1251</v>
      </c>
      <c r="CZ5" s="27">
        <f t="shared" si="15"/>
        <v>1472</v>
      </c>
      <c r="DA5" s="27">
        <f t="shared" si="15"/>
        <v>1510</v>
      </c>
      <c r="DB5" s="27">
        <f t="shared" si="15"/>
        <v>1596</v>
      </c>
      <c r="DC5" s="27">
        <f t="shared" si="15"/>
        <v>2029</v>
      </c>
      <c r="DD5" s="27">
        <f t="shared" si="15"/>
        <v>2084</v>
      </c>
      <c r="DE5" s="27">
        <f t="shared" si="15"/>
        <v>2093</v>
      </c>
      <c r="DF5" s="27">
        <f t="shared" ref="DF5:DG5" si="16">DF6+DF24+DF39+DF53+DF64</f>
        <v>2177</v>
      </c>
      <c r="DG5" s="27">
        <f t="shared" si="16"/>
        <v>1705</v>
      </c>
      <c r="DH5" s="27">
        <f t="shared" ref="DH5:DI5" si="17">DH6+DH24+DH39+DH53+DH64</f>
        <v>1952</v>
      </c>
      <c r="DI5" s="27">
        <f t="shared" si="17"/>
        <v>2149</v>
      </c>
      <c r="DJ5" s="27">
        <f t="shared" ref="DJ5:DM5" si="18">DJ6+DJ24+DJ39+DJ53+DJ64</f>
        <v>0</v>
      </c>
      <c r="DK5" s="27">
        <f t="shared" si="18"/>
        <v>2235</v>
      </c>
      <c r="DL5" s="27">
        <f t="shared" si="18"/>
        <v>2237</v>
      </c>
      <c r="DM5" s="27">
        <f t="shared" si="18"/>
        <v>2225</v>
      </c>
      <c r="DN5" s="43">
        <v>7551</v>
      </c>
      <c r="DO5" s="27">
        <v>7151</v>
      </c>
      <c r="DP5" s="27">
        <f t="shared" ref="DP5:DQ5" si="19">DP6+DP24+DP39+DP53+DP64</f>
        <v>6909</v>
      </c>
      <c r="DQ5" s="27">
        <f t="shared" si="19"/>
        <v>6544</v>
      </c>
      <c r="DR5" s="27">
        <v>6786</v>
      </c>
      <c r="DS5" s="27">
        <v>6922</v>
      </c>
      <c r="DT5" s="27">
        <f t="shared" ref="DT5:EH5" si="20">DT6+DT24+DT39+DT53+DT64</f>
        <v>6864</v>
      </c>
      <c r="DU5" s="27">
        <f t="shared" si="20"/>
        <v>7030</v>
      </c>
      <c r="DV5" s="27">
        <f t="shared" si="20"/>
        <v>6908</v>
      </c>
      <c r="DW5" s="27">
        <f t="shared" si="20"/>
        <v>6905</v>
      </c>
      <c r="DX5" s="27">
        <f t="shared" si="20"/>
        <v>6676</v>
      </c>
      <c r="DY5" s="27">
        <f t="shared" si="20"/>
        <v>6751</v>
      </c>
      <c r="DZ5" s="27">
        <f t="shared" si="20"/>
        <v>6729</v>
      </c>
      <c r="EA5" s="27">
        <f t="shared" si="20"/>
        <v>6830</v>
      </c>
      <c r="EB5" s="27">
        <f t="shared" si="20"/>
        <v>6835</v>
      </c>
      <c r="EC5" s="27">
        <f t="shared" si="20"/>
        <v>7088</v>
      </c>
      <c r="ED5" s="27">
        <f t="shared" si="20"/>
        <v>7681</v>
      </c>
      <c r="EE5" s="27">
        <f t="shared" si="20"/>
        <v>7553</v>
      </c>
      <c r="EF5" s="27">
        <f t="shared" si="20"/>
        <v>8261</v>
      </c>
      <c r="EG5" s="27">
        <f t="shared" si="20"/>
        <v>8387</v>
      </c>
      <c r="EH5" s="27">
        <f t="shared" si="20"/>
        <v>8651</v>
      </c>
      <c r="EI5" s="27">
        <f t="shared" ref="EI5:EJ5" si="21">EI6+EI24+EI39+EI53+EI64</f>
        <v>8698</v>
      </c>
      <c r="EJ5" s="27">
        <f t="shared" si="21"/>
        <v>8401</v>
      </c>
      <c r="EK5" s="27">
        <f t="shared" ref="EK5:EL5" si="22">EK6+EK24+EK39+EK53+EK64</f>
        <v>8831</v>
      </c>
      <c r="EL5" s="27">
        <f t="shared" si="22"/>
        <v>9087</v>
      </c>
      <c r="EM5" s="27">
        <f t="shared" ref="EM5:EP5" si="23">EM6+EM24+EM39+EM53+EM64</f>
        <v>0</v>
      </c>
      <c r="EN5" s="27">
        <f t="shared" si="23"/>
        <v>9966</v>
      </c>
      <c r="EO5" s="27">
        <f t="shared" si="23"/>
        <v>9955</v>
      </c>
      <c r="EP5" s="27">
        <f t="shared" si="23"/>
        <v>10660</v>
      </c>
      <c r="EQ5" s="43">
        <v>1158</v>
      </c>
      <c r="ER5" s="27">
        <f>57+1142</f>
        <v>1199</v>
      </c>
      <c r="ES5" s="27">
        <f t="shared" ref="ES5:ET5" si="24">ES6+ES24+ES39+ES53+ES64</f>
        <v>1213</v>
      </c>
      <c r="ET5" s="27">
        <f t="shared" si="24"/>
        <v>1247</v>
      </c>
      <c r="EU5" s="27">
        <v>1439</v>
      </c>
      <c r="EV5" s="27">
        <v>1543</v>
      </c>
      <c r="EW5" s="27">
        <f t="shared" ref="EW5:FK5" si="25">EW6+EW24+EW39+EW53+EW64</f>
        <v>1661</v>
      </c>
      <c r="EX5" s="27">
        <f t="shared" si="25"/>
        <v>1767</v>
      </c>
      <c r="EY5" s="27">
        <f t="shared" si="25"/>
        <v>1892</v>
      </c>
      <c r="EZ5" s="27">
        <f t="shared" si="25"/>
        <v>2059</v>
      </c>
      <c r="FA5" s="27">
        <f t="shared" si="25"/>
        <v>2106</v>
      </c>
      <c r="FB5" s="27">
        <f t="shared" si="25"/>
        <v>2670</v>
      </c>
      <c r="FC5" s="27">
        <f t="shared" si="25"/>
        <v>2484</v>
      </c>
      <c r="FD5" s="27">
        <f t="shared" si="25"/>
        <v>2676</v>
      </c>
      <c r="FE5" s="27">
        <f t="shared" si="25"/>
        <v>3328</v>
      </c>
      <c r="FF5" s="27">
        <f t="shared" si="25"/>
        <v>4360</v>
      </c>
      <c r="FG5" s="27">
        <f t="shared" si="25"/>
        <v>5868</v>
      </c>
      <c r="FH5" s="27">
        <f t="shared" si="25"/>
        <v>7114</v>
      </c>
      <c r="FI5" s="27">
        <f t="shared" si="25"/>
        <v>8355</v>
      </c>
      <c r="FJ5" s="27">
        <f t="shared" si="25"/>
        <v>7996</v>
      </c>
      <c r="FK5" s="27">
        <f t="shared" si="25"/>
        <v>7778</v>
      </c>
      <c r="FL5" s="27">
        <f t="shared" ref="FL5:FM5" si="26">FL6+FL24+FL39+FL53+FL64</f>
        <v>3954</v>
      </c>
      <c r="FM5" s="27">
        <f t="shared" si="26"/>
        <v>4028</v>
      </c>
      <c r="FN5" s="27">
        <f t="shared" ref="FN5:FO5" si="27">FN6+FN24+FN39+FN53+FN64</f>
        <v>4335</v>
      </c>
      <c r="FO5" s="27">
        <f t="shared" si="27"/>
        <v>4372</v>
      </c>
      <c r="FP5" s="27">
        <f t="shared" ref="FP5:FS5" si="28">FP6+FP24+FP39+FP53+FP64</f>
        <v>0</v>
      </c>
      <c r="FQ5" s="27">
        <f t="shared" si="28"/>
        <v>4907</v>
      </c>
      <c r="FR5" s="27">
        <f t="shared" si="28"/>
        <v>5304</v>
      </c>
      <c r="FS5" s="27">
        <f t="shared" si="28"/>
        <v>5558</v>
      </c>
      <c r="FU5" s="5" t="s">
        <v>118</v>
      </c>
      <c r="FV5" s="8">
        <f>(EZ5-ER5)/ER5</f>
        <v>0.71726438698915762</v>
      </c>
      <c r="FW5" s="8">
        <f>(FB5-ES5)/ES5</f>
        <v>1.2011541632316571</v>
      </c>
      <c r="FX5" s="8">
        <f>(FC5-ET5)/ET5</f>
        <v>0.99198075380914197</v>
      </c>
      <c r="FY5" s="8">
        <f>(FD5-EV5)/EV5</f>
        <v>0.73428386260531431</v>
      </c>
      <c r="FZ5" s="8">
        <f t="shared" ref="FZ5:GB6" si="29">(FE5-EX5)/EX5</f>
        <v>0.88341822297679684</v>
      </c>
      <c r="GA5" s="8">
        <f t="shared" si="29"/>
        <v>1.3044397463002113</v>
      </c>
      <c r="GB5" s="8">
        <f t="shared" si="29"/>
        <v>1.8499271491015057</v>
      </c>
      <c r="GC5" s="8">
        <f>(FI5-FB5)/FB5</f>
        <v>2.1292134831460676</v>
      </c>
    </row>
    <row r="6" spans="1:185" ht="12.75" customHeight="1">
      <c r="A6" s="28" t="s">
        <v>36</v>
      </c>
      <c r="B6" s="44">
        <f>SUM(B8:B23)</f>
        <v>816</v>
      </c>
      <c r="C6" s="29">
        <f>SUM(C8:C23)</f>
        <v>900</v>
      </c>
      <c r="D6" s="29">
        <f t="shared" ref="D6:G6" si="30">SUM(D8:D23)</f>
        <v>888</v>
      </c>
      <c r="E6" s="29">
        <f t="shared" si="30"/>
        <v>943</v>
      </c>
      <c r="F6" s="29">
        <f t="shared" si="30"/>
        <v>856</v>
      </c>
      <c r="G6" s="29">
        <f t="shared" si="30"/>
        <v>968</v>
      </c>
      <c r="H6" s="29">
        <f t="shared" ref="H6:AF6" si="31">SUM(H8:H23)</f>
        <v>1077</v>
      </c>
      <c r="I6" s="29">
        <f t="shared" si="31"/>
        <v>1075</v>
      </c>
      <c r="J6" s="29">
        <f t="shared" si="31"/>
        <v>1179</v>
      </c>
      <c r="K6" s="29">
        <f t="shared" si="31"/>
        <v>1337</v>
      </c>
      <c r="L6" s="29">
        <f t="shared" si="31"/>
        <v>1295</v>
      </c>
      <c r="M6" s="29">
        <f t="shared" si="31"/>
        <v>1336</v>
      </c>
      <c r="N6" s="29">
        <f t="shared" si="31"/>
        <v>1380</v>
      </c>
      <c r="O6" s="29">
        <f t="shared" si="31"/>
        <v>1526</v>
      </c>
      <c r="P6" s="29">
        <f t="shared" si="31"/>
        <v>1403</v>
      </c>
      <c r="Q6" s="29">
        <f t="shared" si="31"/>
        <v>1282</v>
      </c>
      <c r="R6" s="29">
        <f t="shared" si="31"/>
        <v>1314</v>
      </c>
      <c r="S6" s="29">
        <f t="shared" si="31"/>
        <v>1438</v>
      </c>
      <c r="T6" s="29">
        <f t="shared" si="31"/>
        <v>1526</v>
      </c>
      <c r="U6" s="29">
        <f t="shared" si="31"/>
        <v>1369</v>
      </c>
      <c r="V6" s="29">
        <f t="shared" si="31"/>
        <v>1372</v>
      </c>
      <c r="W6" s="29">
        <f t="shared" ref="W6:X6" si="32">SUM(W8:W23)</f>
        <v>1590</v>
      </c>
      <c r="X6" s="29">
        <f t="shared" si="32"/>
        <v>1859</v>
      </c>
      <c r="Y6" s="29">
        <f t="shared" ref="Y6:Z6" si="33">SUM(Y8:Y23)</f>
        <v>1484</v>
      </c>
      <c r="Z6" s="29">
        <f t="shared" si="33"/>
        <v>1685</v>
      </c>
      <c r="AA6" s="29">
        <f t="shared" ref="AA6:AD6" si="34">SUM(AA8:AA23)</f>
        <v>0</v>
      </c>
      <c r="AB6" s="29">
        <f t="shared" si="34"/>
        <v>1654</v>
      </c>
      <c r="AC6" s="29">
        <f t="shared" si="34"/>
        <v>1760</v>
      </c>
      <c r="AD6" s="29">
        <f t="shared" si="34"/>
        <v>1674</v>
      </c>
      <c r="AE6" s="44">
        <f t="shared" si="31"/>
        <v>1400</v>
      </c>
      <c r="AF6" s="29">
        <f t="shared" si="31"/>
        <v>1402</v>
      </c>
      <c r="AG6" s="29">
        <f t="shared" ref="AG6:AJ6" si="35">SUM(AG8:AG23)</f>
        <v>1366</v>
      </c>
      <c r="AH6" s="29">
        <f t="shared" si="35"/>
        <v>1410</v>
      </c>
      <c r="AI6" s="29">
        <f t="shared" si="35"/>
        <v>1520</v>
      </c>
      <c r="AJ6" s="29">
        <f t="shared" si="35"/>
        <v>1583</v>
      </c>
      <c r="AK6" s="29">
        <f t="shared" ref="AK6:AX6" si="36">SUM(AK8:AK23)</f>
        <v>1676</v>
      </c>
      <c r="AL6" s="29">
        <f t="shared" si="36"/>
        <v>1801</v>
      </c>
      <c r="AM6" s="29">
        <f t="shared" si="36"/>
        <v>1913</v>
      </c>
      <c r="AN6" s="29">
        <f t="shared" si="36"/>
        <v>1888</v>
      </c>
      <c r="AO6" s="29">
        <f t="shared" si="36"/>
        <v>2069</v>
      </c>
      <c r="AP6" s="29">
        <f t="shared" si="36"/>
        <v>2176</v>
      </c>
      <c r="AQ6" s="29">
        <f t="shared" si="36"/>
        <v>2240</v>
      </c>
      <c r="AR6" s="29">
        <f t="shared" si="36"/>
        <v>2361</v>
      </c>
      <c r="AS6" s="29">
        <f t="shared" si="36"/>
        <v>2506</v>
      </c>
      <c r="AT6" s="29">
        <f t="shared" si="36"/>
        <v>2402</v>
      </c>
      <c r="AU6" s="29">
        <f t="shared" si="36"/>
        <v>2529</v>
      </c>
      <c r="AV6" s="29">
        <f t="shared" si="36"/>
        <v>2532</v>
      </c>
      <c r="AW6" s="29">
        <f t="shared" si="36"/>
        <v>2625</v>
      </c>
      <c r="AX6" s="29">
        <f t="shared" si="36"/>
        <v>2718</v>
      </c>
      <c r="AY6" s="29">
        <f>SUM(AY8:AY23)</f>
        <v>2624</v>
      </c>
      <c r="AZ6" s="29">
        <f>SUM(AZ8:AZ23)</f>
        <v>2590</v>
      </c>
      <c r="BA6" s="29">
        <f>SUM(BA8:BA23)</f>
        <v>2644</v>
      </c>
      <c r="BB6" s="29">
        <f>SUM(BB8:BB23)</f>
        <v>2802</v>
      </c>
      <c r="BC6" s="29">
        <f>SUM(BC8:BC23)</f>
        <v>2838</v>
      </c>
      <c r="BD6" s="29">
        <f t="shared" ref="BD6:BE6" si="37">SUM(BD8:BD23)</f>
        <v>0</v>
      </c>
      <c r="BE6" s="29">
        <f t="shared" si="37"/>
        <v>3122</v>
      </c>
      <c r="BF6" s="29">
        <f t="shared" ref="BF6:BG6" si="38">SUM(BF8:BF23)</f>
        <v>2947</v>
      </c>
      <c r="BG6" s="29">
        <f t="shared" si="38"/>
        <v>3129</v>
      </c>
      <c r="BH6" s="44">
        <f t="shared" ref="BH6:BI6" si="39">SUM(BH8:BH23)</f>
        <v>2554</v>
      </c>
      <c r="BI6" s="29">
        <f t="shared" si="39"/>
        <v>2732</v>
      </c>
      <c r="BJ6" s="29">
        <f t="shared" ref="BJ6:BM6" si="40">SUM(BJ8:BJ23)</f>
        <v>3064</v>
      </c>
      <c r="BK6" s="29">
        <f t="shared" si="40"/>
        <v>3289</v>
      </c>
      <c r="BL6" s="29">
        <f t="shared" si="40"/>
        <v>3482</v>
      </c>
      <c r="BM6" s="29">
        <f t="shared" si="40"/>
        <v>3933</v>
      </c>
      <c r="BN6" s="29">
        <f t="shared" ref="BN6:CL6" si="41">SUM(BN8:BN23)</f>
        <v>4434</v>
      </c>
      <c r="BO6" s="29">
        <f t="shared" si="41"/>
        <v>4534</v>
      </c>
      <c r="BP6" s="29">
        <f t="shared" si="41"/>
        <v>4703</v>
      </c>
      <c r="BQ6" s="29">
        <f t="shared" si="41"/>
        <v>4889</v>
      </c>
      <c r="BR6" s="29">
        <f t="shared" si="41"/>
        <v>5097</v>
      </c>
      <c r="BS6" s="29">
        <f t="shared" si="41"/>
        <v>5231</v>
      </c>
      <c r="BT6" s="29">
        <f t="shared" si="41"/>
        <v>5210</v>
      </c>
      <c r="BU6" s="29">
        <f t="shared" si="41"/>
        <v>4980</v>
      </c>
      <c r="BV6" s="29">
        <f t="shared" si="41"/>
        <v>4894</v>
      </c>
      <c r="BW6" s="29">
        <f t="shared" si="41"/>
        <v>5510</v>
      </c>
      <c r="BX6" s="29">
        <f t="shared" si="41"/>
        <v>5989</v>
      </c>
      <c r="BY6" s="29">
        <f t="shared" si="41"/>
        <v>6472</v>
      </c>
      <c r="BZ6" s="29">
        <f t="shared" si="41"/>
        <v>7163</v>
      </c>
      <c r="CA6" s="29">
        <f t="shared" si="41"/>
        <v>7497</v>
      </c>
      <c r="CB6" s="29">
        <f t="shared" si="41"/>
        <v>7586</v>
      </c>
      <c r="CC6" s="29">
        <f t="shared" ref="CC6:CD6" si="42">SUM(CC8:CC23)</f>
        <v>7804</v>
      </c>
      <c r="CD6" s="29">
        <f t="shared" si="42"/>
        <v>7996</v>
      </c>
      <c r="CE6" s="29">
        <f t="shared" ref="CE6:CF6" si="43">SUM(CE8:CE23)</f>
        <v>8655</v>
      </c>
      <c r="CF6" s="29">
        <f t="shared" si="43"/>
        <v>8897</v>
      </c>
      <c r="CG6" s="29">
        <f t="shared" ref="CG6:CJ6" si="44">SUM(CG8:CG23)</f>
        <v>0</v>
      </c>
      <c r="CH6" s="29">
        <f t="shared" si="44"/>
        <v>9616</v>
      </c>
      <c r="CI6" s="29">
        <f t="shared" si="44"/>
        <v>9617</v>
      </c>
      <c r="CJ6" s="29">
        <f t="shared" si="44"/>
        <v>9958</v>
      </c>
      <c r="CK6" s="44">
        <f t="shared" si="41"/>
        <v>290</v>
      </c>
      <c r="CL6" s="29">
        <f t="shared" si="41"/>
        <v>311</v>
      </c>
      <c r="CM6" s="29">
        <f t="shared" ref="CM6:CP6" si="45">SUM(CM8:CM23)</f>
        <v>439</v>
      </c>
      <c r="CN6" s="29">
        <f t="shared" si="45"/>
        <v>463</v>
      </c>
      <c r="CO6" s="29">
        <f t="shared" si="45"/>
        <v>412</v>
      </c>
      <c r="CP6" s="29">
        <f t="shared" si="45"/>
        <v>400</v>
      </c>
      <c r="CQ6" s="29">
        <f>SUM(CQ8:CQ23)</f>
        <v>481</v>
      </c>
      <c r="CR6" s="29">
        <f t="shared" ref="CR6:DO6" si="46">SUM(CR8:CR23)</f>
        <v>531</v>
      </c>
      <c r="CS6" s="29">
        <f t="shared" si="46"/>
        <v>556</v>
      </c>
      <c r="CT6" s="29">
        <f t="shared" si="46"/>
        <v>532</v>
      </c>
      <c r="CU6" s="29">
        <f t="shared" si="46"/>
        <v>510</v>
      </c>
      <c r="CV6" s="29">
        <f t="shared" si="46"/>
        <v>513</v>
      </c>
      <c r="CW6" s="29">
        <f t="shared" si="46"/>
        <v>489</v>
      </c>
      <c r="CX6" s="29">
        <f t="shared" si="46"/>
        <v>451</v>
      </c>
      <c r="CY6" s="29">
        <f t="shared" si="46"/>
        <v>471</v>
      </c>
      <c r="CZ6" s="29">
        <f t="shared" si="46"/>
        <v>546</v>
      </c>
      <c r="DA6" s="29">
        <f t="shared" si="46"/>
        <v>545</v>
      </c>
      <c r="DB6" s="29">
        <f t="shared" si="46"/>
        <v>603</v>
      </c>
      <c r="DC6" s="29">
        <f t="shared" si="46"/>
        <v>664</v>
      </c>
      <c r="DD6" s="29">
        <f t="shared" si="46"/>
        <v>681</v>
      </c>
      <c r="DE6" s="29">
        <f t="shared" si="46"/>
        <v>575</v>
      </c>
      <c r="DF6" s="29">
        <f t="shared" ref="DF6:DG6" si="47">SUM(DF8:DF23)</f>
        <v>619</v>
      </c>
      <c r="DG6" s="29">
        <f t="shared" si="47"/>
        <v>588</v>
      </c>
      <c r="DH6" s="29">
        <f t="shared" ref="DH6:DI6" si="48">SUM(DH8:DH23)</f>
        <v>677</v>
      </c>
      <c r="DI6" s="29">
        <f t="shared" si="48"/>
        <v>751</v>
      </c>
      <c r="DJ6" s="29">
        <f t="shared" ref="DJ6:DM6" si="49">SUM(DJ8:DJ23)</f>
        <v>0</v>
      </c>
      <c r="DK6" s="29">
        <f t="shared" si="49"/>
        <v>839</v>
      </c>
      <c r="DL6" s="29">
        <f t="shared" si="49"/>
        <v>850</v>
      </c>
      <c r="DM6" s="29">
        <f t="shared" si="49"/>
        <v>916</v>
      </c>
      <c r="DN6" s="44">
        <f t="shared" si="46"/>
        <v>2394</v>
      </c>
      <c r="DO6" s="29">
        <f t="shared" si="46"/>
        <v>2218</v>
      </c>
      <c r="DP6" s="29">
        <f t="shared" ref="DP6:DS6" si="50">SUM(DP8:DP23)</f>
        <v>2295</v>
      </c>
      <c r="DQ6" s="29">
        <f t="shared" si="50"/>
        <v>2227</v>
      </c>
      <c r="DR6" s="29">
        <f t="shared" si="50"/>
        <v>2196</v>
      </c>
      <c r="DS6" s="29">
        <f t="shared" si="50"/>
        <v>2426</v>
      </c>
      <c r="DT6" s="29">
        <f t="shared" ref="DT6:ER6" si="51">SUM(DT8:DT23)</f>
        <v>2442</v>
      </c>
      <c r="DU6" s="29">
        <f t="shared" si="51"/>
        <v>2574</v>
      </c>
      <c r="DV6" s="29">
        <f t="shared" si="51"/>
        <v>2517</v>
      </c>
      <c r="DW6" s="29">
        <f t="shared" si="51"/>
        <v>2443</v>
      </c>
      <c r="DX6" s="29">
        <f t="shared" si="51"/>
        <v>2460</v>
      </c>
      <c r="DY6" s="29">
        <f t="shared" si="51"/>
        <v>2499</v>
      </c>
      <c r="DZ6" s="29">
        <f t="shared" si="51"/>
        <v>2529</v>
      </c>
      <c r="EA6" s="29">
        <f t="shared" si="51"/>
        <v>2623</v>
      </c>
      <c r="EB6" s="29">
        <f t="shared" si="51"/>
        <v>2843</v>
      </c>
      <c r="EC6" s="29">
        <f t="shared" si="51"/>
        <v>3028</v>
      </c>
      <c r="ED6" s="29">
        <f t="shared" si="51"/>
        <v>3286</v>
      </c>
      <c r="EE6" s="29">
        <f t="shared" si="51"/>
        <v>3017</v>
      </c>
      <c r="EF6" s="29">
        <f t="shared" si="51"/>
        <v>3395</v>
      </c>
      <c r="EG6" s="29">
        <f t="shared" si="51"/>
        <v>3306</v>
      </c>
      <c r="EH6" s="29">
        <f t="shared" si="51"/>
        <v>3217</v>
      </c>
      <c r="EI6" s="29">
        <f t="shared" ref="EI6:EJ6" si="52">SUM(EI8:EI23)</f>
        <v>3322</v>
      </c>
      <c r="EJ6" s="29">
        <f t="shared" si="52"/>
        <v>3523</v>
      </c>
      <c r="EK6" s="29">
        <f t="shared" ref="EK6:EL6" si="53">SUM(EK8:EK23)</f>
        <v>3699</v>
      </c>
      <c r="EL6" s="29">
        <f t="shared" si="53"/>
        <v>3862</v>
      </c>
      <c r="EM6" s="29">
        <f t="shared" ref="EM6:EP6" si="54">SUM(EM8:EM23)</f>
        <v>0</v>
      </c>
      <c r="EN6" s="29">
        <f t="shared" si="54"/>
        <v>4163</v>
      </c>
      <c r="EO6" s="29">
        <f t="shared" si="54"/>
        <v>4203</v>
      </c>
      <c r="EP6" s="29">
        <f t="shared" si="54"/>
        <v>4640</v>
      </c>
      <c r="EQ6" s="44">
        <f t="shared" si="51"/>
        <v>397</v>
      </c>
      <c r="ER6" s="29">
        <f t="shared" si="51"/>
        <v>366</v>
      </c>
      <c r="ES6" s="29">
        <f t="shared" ref="ES6:EV6" si="55">SUM(ES8:ES23)</f>
        <v>395</v>
      </c>
      <c r="ET6" s="29">
        <f t="shared" si="55"/>
        <v>459</v>
      </c>
      <c r="EU6" s="29">
        <f t="shared" si="55"/>
        <v>485</v>
      </c>
      <c r="EV6" s="29">
        <f t="shared" si="55"/>
        <v>456</v>
      </c>
      <c r="EW6" s="29">
        <f t="shared" ref="EW6:FK6" si="56">SUM(EW8:EW23)</f>
        <v>592</v>
      </c>
      <c r="EX6" s="29">
        <f t="shared" si="56"/>
        <v>613</v>
      </c>
      <c r="EY6" s="29">
        <f t="shared" si="56"/>
        <v>623</v>
      </c>
      <c r="EZ6" s="29">
        <f t="shared" si="56"/>
        <v>670</v>
      </c>
      <c r="FA6" s="29">
        <f t="shared" si="56"/>
        <v>732</v>
      </c>
      <c r="FB6" s="29">
        <f t="shared" si="56"/>
        <v>733</v>
      </c>
      <c r="FC6" s="29">
        <f t="shared" si="56"/>
        <v>738</v>
      </c>
      <c r="FD6" s="29">
        <f t="shared" si="56"/>
        <v>891</v>
      </c>
      <c r="FE6" s="29">
        <f t="shared" si="56"/>
        <v>936</v>
      </c>
      <c r="FF6" s="29">
        <f t="shared" si="56"/>
        <v>1259</v>
      </c>
      <c r="FG6" s="29">
        <f t="shared" si="56"/>
        <v>1664</v>
      </c>
      <c r="FH6" s="29">
        <f t="shared" si="56"/>
        <v>1867</v>
      </c>
      <c r="FI6" s="29">
        <f t="shared" si="56"/>
        <v>2219</v>
      </c>
      <c r="FJ6" s="29">
        <f t="shared" si="56"/>
        <v>2471</v>
      </c>
      <c r="FK6" s="29">
        <f t="shared" si="56"/>
        <v>2748</v>
      </c>
      <c r="FL6" s="29">
        <f t="shared" ref="FL6:FM6" si="57">SUM(FL8:FL23)</f>
        <v>1469</v>
      </c>
      <c r="FM6" s="29">
        <f t="shared" si="57"/>
        <v>1619</v>
      </c>
      <c r="FN6" s="29">
        <f t="shared" ref="FN6:FO6" si="58">SUM(FN8:FN23)</f>
        <v>1639</v>
      </c>
      <c r="FO6" s="29">
        <f t="shared" si="58"/>
        <v>1781</v>
      </c>
      <c r="FP6" s="29">
        <f t="shared" ref="FP6:FS6" si="59">SUM(FP8:FP23)</f>
        <v>0</v>
      </c>
      <c r="FQ6" s="29">
        <f t="shared" si="59"/>
        <v>2078</v>
      </c>
      <c r="FR6" s="29">
        <f t="shared" si="59"/>
        <v>2218</v>
      </c>
      <c r="FS6" s="29">
        <f t="shared" si="59"/>
        <v>2434</v>
      </c>
      <c r="FU6" s="5" t="s">
        <v>7</v>
      </c>
      <c r="FV6" s="8">
        <f>(EZ6-ER6)/ER6</f>
        <v>0.8306010928961749</v>
      </c>
      <c r="FW6" s="8">
        <f>(FB6-ES6)/ES6</f>
        <v>0.85569620253164558</v>
      </c>
      <c r="FX6" s="8">
        <f>(FC6-ET6)/ET6</f>
        <v>0.60784313725490191</v>
      </c>
      <c r="FY6" s="8">
        <f>(FD6-EV6)/EV6</f>
        <v>0.95394736842105265</v>
      </c>
      <c r="FZ6" s="8">
        <f t="shared" si="29"/>
        <v>0.5269168026101142</v>
      </c>
      <c r="GA6" s="8">
        <f t="shared" si="29"/>
        <v>1.0208667736757624</v>
      </c>
      <c r="GB6" s="8">
        <f t="shared" si="29"/>
        <v>1.4835820895522389</v>
      </c>
      <c r="GC6" s="8">
        <f>(FI6-FB6)/FB6</f>
        <v>2.0272851296043655</v>
      </c>
    </row>
    <row r="7" spans="1:185" ht="12.75" customHeight="1">
      <c r="A7" s="30" t="s">
        <v>140</v>
      </c>
      <c r="B7" s="45">
        <f>(B6/B5)*100</f>
        <v>20.283370618941088</v>
      </c>
      <c r="C7" s="31">
        <f>(C6/C5)*100</f>
        <v>22.332506203473944</v>
      </c>
      <c r="D7" s="31">
        <f t="shared" ref="D7:G7" si="60">(D6/D5)*100</f>
        <v>21.690278456277479</v>
      </c>
      <c r="E7" s="31">
        <f t="shared" si="60"/>
        <v>23.801110550227158</v>
      </c>
      <c r="F7" s="31">
        <f t="shared" si="60"/>
        <v>20.980392156862745</v>
      </c>
      <c r="G7" s="31">
        <f t="shared" si="60"/>
        <v>22.151029748283751</v>
      </c>
      <c r="H7" s="31">
        <f t="shared" ref="H7:AF7" si="61">(H6/H5)*100</f>
        <v>22.3490350695165</v>
      </c>
      <c r="I7" s="31">
        <f t="shared" si="61"/>
        <v>21.504300860172034</v>
      </c>
      <c r="J7" s="31">
        <f t="shared" si="61"/>
        <v>22.078651685393258</v>
      </c>
      <c r="K7" s="31">
        <f t="shared" si="61"/>
        <v>23.3170561562609</v>
      </c>
      <c r="L7" s="31">
        <f t="shared" si="61"/>
        <v>23.030410812733415</v>
      </c>
      <c r="M7" s="31">
        <f t="shared" si="61"/>
        <v>23.793410507569014</v>
      </c>
      <c r="N7" s="31">
        <f t="shared" si="61"/>
        <v>23.417614118445613</v>
      </c>
      <c r="O7" s="31">
        <f t="shared" si="61"/>
        <v>25.509862922099629</v>
      </c>
      <c r="P7" s="31">
        <f t="shared" si="61"/>
        <v>24.884710890386664</v>
      </c>
      <c r="Q7" s="31">
        <f t="shared" si="61"/>
        <v>23.249909321726513</v>
      </c>
      <c r="R7" s="31">
        <f t="shared" si="61"/>
        <v>23.36415362731152</v>
      </c>
      <c r="S7" s="31">
        <f t="shared" si="61"/>
        <v>24.784557049293348</v>
      </c>
      <c r="T7" s="31">
        <f t="shared" si="61"/>
        <v>25.917119565217391</v>
      </c>
      <c r="U7" s="31">
        <f t="shared" si="61"/>
        <v>23.73028254463512</v>
      </c>
      <c r="V7" s="31">
        <f t="shared" si="61"/>
        <v>24.270298956306384</v>
      </c>
      <c r="W7" s="31">
        <f t="shared" ref="W7:X7" si="62">(W6/W5)*100</f>
        <v>28.736670883788179</v>
      </c>
      <c r="X7" s="31">
        <f t="shared" si="62"/>
        <v>30.880398671096344</v>
      </c>
      <c r="Y7" s="31">
        <f t="shared" ref="Y7:Z7" si="63">(Y6/Y5)*100</f>
        <v>25.195246179966048</v>
      </c>
      <c r="Z7" s="31">
        <f t="shared" si="63"/>
        <v>27.654685704907273</v>
      </c>
      <c r="AA7" s="31" t="e">
        <f t="shared" ref="AA7:AD7" si="64">(AA6/AA5)*100</f>
        <v>#DIV/0!</v>
      </c>
      <c r="AB7" s="31">
        <f t="shared" si="64"/>
        <v>28.057675996607294</v>
      </c>
      <c r="AC7" s="31">
        <f t="shared" si="64"/>
        <v>29.644601650665319</v>
      </c>
      <c r="AD7" s="31">
        <f t="shared" si="64"/>
        <v>28.997055257231942</v>
      </c>
      <c r="AE7" s="45">
        <f t="shared" si="61"/>
        <v>20.443925233644862</v>
      </c>
      <c r="AF7" s="31">
        <f t="shared" si="61"/>
        <v>21.127185051235685</v>
      </c>
      <c r="AG7" s="31">
        <f t="shared" ref="AG7:AJ7" si="65">(AG6/AG5)*100</f>
        <v>20.186197724250039</v>
      </c>
      <c r="AH7" s="31">
        <f t="shared" si="65"/>
        <v>21.155288822205552</v>
      </c>
      <c r="AI7" s="31">
        <f t="shared" si="65"/>
        <v>21.810876739847899</v>
      </c>
      <c r="AJ7" s="31">
        <f t="shared" si="65"/>
        <v>21.572635595530119</v>
      </c>
      <c r="AK7" s="31">
        <f t="shared" ref="AK7:AX7" si="66">(AK6/AK5)*100</f>
        <v>22.376502002670225</v>
      </c>
      <c r="AL7" s="31">
        <f t="shared" si="66"/>
        <v>22.209890245406338</v>
      </c>
      <c r="AM7" s="31">
        <f t="shared" si="66"/>
        <v>23.199126849381518</v>
      </c>
      <c r="AN7" s="31">
        <f t="shared" si="66"/>
        <v>21.718624180375016</v>
      </c>
      <c r="AO7" s="31">
        <f t="shared" si="66"/>
        <v>24.060937318292826</v>
      </c>
      <c r="AP7" s="31">
        <f t="shared" si="66"/>
        <v>23.778821986668124</v>
      </c>
      <c r="AQ7" s="31">
        <f t="shared" si="66"/>
        <v>23.975168575404044</v>
      </c>
      <c r="AR7" s="31">
        <f t="shared" si="66"/>
        <v>24.676003344481607</v>
      </c>
      <c r="AS7" s="31">
        <f t="shared" si="66"/>
        <v>25.295245785808014</v>
      </c>
      <c r="AT7" s="31">
        <f t="shared" si="66"/>
        <v>24.867998757635366</v>
      </c>
      <c r="AU7" s="31">
        <f t="shared" si="66"/>
        <v>24.743175814499558</v>
      </c>
      <c r="AV7" s="31">
        <f t="shared" si="66"/>
        <v>25.004937783922575</v>
      </c>
      <c r="AW7" s="31">
        <f t="shared" si="66"/>
        <v>25.29389092310657</v>
      </c>
      <c r="AX7" s="31">
        <f t="shared" si="66"/>
        <v>25.636672325976228</v>
      </c>
      <c r="AY7" s="31">
        <f>(AY6/AY5)*100</f>
        <v>25.418967354451226</v>
      </c>
      <c r="AZ7" s="31">
        <f>(AZ6/AZ5)*100</f>
        <v>25.993576876756325</v>
      </c>
      <c r="BA7" s="31">
        <f>(BA6/BA5)*100</f>
        <v>25.642517699544175</v>
      </c>
      <c r="BB7" s="31">
        <f>(BB6/BB5)*100</f>
        <v>27.27272727272727</v>
      </c>
      <c r="BC7" s="31">
        <f>(BC6/BC5)*100</f>
        <v>26.515930113052416</v>
      </c>
      <c r="BD7" s="31" t="e">
        <f t="shared" ref="BD7:BE7" si="67">(BD6/BD5)*100</f>
        <v>#DIV/0!</v>
      </c>
      <c r="BE7" s="31">
        <f t="shared" si="67"/>
        <v>28.075539568345327</v>
      </c>
      <c r="BF7" s="31">
        <f t="shared" ref="BF7:BG7" si="68">(BF6/BF5)*100</f>
        <v>27.357965094689934</v>
      </c>
      <c r="BG7" s="31">
        <f t="shared" si="68"/>
        <v>28.999073215940683</v>
      </c>
      <c r="BH7" s="45">
        <f t="shared" ref="BH7:BI7" si="69">(BH6/BH5)*100</f>
        <v>21.918983865430828</v>
      </c>
      <c r="BI7" s="31">
        <f t="shared" si="69"/>
        <v>22.225837943377808</v>
      </c>
      <c r="BJ7" s="31">
        <f t="shared" ref="BJ7:BM7" si="70">(BJ6/BJ5)*100</f>
        <v>23.339427178549666</v>
      </c>
      <c r="BK7" s="31">
        <f t="shared" si="70"/>
        <v>23.5062893081761</v>
      </c>
      <c r="BL7" s="31">
        <f t="shared" si="70"/>
        <v>23.837885945094818</v>
      </c>
      <c r="BM7" s="31">
        <f t="shared" si="70"/>
        <v>24.776363865440342</v>
      </c>
      <c r="BN7" s="31">
        <f t="shared" ref="BN7:CL7" si="71">(BN6/BN5)*100</f>
        <v>25.5975060616557</v>
      </c>
      <c r="BO7" s="31">
        <f t="shared" si="71"/>
        <v>25.243583319414288</v>
      </c>
      <c r="BP7" s="31">
        <f t="shared" si="71"/>
        <v>25.36130284728214</v>
      </c>
      <c r="BQ7" s="31">
        <f t="shared" si="71"/>
        <v>26.06076759061834</v>
      </c>
      <c r="BR7" s="31">
        <f t="shared" si="71"/>
        <v>26.580100125156449</v>
      </c>
      <c r="BS7" s="31">
        <f t="shared" si="71"/>
        <v>27.758026001591933</v>
      </c>
      <c r="BT7" s="31">
        <f t="shared" si="71"/>
        <v>27.31180540993919</v>
      </c>
      <c r="BU7" s="31">
        <f t="shared" si="71"/>
        <v>28.509274101213649</v>
      </c>
      <c r="BV7" s="31">
        <f t="shared" si="71"/>
        <v>28.129670077020346</v>
      </c>
      <c r="BW7" s="31">
        <f t="shared" si="71"/>
        <v>30.009258754969775</v>
      </c>
      <c r="BX7" s="31">
        <f t="shared" si="71"/>
        <v>30.030587173444317</v>
      </c>
      <c r="BY7" s="31">
        <f t="shared" si="71"/>
        <v>29.644558446317333</v>
      </c>
      <c r="BZ7" s="31">
        <f t="shared" si="71"/>
        <v>30.199418187950588</v>
      </c>
      <c r="CA7" s="31">
        <f t="shared" si="71"/>
        <v>30.734227032345345</v>
      </c>
      <c r="CB7" s="31">
        <f t="shared" si="71"/>
        <v>30.784838892947004</v>
      </c>
      <c r="CC7" s="31">
        <f t="shared" ref="CC7:CD7" si="72">(CC6/CC5)*100</f>
        <v>31.267278336471815</v>
      </c>
      <c r="CD7" s="31">
        <f t="shared" si="72"/>
        <v>30.764495402254628</v>
      </c>
      <c r="CE7" s="31">
        <f t="shared" ref="CE7:CF7" si="73">(CE6/CE5)*100</f>
        <v>32.027087033747783</v>
      </c>
      <c r="CF7" s="31">
        <f t="shared" si="73"/>
        <v>31.672065786194864</v>
      </c>
      <c r="CG7" s="31" t="e">
        <f t="shared" ref="CG7:CJ7" si="74">(CG6/CG5)*100</f>
        <v>#DIV/0!</v>
      </c>
      <c r="CH7" s="31">
        <f t="shared" si="74"/>
        <v>32.361849633169548</v>
      </c>
      <c r="CI7" s="31">
        <f t="shared" si="74"/>
        <v>32.380471380471384</v>
      </c>
      <c r="CJ7" s="31">
        <f t="shared" si="74"/>
        <v>32.962595167163187</v>
      </c>
      <c r="CK7" s="45">
        <f t="shared" si="71"/>
        <v>35.846724351050682</v>
      </c>
      <c r="CL7" s="31">
        <f t="shared" si="71"/>
        <v>35.912240184757508</v>
      </c>
      <c r="CM7" s="31">
        <f t="shared" ref="CM7:CP7" si="75">(CM6/CM5)*100</f>
        <v>38.30715532286213</v>
      </c>
      <c r="CN7" s="31">
        <f t="shared" si="75"/>
        <v>39.810834049871026</v>
      </c>
      <c r="CO7" s="31">
        <f t="shared" si="75"/>
        <v>35.88850174216028</v>
      </c>
      <c r="CP7" s="31">
        <f t="shared" si="75"/>
        <v>35.087719298245609</v>
      </c>
      <c r="CQ7" s="31">
        <f>(CQ6/CQ5)*100</f>
        <v>38.418530351437703</v>
      </c>
      <c r="CR7" s="31">
        <f t="shared" ref="CR7:DO7" si="76">(CR6/CR5)*100</f>
        <v>39.159292035398231</v>
      </c>
      <c r="CS7" s="31">
        <f t="shared" si="76"/>
        <v>40.643274853801174</v>
      </c>
      <c r="CT7" s="31">
        <f t="shared" si="76"/>
        <v>38</v>
      </c>
      <c r="CU7" s="31">
        <f t="shared" si="76"/>
        <v>37.144938091769845</v>
      </c>
      <c r="CV7" s="31">
        <f t="shared" si="76"/>
        <v>38.398203592814376</v>
      </c>
      <c r="CW7" s="31">
        <f t="shared" si="76"/>
        <v>37.906976744186046</v>
      </c>
      <c r="CX7" s="31">
        <f t="shared" si="76"/>
        <v>37.709030100334452</v>
      </c>
      <c r="CY7" s="31">
        <f t="shared" si="76"/>
        <v>37.649880095923258</v>
      </c>
      <c r="CZ7" s="31">
        <f t="shared" si="76"/>
        <v>37.092391304347828</v>
      </c>
      <c r="DA7" s="31">
        <f t="shared" si="76"/>
        <v>36.092715231788084</v>
      </c>
      <c r="DB7" s="31">
        <f t="shared" si="76"/>
        <v>37.781954887218042</v>
      </c>
      <c r="DC7" s="31">
        <f t="shared" si="76"/>
        <v>32.725480532281914</v>
      </c>
      <c r="DD7" s="31">
        <f t="shared" si="76"/>
        <v>32.677543186180422</v>
      </c>
      <c r="DE7" s="31">
        <f t="shared" si="76"/>
        <v>27.472527472527474</v>
      </c>
      <c r="DF7" s="31">
        <f t="shared" ref="DF7:DG7" si="77">(DF6/DF5)*100</f>
        <v>28.433624253559948</v>
      </c>
      <c r="DG7" s="31">
        <f t="shared" si="77"/>
        <v>34.486803519061581</v>
      </c>
      <c r="DH7" s="31">
        <f t="shared" ref="DH7:DI7" si="78">(DH6/DH5)*100</f>
        <v>34.682377049180332</v>
      </c>
      <c r="DI7" s="31">
        <f t="shared" si="78"/>
        <v>34.946486738017683</v>
      </c>
      <c r="DJ7" s="31" t="e">
        <f t="shared" ref="DJ7:DM7" si="79">(DJ6/DJ5)*100</f>
        <v>#DIV/0!</v>
      </c>
      <c r="DK7" s="31">
        <f t="shared" si="79"/>
        <v>37.539149888143172</v>
      </c>
      <c r="DL7" s="31">
        <f t="shared" si="79"/>
        <v>37.997317836388014</v>
      </c>
      <c r="DM7" s="31">
        <f t="shared" si="79"/>
        <v>41.168539325842694</v>
      </c>
      <c r="DN7" s="45">
        <f t="shared" si="76"/>
        <v>31.704410011918949</v>
      </c>
      <c r="DO7" s="31">
        <f t="shared" si="76"/>
        <v>31.016641029226683</v>
      </c>
      <c r="DP7" s="31">
        <f t="shared" ref="DP7:DS7" si="80">(DP6/DP5)*100</f>
        <v>33.217542336083369</v>
      </c>
      <c r="DQ7" s="31">
        <f t="shared" si="80"/>
        <v>34.031173594132028</v>
      </c>
      <c r="DR7" s="31">
        <f t="shared" si="80"/>
        <v>32.360742705570296</v>
      </c>
      <c r="DS7" s="31">
        <f t="shared" si="80"/>
        <v>35.047674082635076</v>
      </c>
      <c r="DT7" s="31">
        <f t="shared" ref="DT7:ER7" si="81">(DT6/DT5)*100</f>
        <v>35.57692307692308</v>
      </c>
      <c r="DU7" s="31">
        <f t="shared" si="81"/>
        <v>36.614509246088197</v>
      </c>
      <c r="DV7" s="31">
        <f t="shared" si="81"/>
        <v>36.436016213086276</v>
      </c>
      <c r="DW7" s="31">
        <f t="shared" si="81"/>
        <v>35.380159304851553</v>
      </c>
      <c r="DX7" s="31">
        <f t="shared" si="81"/>
        <v>36.848412222887958</v>
      </c>
      <c r="DY7" s="31">
        <f t="shared" si="81"/>
        <v>37.016738260998373</v>
      </c>
      <c r="DZ7" s="31">
        <f t="shared" si="81"/>
        <v>37.583593401694159</v>
      </c>
      <c r="EA7" s="31">
        <f t="shared" si="81"/>
        <v>38.404099560761345</v>
      </c>
      <c r="EB7" s="31">
        <f t="shared" si="81"/>
        <v>41.59473299195318</v>
      </c>
      <c r="EC7" s="31">
        <f t="shared" si="81"/>
        <v>42.720090293453723</v>
      </c>
      <c r="ED7" s="31">
        <f t="shared" si="81"/>
        <v>42.780887905220681</v>
      </c>
      <c r="EE7" s="31">
        <f t="shared" si="81"/>
        <v>39.944392956441149</v>
      </c>
      <c r="EF7" s="31">
        <f t="shared" si="81"/>
        <v>41.096719525481177</v>
      </c>
      <c r="EG7" s="31">
        <f t="shared" si="81"/>
        <v>39.418147132466913</v>
      </c>
      <c r="EH7" s="31">
        <f t="shared" si="81"/>
        <v>37.18645243324471</v>
      </c>
      <c r="EI7" s="31">
        <f t="shared" ref="EI7:EJ7" si="82">(EI6/EI5)*100</f>
        <v>38.192687974246951</v>
      </c>
      <c r="EJ7" s="31">
        <f t="shared" si="82"/>
        <v>41.935483870967744</v>
      </c>
      <c r="EK7" s="31">
        <f t="shared" ref="EK7:EL7" si="83">(EK6/EK5)*100</f>
        <v>41.886536066130674</v>
      </c>
      <c r="EL7" s="31">
        <f t="shared" si="83"/>
        <v>42.50027511830087</v>
      </c>
      <c r="EM7" s="31" t="e">
        <f t="shared" ref="EM7:EP7" si="84">(EM6/EM5)*100</f>
        <v>#DIV/0!</v>
      </c>
      <c r="EN7" s="31">
        <f t="shared" si="84"/>
        <v>41.772024884607667</v>
      </c>
      <c r="EO7" s="31">
        <f t="shared" si="84"/>
        <v>42.219989954796581</v>
      </c>
      <c r="EP7" s="31">
        <f t="shared" si="84"/>
        <v>43.527204502814257</v>
      </c>
      <c r="EQ7" s="45">
        <f t="shared" si="81"/>
        <v>34.283246977547492</v>
      </c>
      <c r="ER7" s="31">
        <f t="shared" si="81"/>
        <v>30.525437864887405</v>
      </c>
      <c r="ES7" s="31">
        <f t="shared" ref="ES7:EV7" si="85">(ES6/ES5)*100</f>
        <v>32.563891178895297</v>
      </c>
      <c r="ET7" s="31">
        <f t="shared" si="85"/>
        <v>36.808340016038493</v>
      </c>
      <c r="EU7" s="31">
        <f t="shared" si="85"/>
        <v>33.703961084086167</v>
      </c>
      <c r="EV7" s="31">
        <f t="shared" si="85"/>
        <v>29.552819183408946</v>
      </c>
      <c r="EW7" s="31">
        <f t="shared" ref="EW7:FK7" si="86">(EW6/EW5)*100</f>
        <v>35.641180012040941</v>
      </c>
      <c r="EX7" s="31">
        <f t="shared" si="86"/>
        <v>34.69156762874929</v>
      </c>
      <c r="EY7" s="31">
        <f t="shared" si="86"/>
        <v>32.928118393234676</v>
      </c>
      <c r="EZ7" s="31">
        <f t="shared" si="86"/>
        <v>32.540067994171928</v>
      </c>
      <c r="FA7" s="31">
        <f t="shared" si="86"/>
        <v>34.757834757834758</v>
      </c>
      <c r="FB7" s="31">
        <f t="shared" si="86"/>
        <v>27.45318352059925</v>
      </c>
      <c r="FC7" s="31">
        <f t="shared" si="86"/>
        <v>29.710144927536231</v>
      </c>
      <c r="FD7" s="31">
        <f t="shared" si="86"/>
        <v>33.295964125560538</v>
      </c>
      <c r="FE7" s="31">
        <f t="shared" si="86"/>
        <v>28.125</v>
      </c>
      <c r="FF7" s="31">
        <f t="shared" si="86"/>
        <v>28.876146788990827</v>
      </c>
      <c r="FG7" s="31">
        <f t="shared" si="86"/>
        <v>28.357191547375599</v>
      </c>
      <c r="FH7" s="31">
        <f t="shared" si="86"/>
        <v>26.244025864492549</v>
      </c>
      <c r="FI7" s="31">
        <f t="shared" si="86"/>
        <v>26.55894673847995</v>
      </c>
      <c r="FJ7" s="31">
        <f t="shared" si="86"/>
        <v>30.902951475737865</v>
      </c>
      <c r="FK7" s="31">
        <f t="shared" si="86"/>
        <v>35.330419130881971</v>
      </c>
      <c r="FL7" s="31">
        <f t="shared" ref="FL7:FM7" si="87">(FL6/FL5)*100</f>
        <v>37.152250885179569</v>
      </c>
      <c r="FM7" s="31">
        <f t="shared" si="87"/>
        <v>40.193644488579935</v>
      </c>
      <c r="FN7" s="31">
        <f t="shared" ref="FN7:FO7" si="88">(FN6/FN5)*100</f>
        <v>37.80853517877739</v>
      </c>
      <c r="FO7" s="31">
        <f t="shared" si="88"/>
        <v>40.736505032021959</v>
      </c>
      <c r="FP7" s="31" t="e">
        <f t="shared" ref="FP7:FS7" si="89">(FP6/FP5)*100</f>
        <v>#DIV/0!</v>
      </c>
      <c r="FQ7" s="31">
        <f t="shared" si="89"/>
        <v>42.347666598736502</v>
      </c>
      <c r="FR7" s="31">
        <f t="shared" si="89"/>
        <v>41.817496229260939</v>
      </c>
      <c r="FS7" s="31">
        <f t="shared" si="89"/>
        <v>43.792731198272762</v>
      </c>
    </row>
    <row r="8" spans="1:185" ht="12.75" customHeight="1">
      <c r="A8" s="28" t="s">
        <v>16</v>
      </c>
      <c r="B8" s="46">
        <v>5</v>
      </c>
      <c r="C8" s="32">
        <f>1+6+0+0+0+4</f>
        <v>11</v>
      </c>
      <c r="D8" s="32">
        <v>6</v>
      </c>
      <c r="E8" s="32">
        <v>9</v>
      </c>
      <c r="F8" s="32">
        <v>12</v>
      </c>
      <c r="G8" s="32">
        <v>9</v>
      </c>
      <c r="H8" s="32">
        <v>13</v>
      </c>
      <c r="I8" s="32">
        <v>9</v>
      </c>
      <c r="J8" s="32">
        <v>21</v>
      </c>
      <c r="K8" s="32">
        <v>12</v>
      </c>
      <c r="L8" s="32">
        <v>12</v>
      </c>
      <c r="M8" s="32">
        <v>16</v>
      </c>
      <c r="N8" s="32">
        <v>22</v>
      </c>
      <c r="O8" s="32">
        <v>23</v>
      </c>
      <c r="P8" s="32">
        <v>35</v>
      </c>
      <c r="Q8" s="32">
        <v>36</v>
      </c>
      <c r="R8" s="32">
        <v>26</v>
      </c>
      <c r="S8" s="32">
        <v>33</v>
      </c>
      <c r="T8" s="32">
        <v>38</v>
      </c>
      <c r="U8" s="32">
        <v>29</v>
      </c>
      <c r="V8" s="32">
        <v>23</v>
      </c>
      <c r="W8" s="32">
        <v>24</v>
      </c>
      <c r="X8" s="32">
        <v>24</v>
      </c>
      <c r="Y8" s="32">
        <v>17</v>
      </c>
      <c r="Z8" s="32">
        <v>41</v>
      </c>
      <c r="AA8" s="32"/>
      <c r="AB8" s="32">
        <v>23</v>
      </c>
      <c r="AC8" s="95">
        <v>44</v>
      </c>
      <c r="AD8" s="95">
        <v>28</v>
      </c>
      <c r="AE8" s="46">
        <v>41</v>
      </c>
      <c r="AF8" s="32">
        <v>35</v>
      </c>
      <c r="AG8" s="32">
        <v>28</v>
      </c>
      <c r="AH8" s="32">
        <v>40</v>
      </c>
      <c r="AI8" s="32">
        <v>49</v>
      </c>
      <c r="AJ8" s="32">
        <v>48</v>
      </c>
      <c r="AK8" s="32">
        <v>46</v>
      </c>
      <c r="AL8" s="32">
        <v>46</v>
      </c>
      <c r="AM8" s="32">
        <v>61</v>
      </c>
      <c r="AN8" s="32">
        <v>51</v>
      </c>
      <c r="AO8" s="32">
        <v>62</v>
      </c>
      <c r="AP8" s="32">
        <v>56</v>
      </c>
      <c r="AQ8" s="32">
        <v>79</v>
      </c>
      <c r="AR8" s="32">
        <v>75</v>
      </c>
      <c r="AS8" s="32">
        <v>80</v>
      </c>
      <c r="AT8" s="32">
        <v>68</v>
      </c>
      <c r="AU8" s="32">
        <v>70</v>
      </c>
      <c r="AV8" s="32">
        <v>63</v>
      </c>
      <c r="AW8" s="32">
        <v>74</v>
      </c>
      <c r="AX8" s="32">
        <v>69</v>
      </c>
      <c r="AY8" s="32">
        <v>76</v>
      </c>
      <c r="AZ8" s="32">
        <v>80</v>
      </c>
      <c r="BA8" s="32">
        <v>76</v>
      </c>
      <c r="BB8" s="95">
        <v>92</v>
      </c>
      <c r="BC8" s="95">
        <v>63</v>
      </c>
      <c r="BD8" s="95"/>
      <c r="BE8" s="95">
        <v>112</v>
      </c>
      <c r="BF8" s="95">
        <v>92</v>
      </c>
      <c r="BG8" s="95">
        <v>107</v>
      </c>
      <c r="BH8" s="46">
        <v>77</v>
      </c>
      <c r="BI8" s="32">
        <v>84</v>
      </c>
      <c r="BJ8" s="32">
        <v>103</v>
      </c>
      <c r="BK8" s="32">
        <v>99</v>
      </c>
      <c r="BL8" s="32">
        <v>131</v>
      </c>
      <c r="BM8" s="32">
        <v>132</v>
      </c>
      <c r="BN8" s="32">
        <v>175</v>
      </c>
      <c r="BO8" s="32">
        <v>175</v>
      </c>
      <c r="BP8" s="32">
        <v>182</v>
      </c>
      <c r="BQ8" s="32">
        <v>170</v>
      </c>
      <c r="BR8" s="32">
        <v>225</v>
      </c>
      <c r="BS8" s="32">
        <v>249</v>
      </c>
      <c r="BT8" s="32">
        <v>248</v>
      </c>
      <c r="BU8" s="32">
        <v>229</v>
      </c>
      <c r="BV8" s="32">
        <v>243</v>
      </c>
      <c r="BW8" s="32">
        <v>216</v>
      </c>
      <c r="BX8" s="32">
        <v>274</v>
      </c>
      <c r="BY8" s="32">
        <v>270</v>
      </c>
      <c r="BZ8" s="32">
        <v>265</v>
      </c>
      <c r="CA8" s="32">
        <v>308</v>
      </c>
      <c r="CB8" s="32">
        <v>334</v>
      </c>
      <c r="CC8" s="32">
        <v>305</v>
      </c>
      <c r="CD8" s="32">
        <v>310</v>
      </c>
      <c r="CE8" s="95">
        <v>346</v>
      </c>
      <c r="CF8" s="95">
        <v>359</v>
      </c>
      <c r="CG8" s="95"/>
      <c r="CH8" s="95">
        <v>361</v>
      </c>
      <c r="CI8" s="95">
        <v>381</v>
      </c>
      <c r="CJ8" s="95">
        <v>378</v>
      </c>
      <c r="CK8" s="46">
        <v>13</v>
      </c>
      <c r="CL8" s="32">
        <v>8</v>
      </c>
      <c r="CM8" s="32">
        <v>13</v>
      </c>
      <c r="CN8" s="32">
        <v>11</v>
      </c>
      <c r="CO8" s="32">
        <v>20</v>
      </c>
      <c r="CP8" s="32">
        <v>24</v>
      </c>
      <c r="CQ8" s="32">
        <v>24</v>
      </c>
      <c r="CR8" s="32">
        <v>21</v>
      </c>
      <c r="CS8" s="32">
        <v>30</v>
      </c>
      <c r="CT8" s="32">
        <v>35</v>
      </c>
      <c r="CU8" s="32">
        <v>24</v>
      </c>
      <c r="CV8" s="32">
        <v>25</v>
      </c>
      <c r="CW8" s="32">
        <v>29</v>
      </c>
      <c r="CX8" s="32">
        <v>18</v>
      </c>
      <c r="CY8" s="32">
        <v>20</v>
      </c>
      <c r="CZ8" s="32">
        <v>27</v>
      </c>
      <c r="DA8" s="32">
        <v>19</v>
      </c>
      <c r="DB8" s="32">
        <v>26</v>
      </c>
      <c r="DC8" s="32">
        <v>37</v>
      </c>
      <c r="DD8" s="32">
        <v>40</v>
      </c>
      <c r="DE8" s="32">
        <v>22</v>
      </c>
      <c r="DF8" s="32">
        <v>24</v>
      </c>
      <c r="DG8" s="32">
        <v>22</v>
      </c>
      <c r="DH8" s="95">
        <v>23</v>
      </c>
      <c r="DI8" s="95">
        <v>31</v>
      </c>
      <c r="DJ8" s="95"/>
      <c r="DK8" s="95">
        <v>34</v>
      </c>
      <c r="DL8" s="95">
        <v>45</v>
      </c>
      <c r="DM8" s="95">
        <v>31</v>
      </c>
      <c r="DN8" s="46">
        <v>121</v>
      </c>
      <c r="DO8" s="32">
        <v>103</v>
      </c>
      <c r="DP8" s="32">
        <v>96</v>
      </c>
      <c r="DQ8" s="32">
        <v>96</v>
      </c>
      <c r="DR8" s="32">
        <v>81</v>
      </c>
      <c r="DS8" s="32">
        <v>97</v>
      </c>
      <c r="DT8" s="32">
        <v>68</v>
      </c>
      <c r="DU8" s="32">
        <v>90</v>
      </c>
      <c r="DV8" s="32">
        <v>107</v>
      </c>
      <c r="DW8" s="32">
        <v>98</v>
      </c>
      <c r="DX8" s="32">
        <v>131</v>
      </c>
      <c r="DY8" s="32">
        <v>123</v>
      </c>
      <c r="DZ8" s="32">
        <v>103</v>
      </c>
      <c r="EA8" s="32">
        <v>109</v>
      </c>
      <c r="EB8" s="32">
        <v>115</v>
      </c>
      <c r="EC8" s="32">
        <v>93</v>
      </c>
      <c r="ED8" s="32">
        <v>100</v>
      </c>
      <c r="EE8" s="32">
        <v>104</v>
      </c>
      <c r="EF8" s="32">
        <v>133</v>
      </c>
      <c r="EG8" s="32">
        <v>156</v>
      </c>
      <c r="EH8" s="32">
        <v>129</v>
      </c>
      <c r="EI8" s="32">
        <v>94</v>
      </c>
      <c r="EJ8" s="32">
        <v>119</v>
      </c>
      <c r="EK8" s="95">
        <v>140</v>
      </c>
      <c r="EL8" s="95">
        <v>144</v>
      </c>
      <c r="EM8" s="95"/>
      <c r="EN8" s="95">
        <v>172</v>
      </c>
      <c r="EO8" s="95">
        <v>151</v>
      </c>
      <c r="EP8" s="95">
        <v>184</v>
      </c>
      <c r="EQ8" s="46">
        <v>22</v>
      </c>
      <c r="ER8" s="32">
        <v>21</v>
      </c>
      <c r="ES8" s="32">
        <v>30</v>
      </c>
      <c r="ET8" s="32">
        <v>33</v>
      </c>
      <c r="EU8" s="32">
        <v>44</v>
      </c>
      <c r="EV8" s="32">
        <v>43</v>
      </c>
      <c r="EW8" s="32">
        <v>46</v>
      </c>
      <c r="EX8" s="32">
        <v>46</v>
      </c>
      <c r="EY8" s="32">
        <v>60</v>
      </c>
      <c r="EZ8" s="32">
        <v>48</v>
      </c>
      <c r="FA8" s="32">
        <v>47</v>
      </c>
      <c r="FB8" s="32">
        <v>60</v>
      </c>
      <c r="FC8" s="32">
        <v>55</v>
      </c>
      <c r="FD8" s="32">
        <v>46</v>
      </c>
      <c r="FE8" s="32">
        <v>34</v>
      </c>
      <c r="FF8" s="32">
        <v>29</v>
      </c>
      <c r="FG8" s="32">
        <v>35</v>
      </c>
      <c r="FH8" s="32">
        <v>54</v>
      </c>
      <c r="FI8" s="32">
        <v>129</v>
      </c>
      <c r="FJ8" s="32">
        <v>131</v>
      </c>
      <c r="FK8" s="32">
        <v>150</v>
      </c>
      <c r="FL8" s="32">
        <v>17</v>
      </c>
      <c r="FM8" s="5">
        <v>23</v>
      </c>
      <c r="FN8" s="5">
        <v>28</v>
      </c>
      <c r="FO8" s="5">
        <v>25</v>
      </c>
      <c r="FQ8" s="5">
        <v>22</v>
      </c>
      <c r="FR8" s="95">
        <v>32</v>
      </c>
      <c r="FS8" s="95">
        <v>19</v>
      </c>
      <c r="FU8" s="5" t="s">
        <v>117</v>
      </c>
    </row>
    <row r="9" spans="1:185" ht="12.75" customHeight="1">
      <c r="A9" s="28" t="s">
        <v>17</v>
      </c>
      <c r="B9" s="46">
        <v>9</v>
      </c>
      <c r="C9" s="32">
        <f>0+6+0+0+0+0</f>
        <v>6</v>
      </c>
      <c r="D9" s="32">
        <v>1</v>
      </c>
      <c r="E9" s="32">
        <v>6</v>
      </c>
      <c r="F9" s="32">
        <v>2</v>
      </c>
      <c r="G9" s="32">
        <v>2</v>
      </c>
      <c r="H9" s="32">
        <v>2</v>
      </c>
      <c r="I9" s="32">
        <v>4</v>
      </c>
      <c r="J9" s="32">
        <v>5</v>
      </c>
      <c r="K9" s="32" t="s">
        <v>31</v>
      </c>
      <c r="L9" s="32">
        <v>8</v>
      </c>
      <c r="M9" s="32">
        <v>6</v>
      </c>
      <c r="N9" s="32">
        <v>5</v>
      </c>
      <c r="O9" s="32">
        <v>5</v>
      </c>
      <c r="P9" s="32">
        <v>7</v>
      </c>
      <c r="Q9" s="32">
        <v>4</v>
      </c>
      <c r="R9" s="32">
        <v>2</v>
      </c>
      <c r="S9" s="32">
        <v>7</v>
      </c>
      <c r="T9" s="32">
        <v>5</v>
      </c>
      <c r="U9" s="32">
        <v>6</v>
      </c>
      <c r="V9" s="32">
        <v>9</v>
      </c>
      <c r="W9" s="32">
        <v>8</v>
      </c>
      <c r="X9" s="32">
        <v>7</v>
      </c>
      <c r="Y9" s="32">
        <v>12</v>
      </c>
      <c r="Z9" s="32">
        <v>14</v>
      </c>
      <c r="AA9" s="32"/>
      <c r="AB9" s="32">
        <v>13</v>
      </c>
      <c r="AC9" s="95">
        <v>18</v>
      </c>
      <c r="AD9" s="95">
        <v>17</v>
      </c>
      <c r="AE9" s="46">
        <v>14</v>
      </c>
      <c r="AF9" s="32">
        <v>11</v>
      </c>
      <c r="AG9" s="32">
        <v>13</v>
      </c>
      <c r="AH9" s="32">
        <v>9</v>
      </c>
      <c r="AI9" s="32">
        <v>9</v>
      </c>
      <c r="AJ9" s="32">
        <v>14</v>
      </c>
      <c r="AK9" s="32">
        <v>12</v>
      </c>
      <c r="AL9" s="32">
        <v>5</v>
      </c>
      <c r="AM9" s="32">
        <v>10</v>
      </c>
      <c r="AN9" s="32">
        <v>9</v>
      </c>
      <c r="AO9" s="32">
        <v>7</v>
      </c>
      <c r="AP9" s="32">
        <v>9</v>
      </c>
      <c r="AQ9" s="32">
        <v>15</v>
      </c>
      <c r="AR9" s="32">
        <v>15</v>
      </c>
      <c r="AS9" s="32">
        <v>9</v>
      </c>
      <c r="AT9" s="32">
        <v>13</v>
      </c>
      <c r="AU9" s="32">
        <v>23</v>
      </c>
      <c r="AV9" s="32">
        <v>28</v>
      </c>
      <c r="AW9" s="32">
        <v>17</v>
      </c>
      <c r="AX9" s="32">
        <v>19</v>
      </c>
      <c r="AY9" s="32">
        <v>34</v>
      </c>
      <c r="AZ9" s="32">
        <v>28</v>
      </c>
      <c r="BA9" s="32">
        <v>27</v>
      </c>
      <c r="BB9" s="95">
        <v>26</v>
      </c>
      <c r="BC9" s="95">
        <v>28</v>
      </c>
      <c r="BD9" s="95"/>
      <c r="BE9" s="95">
        <v>42</v>
      </c>
      <c r="BF9" s="95">
        <v>29</v>
      </c>
      <c r="BG9" s="95">
        <v>28</v>
      </c>
      <c r="BH9" s="46">
        <v>50</v>
      </c>
      <c r="BI9" s="32">
        <v>50</v>
      </c>
      <c r="BJ9" s="32">
        <v>50</v>
      </c>
      <c r="BK9" s="32">
        <v>40</v>
      </c>
      <c r="BL9" s="32">
        <v>39</v>
      </c>
      <c r="BM9" s="32">
        <v>63</v>
      </c>
      <c r="BN9" s="32">
        <v>46</v>
      </c>
      <c r="BO9" s="32">
        <v>57</v>
      </c>
      <c r="BP9" s="32">
        <v>71</v>
      </c>
      <c r="BQ9" s="32">
        <v>61</v>
      </c>
      <c r="BR9" s="32">
        <v>58</v>
      </c>
      <c r="BS9" s="32">
        <v>61</v>
      </c>
      <c r="BT9" s="32">
        <v>67</v>
      </c>
      <c r="BU9" s="32">
        <v>58</v>
      </c>
      <c r="BV9" s="32">
        <v>67</v>
      </c>
      <c r="BW9" s="32">
        <v>82</v>
      </c>
      <c r="BX9" s="32">
        <v>95</v>
      </c>
      <c r="BY9" s="32">
        <v>85</v>
      </c>
      <c r="BZ9" s="32">
        <v>76</v>
      </c>
      <c r="CA9" s="32">
        <v>111</v>
      </c>
      <c r="CB9" s="32">
        <v>100</v>
      </c>
      <c r="CC9" s="32">
        <v>105</v>
      </c>
      <c r="CD9" s="32">
        <v>103</v>
      </c>
      <c r="CE9" s="95">
        <v>111</v>
      </c>
      <c r="CF9" s="95">
        <v>143</v>
      </c>
      <c r="CG9" s="95"/>
      <c r="CH9" s="95">
        <v>130</v>
      </c>
      <c r="CI9" s="95">
        <v>138</v>
      </c>
      <c r="CJ9" s="95">
        <v>116</v>
      </c>
      <c r="CK9" s="46">
        <v>21</v>
      </c>
      <c r="CL9" s="32">
        <v>20</v>
      </c>
      <c r="CM9" s="32">
        <v>15</v>
      </c>
      <c r="CN9" s="32">
        <v>14</v>
      </c>
      <c r="CO9" s="32">
        <v>14</v>
      </c>
      <c r="CP9" s="32">
        <v>10</v>
      </c>
      <c r="CQ9" s="32">
        <v>15</v>
      </c>
      <c r="CR9" s="32">
        <v>4</v>
      </c>
      <c r="CS9" s="32">
        <v>5</v>
      </c>
      <c r="CT9" s="32">
        <v>16</v>
      </c>
      <c r="CU9" s="32">
        <v>6</v>
      </c>
      <c r="CV9" s="32">
        <v>11</v>
      </c>
      <c r="CW9" s="32">
        <v>9</v>
      </c>
      <c r="CX9" s="32">
        <v>8</v>
      </c>
      <c r="CY9" s="32">
        <v>3</v>
      </c>
      <c r="CZ9" s="32">
        <v>5</v>
      </c>
      <c r="DA9" s="32">
        <v>4</v>
      </c>
      <c r="DB9" s="32">
        <v>6</v>
      </c>
      <c r="DC9" s="32">
        <v>8</v>
      </c>
      <c r="DD9" s="32">
        <v>9</v>
      </c>
      <c r="DE9" s="32">
        <v>13</v>
      </c>
      <c r="DF9" s="32">
        <v>8</v>
      </c>
      <c r="DG9" s="32">
        <v>10</v>
      </c>
      <c r="DH9" s="95">
        <v>9</v>
      </c>
      <c r="DI9" s="95">
        <v>7</v>
      </c>
      <c r="DJ9" s="95"/>
      <c r="DK9" s="95">
        <v>13</v>
      </c>
      <c r="DL9" s="95">
        <v>7</v>
      </c>
      <c r="DM9" s="95">
        <v>9</v>
      </c>
      <c r="DN9" s="46">
        <v>34</v>
      </c>
      <c r="DO9" s="32">
        <v>41</v>
      </c>
      <c r="DP9" s="32">
        <v>33</v>
      </c>
      <c r="DQ9" s="32">
        <v>32</v>
      </c>
      <c r="DR9" s="32">
        <v>32</v>
      </c>
      <c r="DS9" s="32">
        <v>46</v>
      </c>
      <c r="DT9" s="32">
        <v>37</v>
      </c>
      <c r="DU9" s="32">
        <v>50</v>
      </c>
      <c r="DV9" s="32">
        <v>53</v>
      </c>
      <c r="DW9" s="32">
        <v>64</v>
      </c>
      <c r="DX9" s="32">
        <v>65</v>
      </c>
      <c r="DY9" s="32">
        <v>59</v>
      </c>
      <c r="DZ9" s="32">
        <v>59</v>
      </c>
      <c r="EA9" s="32">
        <v>41</v>
      </c>
      <c r="EB9" s="32">
        <v>59</v>
      </c>
      <c r="EC9" s="32">
        <v>55</v>
      </c>
      <c r="ED9" s="32">
        <v>58</v>
      </c>
      <c r="EE9" s="32">
        <v>56</v>
      </c>
      <c r="EF9" s="32">
        <v>46</v>
      </c>
      <c r="EG9" s="32">
        <v>44</v>
      </c>
      <c r="EH9" s="32">
        <v>45</v>
      </c>
      <c r="EI9" s="32">
        <v>53</v>
      </c>
      <c r="EJ9" s="32">
        <v>57</v>
      </c>
      <c r="EK9" s="95">
        <v>64</v>
      </c>
      <c r="EL9" s="95">
        <v>73</v>
      </c>
      <c r="EM9" s="95"/>
      <c r="EN9" s="95">
        <v>66</v>
      </c>
      <c r="EO9" s="95">
        <v>67</v>
      </c>
      <c r="EP9" s="95">
        <v>65</v>
      </c>
      <c r="EQ9" s="46">
        <v>130</v>
      </c>
      <c r="ER9" s="32">
        <v>0</v>
      </c>
      <c r="ES9" s="32">
        <v>0</v>
      </c>
      <c r="ET9" s="32">
        <v>0</v>
      </c>
      <c r="EU9" s="32">
        <v>0</v>
      </c>
      <c r="EV9" s="32">
        <v>0</v>
      </c>
      <c r="EW9" s="32">
        <v>0</v>
      </c>
      <c r="EX9" s="32">
        <v>0</v>
      </c>
      <c r="EY9" s="32">
        <v>2</v>
      </c>
      <c r="EZ9" s="32">
        <v>2</v>
      </c>
      <c r="FA9" s="32">
        <v>1</v>
      </c>
      <c r="FB9" s="32">
        <v>1</v>
      </c>
      <c r="FC9" s="32">
        <v>1</v>
      </c>
      <c r="FD9" s="32">
        <v>5</v>
      </c>
      <c r="FE9" s="32">
        <v>22</v>
      </c>
      <c r="FF9" s="32">
        <v>56</v>
      </c>
      <c r="FG9" s="32">
        <v>56</v>
      </c>
      <c r="FH9" s="32">
        <v>33</v>
      </c>
      <c r="FI9" s="32">
        <v>55</v>
      </c>
      <c r="FJ9" s="32">
        <v>39</v>
      </c>
      <c r="FK9" s="32">
        <v>75</v>
      </c>
      <c r="FL9" s="32">
        <v>73</v>
      </c>
      <c r="FM9" s="5">
        <v>74</v>
      </c>
      <c r="FN9" s="5">
        <v>25</v>
      </c>
      <c r="FO9" s="5">
        <v>15</v>
      </c>
      <c r="FQ9" s="5">
        <v>17</v>
      </c>
      <c r="FR9" s="95">
        <v>24</v>
      </c>
      <c r="FS9" s="95">
        <v>34</v>
      </c>
    </row>
    <row r="10" spans="1:185" ht="12.75" customHeight="1">
      <c r="A10" s="28" t="s">
        <v>32</v>
      </c>
      <c r="B10" s="46">
        <v>0</v>
      </c>
      <c r="C10" s="32">
        <v>0</v>
      </c>
      <c r="D10" s="32">
        <v>11</v>
      </c>
      <c r="E10" s="32">
        <v>14</v>
      </c>
      <c r="F10" s="32">
        <v>6</v>
      </c>
      <c r="G10" s="32">
        <v>6</v>
      </c>
      <c r="H10" s="32">
        <v>25</v>
      </c>
      <c r="I10" s="32">
        <v>14</v>
      </c>
      <c r="J10" s="32">
        <v>12</v>
      </c>
      <c r="K10" s="32">
        <v>18</v>
      </c>
      <c r="L10" s="32">
        <v>9</v>
      </c>
      <c r="M10" s="32">
        <v>12</v>
      </c>
      <c r="N10" s="32">
        <v>13</v>
      </c>
      <c r="O10" s="32">
        <v>22</v>
      </c>
      <c r="P10" s="32">
        <v>13</v>
      </c>
      <c r="Q10" s="32">
        <v>11</v>
      </c>
      <c r="R10" s="32">
        <v>12</v>
      </c>
      <c r="S10" s="32">
        <v>19</v>
      </c>
      <c r="T10" s="32">
        <v>10</v>
      </c>
      <c r="U10" s="32">
        <v>9</v>
      </c>
      <c r="V10" s="32">
        <v>21</v>
      </c>
      <c r="W10" s="32">
        <v>7</v>
      </c>
      <c r="X10" s="32">
        <v>14</v>
      </c>
      <c r="Y10" s="32">
        <v>10</v>
      </c>
      <c r="Z10" s="32">
        <v>11</v>
      </c>
      <c r="AA10" s="32"/>
      <c r="AB10" s="32">
        <v>9</v>
      </c>
      <c r="AC10" s="95">
        <v>15</v>
      </c>
      <c r="AD10" s="95">
        <v>12</v>
      </c>
      <c r="AE10" s="46" t="s">
        <v>31</v>
      </c>
      <c r="AF10" s="32" t="s">
        <v>31</v>
      </c>
      <c r="AG10" s="32">
        <v>15</v>
      </c>
      <c r="AH10" s="32">
        <v>18</v>
      </c>
      <c r="AI10" s="32">
        <v>25</v>
      </c>
      <c r="AJ10" s="32">
        <v>25</v>
      </c>
      <c r="AK10" s="32">
        <v>21</v>
      </c>
      <c r="AL10" s="32">
        <v>24</v>
      </c>
      <c r="AM10" s="32">
        <v>24</v>
      </c>
      <c r="AN10" s="32">
        <v>24</v>
      </c>
      <c r="AO10" s="32">
        <v>30</v>
      </c>
      <c r="AP10" s="32">
        <v>28</v>
      </c>
      <c r="AQ10" s="32">
        <v>24</v>
      </c>
      <c r="AR10" s="32">
        <v>38</v>
      </c>
      <c r="AS10" s="32">
        <v>35</v>
      </c>
      <c r="AT10" s="32">
        <v>43</v>
      </c>
      <c r="AU10" s="32">
        <v>28</v>
      </c>
      <c r="AV10" s="32">
        <v>28</v>
      </c>
      <c r="AW10" s="32">
        <v>38</v>
      </c>
      <c r="AX10" s="32">
        <v>23</v>
      </c>
      <c r="AY10" s="32">
        <v>35</v>
      </c>
      <c r="AZ10" s="32">
        <v>31</v>
      </c>
      <c r="BA10" s="32">
        <v>42</v>
      </c>
      <c r="BB10" s="95">
        <v>43</v>
      </c>
      <c r="BC10" s="95">
        <v>38</v>
      </c>
      <c r="BD10" s="95"/>
      <c r="BE10" s="95">
        <v>45</v>
      </c>
      <c r="BF10" s="95">
        <v>51</v>
      </c>
      <c r="BG10" s="95">
        <v>48</v>
      </c>
      <c r="BH10" s="46" t="s">
        <v>31</v>
      </c>
      <c r="BI10" s="32" t="s">
        <v>31</v>
      </c>
      <c r="BJ10" s="32">
        <v>55</v>
      </c>
      <c r="BK10" s="32">
        <v>66</v>
      </c>
      <c r="BL10" s="32">
        <v>71</v>
      </c>
      <c r="BM10" s="32">
        <v>71</v>
      </c>
      <c r="BN10" s="32">
        <v>94</v>
      </c>
      <c r="BO10" s="32">
        <v>93</v>
      </c>
      <c r="BP10" s="32">
        <v>65</v>
      </c>
      <c r="BQ10" s="32">
        <v>73</v>
      </c>
      <c r="BR10" s="32">
        <v>100</v>
      </c>
      <c r="BS10" s="32">
        <v>97</v>
      </c>
      <c r="BT10" s="32">
        <v>77</v>
      </c>
      <c r="BU10" s="32">
        <v>78</v>
      </c>
      <c r="BV10" s="32">
        <v>59</v>
      </c>
      <c r="BW10" s="32">
        <v>95</v>
      </c>
      <c r="BX10" s="32">
        <v>91</v>
      </c>
      <c r="BY10" s="32">
        <v>108</v>
      </c>
      <c r="BZ10" s="32">
        <v>106</v>
      </c>
      <c r="CA10" s="32">
        <v>107</v>
      </c>
      <c r="CB10" s="32">
        <v>123</v>
      </c>
      <c r="CC10" s="32">
        <v>113</v>
      </c>
      <c r="CD10" s="32">
        <v>137</v>
      </c>
      <c r="CE10" s="95">
        <v>133</v>
      </c>
      <c r="CF10" s="95">
        <v>129</v>
      </c>
      <c r="CG10" s="95"/>
      <c r="CH10" s="95">
        <v>158</v>
      </c>
      <c r="CI10" s="95">
        <v>209</v>
      </c>
      <c r="CJ10" s="95">
        <v>171</v>
      </c>
      <c r="CK10" s="46">
        <v>0</v>
      </c>
      <c r="CL10" s="32">
        <v>0</v>
      </c>
      <c r="CM10" s="32">
        <v>1</v>
      </c>
      <c r="CN10" s="32">
        <v>0</v>
      </c>
      <c r="CO10" s="32">
        <v>0</v>
      </c>
      <c r="CP10" s="32">
        <v>0</v>
      </c>
      <c r="CQ10" s="32">
        <v>0</v>
      </c>
      <c r="CR10" s="32">
        <v>0</v>
      </c>
      <c r="CS10" s="32">
        <v>0</v>
      </c>
      <c r="CT10" s="32">
        <v>0</v>
      </c>
      <c r="CU10" s="32">
        <v>0</v>
      </c>
      <c r="CV10" s="32">
        <v>0</v>
      </c>
      <c r="CW10" s="32">
        <v>0</v>
      </c>
      <c r="CX10" s="32">
        <v>0</v>
      </c>
      <c r="CY10" s="32">
        <v>0</v>
      </c>
      <c r="CZ10" s="32">
        <v>0</v>
      </c>
      <c r="DA10" s="32">
        <v>0</v>
      </c>
      <c r="DB10" s="32">
        <v>0</v>
      </c>
      <c r="DC10" s="32">
        <v>0</v>
      </c>
      <c r="DD10" s="32">
        <v>0</v>
      </c>
      <c r="DE10" s="32">
        <v>0</v>
      </c>
      <c r="DF10" s="32">
        <v>0</v>
      </c>
      <c r="DG10" s="32"/>
      <c r="DH10" s="95">
        <v>7</v>
      </c>
      <c r="DI10" s="95">
        <v>13</v>
      </c>
      <c r="DJ10" s="95"/>
      <c r="DK10" s="95">
        <v>17</v>
      </c>
      <c r="DL10" s="95">
        <v>23</v>
      </c>
      <c r="DM10" s="95">
        <v>23</v>
      </c>
      <c r="DN10" s="46">
        <v>0</v>
      </c>
      <c r="DO10" s="32">
        <v>0</v>
      </c>
      <c r="DP10" s="32">
        <v>7</v>
      </c>
      <c r="DQ10" s="32">
        <v>9</v>
      </c>
      <c r="DR10" s="32">
        <v>9</v>
      </c>
      <c r="DS10" s="32">
        <v>9</v>
      </c>
      <c r="DT10" s="32">
        <v>21</v>
      </c>
      <c r="DU10" s="32">
        <v>8</v>
      </c>
      <c r="DV10" s="32">
        <v>13</v>
      </c>
      <c r="DW10" s="32">
        <v>48</v>
      </c>
      <c r="DX10" s="32">
        <v>33</v>
      </c>
      <c r="DY10" s="32">
        <v>45</v>
      </c>
      <c r="DZ10" s="32">
        <v>51</v>
      </c>
      <c r="EA10" s="32">
        <v>37</v>
      </c>
      <c r="EB10" s="32">
        <v>49</v>
      </c>
      <c r="EC10" s="32">
        <v>43</v>
      </c>
      <c r="ED10" s="32">
        <v>57</v>
      </c>
      <c r="EE10" s="32">
        <v>69</v>
      </c>
      <c r="EF10" s="32">
        <v>88</v>
      </c>
      <c r="EG10" s="32">
        <v>41</v>
      </c>
      <c r="EH10" s="32">
        <v>43</v>
      </c>
      <c r="EI10" s="32">
        <v>51</v>
      </c>
      <c r="EJ10" s="32">
        <v>54</v>
      </c>
      <c r="EK10" s="95">
        <v>66</v>
      </c>
      <c r="EL10" s="95">
        <v>62</v>
      </c>
      <c r="EM10" s="95"/>
      <c r="EN10" s="95">
        <v>89</v>
      </c>
      <c r="EO10" s="95">
        <v>69</v>
      </c>
      <c r="EP10" s="95">
        <v>86</v>
      </c>
      <c r="EQ10" s="46">
        <v>0</v>
      </c>
      <c r="ER10" s="32">
        <v>0</v>
      </c>
      <c r="ES10" s="32">
        <v>0</v>
      </c>
      <c r="ET10" s="32">
        <v>0</v>
      </c>
      <c r="EU10" s="32">
        <v>0</v>
      </c>
      <c r="EV10" s="32">
        <v>0</v>
      </c>
      <c r="EW10" s="32">
        <v>0</v>
      </c>
      <c r="EX10" s="32">
        <v>0</v>
      </c>
      <c r="EY10" s="32">
        <v>0</v>
      </c>
      <c r="EZ10" s="32">
        <v>0</v>
      </c>
      <c r="FA10" s="32">
        <v>0</v>
      </c>
      <c r="FB10" s="32">
        <v>0</v>
      </c>
      <c r="FC10" s="32">
        <v>0</v>
      </c>
      <c r="FD10" s="32">
        <v>0</v>
      </c>
      <c r="FE10" s="32">
        <v>0</v>
      </c>
      <c r="FF10" s="32">
        <v>0</v>
      </c>
      <c r="FG10" s="32">
        <v>32</v>
      </c>
      <c r="FH10" s="32">
        <v>31</v>
      </c>
      <c r="FI10" s="32">
        <v>32</v>
      </c>
      <c r="FJ10" s="32">
        <v>29</v>
      </c>
      <c r="FK10" s="32">
        <v>28</v>
      </c>
      <c r="FL10" s="32">
        <v>0</v>
      </c>
      <c r="FQ10" s="5">
        <v>13</v>
      </c>
      <c r="FR10" s="95">
        <v>19</v>
      </c>
      <c r="FS10" s="95">
        <v>21</v>
      </c>
      <c r="FU10" s="5" t="s">
        <v>118</v>
      </c>
      <c r="FV10" s="5">
        <f>EZ5-ER5</f>
        <v>860</v>
      </c>
      <c r="FW10" s="5">
        <f>FB5-ES5</f>
        <v>1457</v>
      </c>
      <c r="FX10" s="5">
        <f>FC5-ET5</f>
        <v>1237</v>
      </c>
      <c r="FY10" s="5">
        <f>FD5-EV5</f>
        <v>1133</v>
      </c>
      <c r="FZ10" s="5">
        <f t="shared" ref="FZ10:GB11" si="90">FE5-EX5</f>
        <v>1561</v>
      </c>
      <c r="GA10" s="5">
        <f t="shared" si="90"/>
        <v>2468</v>
      </c>
      <c r="GB10" s="5">
        <f t="shared" si="90"/>
        <v>3809</v>
      </c>
      <c r="GC10" s="5">
        <f>FI5-FB5</f>
        <v>5685</v>
      </c>
    </row>
    <row r="11" spans="1:185" ht="12.75" customHeight="1">
      <c r="A11" s="28" t="s">
        <v>18</v>
      </c>
      <c r="B11" s="46">
        <v>44</v>
      </c>
      <c r="C11" s="32">
        <f>2+25+10+6+0+15</f>
        <v>58</v>
      </c>
      <c r="D11" s="32">
        <v>67</v>
      </c>
      <c r="E11" s="32">
        <v>68</v>
      </c>
      <c r="F11" s="32">
        <v>87</v>
      </c>
      <c r="G11" s="32">
        <v>65</v>
      </c>
      <c r="H11" s="32">
        <v>85</v>
      </c>
      <c r="I11" s="32">
        <v>79</v>
      </c>
      <c r="J11" s="32">
        <v>85</v>
      </c>
      <c r="K11" s="32">
        <v>120</v>
      </c>
      <c r="L11" s="32">
        <v>100</v>
      </c>
      <c r="M11" s="32">
        <v>119</v>
      </c>
      <c r="N11" s="32">
        <v>105</v>
      </c>
      <c r="O11" s="32">
        <v>108</v>
      </c>
      <c r="P11" s="32">
        <v>125</v>
      </c>
      <c r="Q11" s="32">
        <v>113</v>
      </c>
      <c r="R11" s="32">
        <v>125</v>
      </c>
      <c r="S11" s="32">
        <v>146</v>
      </c>
      <c r="T11" s="32">
        <v>161</v>
      </c>
      <c r="U11" s="32">
        <v>132</v>
      </c>
      <c r="V11" s="32">
        <v>160</v>
      </c>
      <c r="W11" s="32">
        <v>180</v>
      </c>
      <c r="X11" s="32">
        <v>183</v>
      </c>
      <c r="Y11" s="32">
        <v>182</v>
      </c>
      <c r="Z11" s="32">
        <v>188</v>
      </c>
      <c r="AA11" s="32"/>
      <c r="AB11" s="32">
        <v>226</v>
      </c>
      <c r="AC11" s="95">
        <v>176</v>
      </c>
      <c r="AD11" s="95">
        <v>198</v>
      </c>
      <c r="AE11" s="46">
        <v>226</v>
      </c>
      <c r="AF11" s="32">
        <v>240</v>
      </c>
      <c r="AG11" s="32">
        <v>208</v>
      </c>
      <c r="AH11" s="32">
        <v>227</v>
      </c>
      <c r="AI11" s="32">
        <v>291</v>
      </c>
      <c r="AJ11" s="32">
        <v>264</v>
      </c>
      <c r="AK11" s="32">
        <v>287</v>
      </c>
      <c r="AL11" s="32">
        <v>364</v>
      </c>
      <c r="AM11" s="32">
        <v>397</v>
      </c>
      <c r="AN11" s="32">
        <v>403</v>
      </c>
      <c r="AO11" s="32">
        <v>423</v>
      </c>
      <c r="AP11" s="32">
        <v>431</v>
      </c>
      <c r="AQ11" s="32">
        <v>472</v>
      </c>
      <c r="AR11" s="32">
        <v>518</v>
      </c>
      <c r="AS11" s="32">
        <v>514</v>
      </c>
      <c r="AT11" s="32">
        <v>505</v>
      </c>
      <c r="AU11" s="32">
        <v>480</v>
      </c>
      <c r="AV11" s="32">
        <v>456</v>
      </c>
      <c r="AW11" s="32">
        <v>542</v>
      </c>
      <c r="AX11" s="32">
        <v>572</v>
      </c>
      <c r="AY11" s="32">
        <v>498</v>
      </c>
      <c r="AZ11" s="32">
        <v>398</v>
      </c>
      <c r="BA11" s="32">
        <v>464</v>
      </c>
      <c r="BB11" s="95">
        <v>459</v>
      </c>
      <c r="BC11" s="95">
        <v>430</v>
      </c>
      <c r="BD11" s="95"/>
      <c r="BE11" s="95">
        <v>468</v>
      </c>
      <c r="BF11" s="95">
        <v>452</v>
      </c>
      <c r="BG11" s="95">
        <v>473</v>
      </c>
      <c r="BH11" s="46">
        <v>222</v>
      </c>
      <c r="BI11" s="32">
        <v>242</v>
      </c>
      <c r="BJ11" s="32">
        <v>267</v>
      </c>
      <c r="BK11" s="32">
        <v>320</v>
      </c>
      <c r="BL11" s="32">
        <v>300</v>
      </c>
      <c r="BM11" s="32">
        <v>368</v>
      </c>
      <c r="BN11" s="32">
        <v>381</v>
      </c>
      <c r="BO11" s="32">
        <v>417</v>
      </c>
      <c r="BP11" s="32">
        <v>445</v>
      </c>
      <c r="BQ11" s="32">
        <v>419</v>
      </c>
      <c r="BR11" s="32">
        <v>491</v>
      </c>
      <c r="BS11" s="32">
        <v>506</v>
      </c>
      <c r="BT11" s="32">
        <v>563</v>
      </c>
      <c r="BU11" s="32">
        <v>495</v>
      </c>
      <c r="BV11" s="32">
        <v>554</v>
      </c>
      <c r="BW11" s="32">
        <v>680</v>
      </c>
      <c r="BX11" s="32">
        <v>738</v>
      </c>
      <c r="BY11" s="32">
        <v>842</v>
      </c>
      <c r="BZ11" s="32">
        <v>958</v>
      </c>
      <c r="CA11" s="32">
        <v>953</v>
      </c>
      <c r="CB11" s="32">
        <v>923</v>
      </c>
      <c r="CC11" s="32">
        <v>1087</v>
      </c>
      <c r="CD11" s="32">
        <v>1095</v>
      </c>
      <c r="CE11" s="95">
        <v>1109</v>
      </c>
      <c r="CF11" s="95">
        <v>1165</v>
      </c>
      <c r="CG11" s="95"/>
      <c r="CH11" s="95">
        <v>1222</v>
      </c>
      <c r="CI11" s="95">
        <v>1196</v>
      </c>
      <c r="CJ11" s="95">
        <v>1227</v>
      </c>
      <c r="CK11" s="46">
        <v>28</v>
      </c>
      <c r="CL11" s="32">
        <v>31</v>
      </c>
      <c r="CM11" s="32">
        <v>81</v>
      </c>
      <c r="CN11" s="32">
        <v>83</v>
      </c>
      <c r="CO11" s="32">
        <v>42</v>
      </c>
      <c r="CP11" s="32">
        <v>37</v>
      </c>
      <c r="CQ11" s="32">
        <v>91</v>
      </c>
      <c r="CR11" s="32">
        <v>112</v>
      </c>
      <c r="CS11" s="32">
        <v>91</v>
      </c>
      <c r="CT11" s="32">
        <v>96</v>
      </c>
      <c r="CU11" s="32">
        <v>97</v>
      </c>
      <c r="CV11" s="32">
        <v>104</v>
      </c>
      <c r="CW11" s="32">
        <v>114</v>
      </c>
      <c r="CX11" s="32">
        <v>140</v>
      </c>
      <c r="CY11" s="32">
        <v>146</v>
      </c>
      <c r="CZ11" s="32">
        <v>185</v>
      </c>
      <c r="DA11" s="32">
        <v>179</v>
      </c>
      <c r="DB11" s="32">
        <v>169</v>
      </c>
      <c r="DC11" s="32">
        <v>167</v>
      </c>
      <c r="DD11" s="32">
        <v>186</v>
      </c>
      <c r="DE11" s="32">
        <v>159</v>
      </c>
      <c r="DF11" s="32">
        <v>165</v>
      </c>
      <c r="DG11" s="32">
        <v>119</v>
      </c>
      <c r="DH11" s="95">
        <v>153</v>
      </c>
      <c r="DI11" s="95">
        <v>121</v>
      </c>
      <c r="DJ11" s="95"/>
      <c r="DK11" s="95">
        <v>113</v>
      </c>
      <c r="DL11" s="95">
        <v>101</v>
      </c>
      <c r="DM11" s="95">
        <v>139</v>
      </c>
      <c r="DN11" s="46">
        <v>483</v>
      </c>
      <c r="DO11" s="32">
        <v>365</v>
      </c>
      <c r="DP11" s="32">
        <v>400</v>
      </c>
      <c r="DQ11" s="32">
        <v>405</v>
      </c>
      <c r="DR11" s="32">
        <v>415</v>
      </c>
      <c r="DS11" s="32">
        <v>460</v>
      </c>
      <c r="DT11" s="32">
        <v>485</v>
      </c>
      <c r="DU11" s="32">
        <v>588</v>
      </c>
      <c r="DV11" s="32">
        <v>528</v>
      </c>
      <c r="DW11" s="32">
        <v>496</v>
      </c>
      <c r="DX11" s="32">
        <v>531</v>
      </c>
      <c r="DY11" s="32">
        <v>535</v>
      </c>
      <c r="DZ11" s="32">
        <v>512</v>
      </c>
      <c r="EA11" s="32">
        <v>687</v>
      </c>
      <c r="EB11" s="32">
        <v>919</v>
      </c>
      <c r="EC11" s="32">
        <v>1060</v>
      </c>
      <c r="ED11" s="32">
        <v>1155</v>
      </c>
      <c r="EE11" s="32">
        <v>927</v>
      </c>
      <c r="EF11" s="32">
        <v>1015</v>
      </c>
      <c r="EG11" s="32">
        <v>1032</v>
      </c>
      <c r="EH11" s="32">
        <v>888</v>
      </c>
      <c r="EI11" s="32">
        <v>892</v>
      </c>
      <c r="EJ11" s="32">
        <v>835</v>
      </c>
      <c r="EK11" s="95">
        <v>761</v>
      </c>
      <c r="EL11" s="95">
        <v>845</v>
      </c>
      <c r="EM11" s="95"/>
      <c r="EN11" s="95">
        <v>812</v>
      </c>
      <c r="EO11" s="95">
        <v>854</v>
      </c>
      <c r="EP11" s="95">
        <v>1015</v>
      </c>
      <c r="EQ11" s="46">
        <v>13</v>
      </c>
      <c r="ER11" s="32">
        <v>28</v>
      </c>
      <c r="ES11" s="32">
        <v>19</v>
      </c>
      <c r="ET11" s="32">
        <v>33</v>
      </c>
      <c r="EU11" s="32">
        <v>48</v>
      </c>
      <c r="EV11" s="32">
        <v>36</v>
      </c>
      <c r="EW11" s="32">
        <v>85</v>
      </c>
      <c r="EX11" s="32">
        <v>76</v>
      </c>
      <c r="EY11" s="32">
        <v>61</v>
      </c>
      <c r="EZ11" s="32">
        <v>87</v>
      </c>
      <c r="FA11" s="32">
        <v>86</v>
      </c>
      <c r="FB11" s="32">
        <v>91</v>
      </c>
      <c r="FC11" s="32">
        <v>89</v>
      </c>
      <c r="FD11" s="32">
        <v>198</v>
      </c>
      <c r="FE11" s="32">
        <v>279</v>
      </c>
      <c r="FF11" s="32">
        <v>313</v>
      </c>
      <c r="FG11" s="32">
        <v>346</v>
      </c>
      <c r="FH11" s="32">
        <v>336</v>
      </c>
      <c r="FI11" s="32">
        <v>420</v>
      </c>
      <c r="FJ11" s="32">
        <v>491</v>
      </c>
      <c r="FK11" s="32">
        <v>808</v>
      </c>
      <c r="FL11" s="32">
        <v>139</v>
      </c>
      <c r="FM11" s="5">
        <v>181</v>
      </c>
      <c r="FN11" s="5">
        <v>158</v>
      </c>
      <c r="FO11" s="5">
        <v>179</v>
      </c>
      <c r="FQ11" s="5">
        <v>270</v>
      </c>
      <c r="FR11" s="95">
        <v>313</v>
      </c>
      <c r="FS11" s="95">
        <v>294</v>
      </c>
      <c r="FU11" s="5" t="s">
        <v>7</v>
      </c>
      <c r="FV11" s="5">
        <f>EZ6-ER6</f>
        <v>304</v>
      </c>
      <c r="FW11" s="5">
        <f>FB6-ES6</f>
        <v>338</v>
      </c>
      <c r="FX11" s="5">
        <f>FC6-ET6</f>
        <v>279</v>
      </c>
      <c r="FY11" s="5">
        <f>FD6-EV6</f>
        <v>435</v>
      </c>
      <c r="FZ11" s="5">
        <f t="shared" si="90"/>
        <v>323</v>
      </c>
      <c r="GA11" s="5">
        <f t="shared" si="90"/>
        <v>636</v>
      </c>
      <c r="GB11" s="5">
        <f t="shared" si="90"/>
        <v>994</v>
      </c>
      <c r="GC11" s="5">
        <f>FI6-FB6</f>
        <v>1486</v>
      </c>
    </row>
    <row r="12" spans="1:185" ht="12.75" customHeight="1">
      <c r="A12" s="28" t="s">
        <v>19</v>
      </c>
      <c r="B12" s="46">
        <v>72</v>
      </c>
      <c r="C12" s="32">
        <f>2+16+16+15+52+3</f>
        <v>104</v>
      </c>
      <c r="D12" s="32">
        <v>91</v>
      </c>
      <c r="E12" s="32">
        <v>117</v>
      </c>
      <c r="F12" s="32">
        <v>102</v>
      </c>
      <c r="G12" s="32">
        <v>109</v>
      </c>
      <c r="H12" s="32">
        <v>126</v>
      </c>
      <c r="I12" s="32">
        <v>142</v>
      </c>
      <c r="J12" s="32">
        <v>111</v>
      </c>
      <c r="K12" s="32">
        <v>136</v>
      </c>
      <c r="L12" s="32">
        <v>159</v>
      </c>
      <c r="M12" s="32">
        <v>160</v>
      </c>
      <c r="N12" s="32">
        <v>155</v>
      </c>
      <c r="O12" s="32">
        <v>184</v>
      </c>
      <c r="P12" s="32">
        <v>177</v>
      </c>
      <c r="Q12" s="32">
        <v>149</v>
      </c>
      <c r="R12" s="32">
        <v>154</v>
      </c>
      <c r="S12" s="32">
        <v>175</v>
      </c>
      <c r="T12" s="32">
        <v>175</v>
      </c>
      <c r="U12" s="32">
        <v>128</v>
      </c>
      <c r="V12" s="32">
        <v>120</v>
      </c>
      <c r="W12" s="32">
        <v>120</v>
      </c>
      <c r="X12" s="32">
        <v>111</v>
      </c>
      <c r="Y12" s="32">
        <v>114</v>
      </c>
      <c r="Z12" s="32">
        <v>120</v>
      </c>
      <c r="AA12" s="32"/>
      <c r="AB12" s="32">
        <v>143</v>
      </c>
      <c r="AC12" s="95">
        <v>149</v>
      </c>
      <c r="AD12" s="95">
        <v>140</v>
      </c>
      <c r="AE12" s="46">
        <v>133</v>
      </c>
      <c r="AF12" s="32">
        <v>112</v>
      </c>
      <c r="AG12" s="32">
        <v>102</v>
      </c>
      <c r="AH12" s="32">
        <v>117</v>
      </c>
      <c r="AI12" s="32">
        <v>109</v>
      </c>
      <c r="AJ12" s="32">
        <v>111</v>
      </c>
      <c r="AK12" s="32">
        <v>130</v>
      </c>
      <c r="AL12" s="32">
        <v>124</v>
      </c>
      <c r="AM12" s="32">
        <v>117</v>
      </c>
      <c r="AN12" s="32">
        <v>131</v>
      </c>
      <c r="AO12" s="32">
        <v>146</v>
      </c>
      <c r="AP12" s="32">
        <v>165</v>
      </c>
      <c r="AQ12" s="32">
        <v>180</v>
      </c>
      <c r="AR12" s="32">
        <v>173</v>
      </c>
      <c r="AS12" s="32">
        <v>235</v>
      </c>
      <c r="AT12" s="32">
        <v>181</v>
      </c>
      <c r="AU12" s="32">
        <v>217</v>
      </c>
      <c r="AV12" s="32">
        <v>240</v>
      </c>
      <c r="AW12" s="32">
        <v>227</v>
      </c>
      <c r="AX12" s="32">
        <v>249</v>
      </c>
      <c r="AY12" s="32">
        <v>201</v>
      </c>
      <c r="AZ12" s="32">
        <v>225</v>
      </c>
      <c r="BA12" s="32">
        <v>207</v>
      </c>
      <c r="BB12" s="95">
        <v>214</v>
      </c>
      <c r="BC12" s="95">
        <v>239</v>
      </c>
      <c r="BD12" s="95"/>
      <c r="BE12" s="95">
        <v>216</v>
      </c>
      <c r="BF12" s="95">
        <v>214</v>
      </c>
      <c r="BG12" s="95">
        <v>268</v>
      </c>
      <c r="BH12" s="46">
        <v>178</v>
      </c>
      <c r="BI12" s="32">
        <v>196</v>
      </c>
      <c r="BJ12" s="32">
        <v>203</v>
      </c>
      <c r="BK12" s="32">
        <v>223</v>
      </c>
      <c r="BL12" s="32">
        <v>294</v>
      </c>
      <c r="BM12" s="32">
        <v>251</v>
      </c>
      <c r="BN12" s="32">
        <v>344</v>
      </c>
      <c r="BO12" s="32">
        <v>334</v>
      </c>
      <c r="BP12" s="32">
        <v>317</v>
      </c>
      <c r="BQ12" s="32">
        <v>402</v>
      </c>
      <c r="BR12" s="32">
        <v>443</v>
      </c>
      <c r="BS12" s="32">
        <v>396</v>
      </c>
      <c r="BT12" s="32">
        <v>460</v>
      </c>
      <c r="BU12" s="32">
        <v>424</v>
      </c>
      <c r="BV12" s="32">
        <v>456</v>
      </c>
      <c r="BW12" s="32">
        <v>506</v>
      </c>
      <c r="BX12" s="32">
        <v>570</v>
      </c>
      <c r="BY12" s="32">
        <v>647</v>
      </c>
      <c r="BZ12" s="32">
        <v>746</v>
      </c>
      <c r="CA12" s="32">
        <v>760</v>
      </c>
      <c r="CB12" s="32">
        <v>827</v>
      </c>
      <c r="CC12" s="32">
        <v>728</v>
      </c>
      <c r="CD12" s="32">
        <v>755</v>
      </c>
      <c r="CE12" s="95">
        <v>783</v>
      </c>
      <c r="CF12" s="95">
        <v>770</v>
      </c>
      <c r="CG12" s="95"/>
      <c r="CH12" s="95">
        <v>910</v>
      </c>
      <c r="CI12" s="95">
        <v>892</v>
      </c>
      <c r="CJ12" s="95">
        <v>918</v>
      </c>
      <c r="CK12" s="46">
        <v>36</v>
      </c>
      <c r="CL12" s="32">
        <v>34</v>
      </c>
      <c r="CM12" s="32">
        <v>37</v>
      </c>
      <c r="CN12" s="32">
        <v>41</v>
      </c>
      <c r="CO12" s="32">
        <v>46</v>
      </c>
      <c r="CP12" s="32">
        <v>57</v>
      </c>
      <c r="CQ12" s="32">
        <v>55</v>
      </c>
      <c r="CR12" s="32">
        <v>56</v>
      </c>
      <c r="CS12" s="32">
        <v>41</v>
      </c>
      <c r="CT12" s="32">
        <v>52</v>
      </c>
      <c r="CU12" s="32">
        <v>37</v>
      </c>
      <c r="CV12" s="32">
        <v>35</v>
      </c>
      <c r="CW12" s="32">
        <v>38</v>
      </c>
      <c r="CX12" s="32">
        <v>26</v>
      </c>
      <c r="CY12" s="32">
        <v>28</v>
      </c>
      <c r="CZ12" s="32">
        <v>30</v>
      </c>
      <c r="DA12" s="32">
        <v>31</v>
      </c>
      <c r="DB12" s="32">
        <v>31</v>
      </c>
      <c r="DC12" s="32">
        <v>45</v>
      </c>
      <c r="DD12" s="32">
        <v>47</v>
      </c>
      <c r="DE12" s="32">
        <v>36</v>
      </c>
      <c r="DF12" s="32">
        <v>44</v>
      </c>
      <c r="DG12" s="32">
        <v>54</v>
      </c>
      <c r="DH12" s="95">
        <v>61</v>
      </c>
      <c r="DI12" s="95">
        <v>63</v>
      </c>
      <c r="DJ12" s="95"/>
      <c r="DK12" s="95">
        <v>96</v>
      </c>
      <c r="DL12" s="95">
        <v>87</v>
      </c>
      <c r="DM12" s="95">
        <v>77</v>
      </c>
      <c r="DN12" s="46">
        <v>202</v>
      </c>
      <c r="DO12" s="32">
        <v>243</v>
      </c>
      <c r="DP12" s="32">
        <v>206</v>
      </c>
      <c r="DQ12" s="32">
        <v>221</v>
      </c>
      <c r="DR12" s="32">
        <v>225</v>
      </c>
      <c r="DS12" s="32">
        <v>236</v>
      </c>
      <c r="DT12" s="32">
        <v>184</v>
      </c>
      <c r="DU12" s="32">
        <v>208</v>
      </c>
      <c r="DV12" s="32">
        <v>190</v>
      </c>
      <c r="DW12" s="32">
        <v>177</v>
      </c>
      <c r="DX12" s="32">
        <v>168</v>
      </c>
      <c r="DY12" s="32">
        <v>134</v>
      </c>
      <c r="DZ12" s="32">
        <v>207</v>
      </c>
      <c r="EA12" s="32">
        <v>183</v>
      </c>
      <c r="EB12" s="32">
        <v>191</v>
      </c>
      <c r="EC12" s="32">
        <v>220</v>
      </c>
      <c r="ED12" s="32">
        <v>202</v>
      </c>
      <c r="EE12" s="32">
        <v>211</v>
      </c>
      <c r="EF12" s="32">
        <v>286</v>
      </c>
      <c r="EG12" s="32">
        <v>278</v>
      </c>
      <c r="EH12" s="32">
        <v>320</v>
      </c>
      <c r="EI12" s="32">
        <v>338</v>
      </c>
      <c r="EJ12" s="32">
        <v>378</v>
      </c>
      <c r="EK12" s="95">
        <v>437</v>
      </c>
      <c r="EL12" s="95">
        <v>400</v>
      </c>
      <c r="EM12" s="95"/>
      <c r="EN12" s="95">
        <v>399</v>
      </c>
      <c r="EO12" s="95">
        <v>435</v>
      </c>
      <c r="EP12" s="95">
        <v>436</v>
      </c>
      <c r="EQ12" s="46">
        <v>11</v>
      </c>
      <c r="ER12" s="32">
        <v>23</v>
      </c>
      <c r="ES12" s="32">
        <v>13</v>
      </c>
      <c r="ET12" s="32">
        <v>17</v>
      </c>
      <c r="EU12" s="32">
        <v>16</v>
      </c>
      <c r="EV12" s="32">
        <v>27</v>
      </c>
      <c r="EW12" s="32">
        <v>29</v>
      </c>
      <c r="EX12" s="32">
        <v>30</v>
      </c>
      <c r="EY12" s="32">
        <v>25</v>
      </c>
      <c r="EZ12" s="32">
        <v>29</v>
      </c>
      <c r="FA12" s="32">
        <v>34</v>
      </c>
      <c r="FB12" s="32">
        <v>42</v>
      </c>
      <c r="FC12" s="32">
        <v>35</v>
      </c>
      <c r="FD12" s="32">
        <v>32</v>
      </c>
      <c r="FE12" s="32">
        <v>23</v>
      </c>
      <c r="FF12" s="32">
        <v>39</v>
      </c>
      <c r="FG12" s="32">
        <v>41</v>
      </c>
      <c r="FH12" s="32">
        <v>116</v>
      </c>
      <c r="FI12" s="32">
        <v>125</v>
      </c>
      <c r="FJ12" s="32">
        <v>217</v>
      </c>
      <c r="FK12" s="32">
        <v>178</v>
      </c>
      <c r="FL12" s="32">
        <v>180</v>
      </c>
      <c r="FM12" s="5">
        <v>158</v>
      </c>
      <c r="FN12" s="5">
        <v>74</v>
      </c>
      <c r="FO12" s="5">
        <v>73</v>
      </c>
      <c r="FQ12" s="5">
        <v>84</v>
      </c>
      <c r="FR12" s="95">
        <v>92</v>
      </c>
      <c r="FS12" s="95">
        <v>111</v>
      </c>
    </row>
    <row r="13" spans="1:185" ht="12.75" customHeight="1">
      <c r="A13" s="28" t="s">
        <v>20</v>
      </c>
      <c r="B13" s="46">
        <v>119</v>
      </c>
      <c r="C13" s="32">
        <f>4+7+0+0+88+3</f>
        <v>102</v>
      </c>
      <c r="D13" s="32">
        <v>105</v>
      </c>
      <c r="E13" s="32">
        <v>115</v>
      </c>
      <c r="F13" s="32">
        <v>112</v>
      </c>
      <c r="G13" s="32">
        <v>116</v>
      </c>
      <c r="H13" s="32">
        <v>71</v>
      </c>
      <c r="I13" s="32">
        <v>92</v>
      </c>
      <c r="J13" s="32">
        <v>108</v>
      </c>
      <c r="K13" s="32">
        <v>111</v>
      </c>
      <c r="L13" s="32">
        <v>96</v>
      </c>
      <c r="M13" s="32">
        <v>99</v>
      </c>
      <c r="N13" s="32">
        <v>118</v>
      </c>
      <c r="O13" s="32">
        <v>102</v>
      </c>
      <c r="P13" s="32">
        <v>77</v>
      </c>
      <c r="Q13" s="32">
        <v>80</v>
      </c>
      <c r="R13" s="32">
        <v>78</v>
      </c>
      <c r="S13" s="32">
        <v>65</v>
      </c>
      <c r="T13" s="32">
        <v>101</v>
      </c>
      <c r="U13" s="32">
        <v>86</v>
      </c>
      <c r="V13" s="32">
        <v>78</v>
      </c>
      <c r="W13" s="32">
        <v>57</v>
      </c>
      <c r="X13" s="32">
        <v>67</v>
      </c>
      <c r="Y13" s="32">
        <v>71</v>
      </c>
      <c r="Z13" s="32">
        <v>95</v>
      </c>
      <c r="AA13" s="32"/>
      <c r="AB13" s="32">
        <v>72</v>
      </c>
      <c r="AC13" s="95">
        <v>84</v>
      </c>
      <c r="AD13" s="95">
        <v>109</v>
      </c>
      <c r="AE13" s="46">
        <v>35</v>
      </c>
      <c r="AF13" s="32">
        <v>40</v>
      </c>
      <c r="AG13" s="32">
        <v>34</v>
      </c>
      <c r="AH13" s="32">
        <v>40</v>
      </c>
      <c r="AI13" s="32">
        <v>46</v>
      </c>
      <c r="AJ13" s="32">
        <v>41</v>
      </c>
      <c r="AK13" s="32">
        <v>47</v>
      </c>
      <c r="AL13" s="32">
        <v>43</v>
      </c>
      <c r="AM13" s="32">
        <v>60</v>
      </c>
      <c r="AN13" s="32">
        <v>71</v>
      </c>
      <c r="AO13" s="32">
        <v>57</v>
      </c>
      <c r="AP13" s="32">
        <v>57</v>
      </c>
      <c r="AQ13" s="32">
        <v>59</v>
      </c>
      <c r="AR13" s="32">
        <v>78</v>
      </c>
      <c r="AS13" s="32">
        <v>83</v>
      </c>
      <c r="AT13" s="32">
        <v>83</v>
      </c>
      <c r="AU13" s="32">
        <v>91</v>
      </c>
      <c r="AV13" s="32">
        <v>96</v>
      </c>
      <c r="AW13" s="32">
        <v>90</v>
      </c>
      <c r="AX13" s="32">
        <v>93</v>
      </c>
      <c r="AY13" s="32">
        <v>74</v>
      </c>
      <c r="AZ13" s="32">
        <v>95</v>
      </c>
      <c r="BA13" s="32">
        <v>93</v>
      </c>
      <c r="BB13" s="95">
        <v>94</v>
      </c>
      <c r="BC13" s="95">
        <v>88</v>
      </c>
      <c r="BD13" s="95"/>
      <c r="BE13" s="95">
        <v>96</v>
      </c>
      <c r="BF13" s="95">
        <v>115</v>
      </c>
      <c r="BG13" s="95">
        <v>111</v>
      </c>
      <c r="BH13" s="46">
        <v>59</v>
      </c>
      <c r="BI13" s="32">
        <v>65</v>
      </c>
      <c r="BJ13" s="32">
        <v>70</v>
      </c>
      <c r="BK13" s="32">
        <v>74</v>
      </c>
      <c r="BL13" s="32">
        <v>82</v>
      </c>
      <c r="BM13" s="32">
        <v>82</v>
      </c>
      <c r="BN13" s="32">
        <v>105</v>
      </c>
      <c r="BO13" s="32">
        <v>103</v>
      </c>
      <c r="BP13" s="32">
        <v>118</v>
      </c>
      <c r="BQ13" s="32">
        <v>111</v>
      </c>
      <c r="BR13" s="32">
        <v>120</v>
      </c>
      <c r="BS13" s="32">
        <v>142</v>
      </c>
      <c r="BT13" s="32">
        <v>136</v>
      </c>
      <c r="BU13" s="32">
        <v>119</v>
      </c>
      <c r="BV13" s="32">
        <v>117</v>
      </c>
      <c r="BW13" s="32">
        <v>140</v>
      </c>
      <c r="BX13" s="32">
        <v>166</v>
      </c>
      <c r="BY13" s="32">
        <v>178</v>
      </c>
      <c r="BZ13" s="32">
        <v>202</v>
      </c>
      <c r="CA13" s="32">
        <v>198</v>
      </c>
      <c r="CB13" s="32">
        <v>192</v>
      </c>
      <c r="CC13" s="32">
        <v>186</v>
      </c>
      <c r="CD13" s="32">
        <v>181</v>
      </c>
      <c r="CE13" s="95">
        <v>241</v>
      </c>
      <c r="CF13" s="95">
        <v>198</v>
      </c>
      <c r="CG13" s="95"/>
      <c r="CH13" s="95">
        <v>212</v>
      </c>
      <c r="CI13" s="95">
        <v>212</v>
      </c>
      <c r="CJ13" s="95">
        <v>210</v>
      </c>
      <c r="CK13" s="46">
        <v>5</v>
      </c>
      <c r="CL13" s="32">
        <v>5</v>
      </c>
      <c r="CM13" s="32">
        <v>7</v>
      </c>
      <c r="CN13" s="32">
        <v>24</v>
      </c>
      <c r="CO13" s="32">
        <v>15</v>
      </c>
      <c r="CP13" s="32">
        <v>17</v>
      </c>
      <c r="CQ13" s="32">
        <v>14</v>
      </c>
      <c r="CR13" s="32">
        <v>15</v>
      </c>
      <c r="CS13" s="32">
        <v>17</v>
      </c>
      <c r="CT13" s="32">
        <v>9</v>
      </c>
      <c r="CU13" s="32">
        <v>14</v>
      </c>
      <c r="CV13" s="32">
        <v>18</v>
      </c>
      <c r="CW13" s="32">
        <v>8</v>
      </c>
      <c r="CX13" s="32">
        <v>8</v>
      </c>
      <c r="CY13" s="32">
        <v>7</v>
      </c>
      <c r="CZ13" s="32">
        <v>7</v>
      </c>
      <c r="DA13" s="32">
        <v>8</v>
      </c>
      <c r="DB13" s="32">
        <v>7</v>
      </c>
      <c r="DC13" s="32">
        <v>7</v>
      </c>
      <c r="DD13" s="32">
        <v>6</v>
      </c>
      <c r="DE13" s="32">
        <v>7</v>
      </c>
      <c r="DF13" s="32">
        <v>12</v>
      </c>
      <c r="DG13" s="32">
        <v>9</v>
      </c>
      <c r="DH13" s="95">
        <v>4</v>
      </c>
      <c r="DI13" s="95">
        <v>14</v>
      </c>
      <c r="DJ13" s="95"/>
      <c r="DK13" s="95">
        <v>28</v>
      </c>
      <c r="DL13" s="95">
        <v>28</v>
      </c>
      <c r="DM13" s="95">
        <v>26</v>
      </c>
      <c r="DN13" s="46">
        <v>32</v>
      </c>
      <c r="DO13" s="32">
        <v>28</v>
      </c>
      <c r="DP13" s="32">
        <v>37</v>
      </c>
      <c r="DQ13" s="32">
        <v>38</v>
      </c>
      <c r="DR13" s="32">
        <v>45</v>
      </c>
      <c r="DS13" s="32">
        <v>43</v>
      </c>
      <c r="DT13" s="32">
        <v>32</v>
      </c>
      <c r="DU13" s="32">
        <v>37</v>
      </c>
      <c r="DV13" s="32">
        <v>59</v>
      </c>
      <c r="DW13" s="32">
        <v>58</v>
      </c>
      <c r="DX13" s="32">
        <v>79</v>
      </c>
      <c r="DY13" s="32">
        <v>51</v>
      </c>
      <c r="DZ13" s="32">
        <v>50</v>
      </c>
      <c r="EA13" s="32">
        <v>67</v>
      </c>
      <c r="EB13" s="32">
        <v>76</v>
      </c>
      <c r="EC13" s="32">
        <v>75</v>
      </c>
      <c r="ED13" s="32">
        <v>76</v>
      </c>
      <c r="EE13" s="32">
        <v>82</v>
      </c>
      <c r="EF13" s="32">
        <v>82</v>
      </c>
      <c r="EG13" s="32">
        <v>79</v>
      </c>
      <c r="EH13" s="32">
        <v>89</v>
      </c>
      <c r="EI13" s="32">
        <v>95</v>
      </c>
      <c r="EJ13" s="32">
        <v>107</v>
      </c>
      <c r="EK13" s="95">
        <v>124</v>
      </c>
      <c r="EL13" s="95">
        <v>104</v>
      </c>
      <c r="EM13" s="95"/>
      <c r="EN13" s="95">
        <v>195</v>
      </c>
      <c r="EO13" s="95">
        <v>92</v>
      </c>
      <c r="EP13" s="95">
        <v>147</v>
      </c>
      <c r="EQ13" s="46">
        <v>13</v>
      </c>
      <c r="ER13" s="32">
        <v>13</v>
      </c>
      <c r="ES13" s="32">
        <v>21</v>
      </c>
      <c r="ET13" s="32">
        <v>15</v>
      </c>
      <c r="EU13" s="32">
        <v>28</v>
      </c>
      <c r="EV13" s="32">
        <v>15</v>
      </c>
      <c r="EW13" s="32">
        <v>41</v>
      </c>
      <c r="EX13" s="32">
        <v>29</v>
      </c>
      <c r="EY13" s="32">
        <v>31</v>
      </c>
      <c r="EZ13" s="32">
        <v>26</v>
      </c>
      <c r="FA13" s="32">
        <v>30</v>
      </c>
      <c r="FB13" s="32">
        <v>35</v>
      </c>
      <c r="FC13" s="32">
        <v>32</v>
      </c>
      <c r="FD13" s="32">
        <v>42</v>
      </c>
      <c r="FE13" s="32">
        <v>21</v>
      </c>
      <c r="FF13" s="32">
        <v>25</v>
      </c>
      <c r="FG13" s="32">
        <v>63</v>
      </c>
      <c r="FH13" s="32">
        <v>66</v>
      </c>
      <c r="FI13" s="32">
        <v>70</v>
      </c>
      <c r="FJ13" s="32">
        <v>113</v>
      </c>
      <c r="FK13" s="32">
        <v>110</v>
      </c>
      <c r="FL13" s="32">
        <v>32</v>
      </c>
      <c r="FM13" s="5">
        <v>30</v>
      </c>
      <c r="FN13" s="5">
        <v>38</v>
      </c>
      <c r="FO13" s="5">
        <v>42</v>
      </c>
      <c r="FQ13" s="5">
        <v>40</v>
      </c>
      <c r="FR13" s="95">
        <v>34</v>
      </c>
      <c r="FS13" s="95">
        <v>31</v>
      </c>
    </row>
    <row r="14" spans="1:185" ht="12.75" customHeight="1">
      <c r="A14" s="28" t="s">
        <v>21</v>
      </c>
      <c r="B14" s="46">
        <v>65</v>
      </c>
      <c r="C14" s="32">
        <f>3+20+0+4+31+3</f>
        <v>61</v>
      </c>
      <c r="D14" s="32">
        <v>45</v>
      </c>
      <c r="E14" s="32">
        <v>65</v>
      </c>
      <c r="F14" s="32">
        <v>60</v>
      </c>
      <c r="G14" s="32">
        <v>82</v>
      </c>
      <c r="H14" s="32">
        <v>72</v>
      </c>
      <c r="I14" s="32">
        <v>88</v>
      </c>
      <c r="J14" s="32">
        <v>68</v>
      </c>
      <c r="K14" s="32">
        <v>71</v>
      </c>
      <c r="L14" s="32">
        <v>100</v>
      </c>
      <c r="M14" s="32">
        <v>80</v>
      </c>
      <c r="N14" s="32">
        <v>83</v>
      </c>
      <c r="O14" s="32">
        <v>87</v>
      </c>
      <c r="P14" s="32">
        <v>60</v>
      </c>
      <c r="Q14" s="32">
        <v>66</v>
      </c>
      <c r="R14" s="32">
        <v>60</v>
      </c>
      <c r="S14" s="32">
        <v>57</v>
      </c>
      <c r="T14" s="32">
        <v>60</v>
      </c>
      <c r="U14" s="32">
        <v>54</v>
      </c>
      <c r="V14" s="32">
        <v>40</v>
      </c>
      <c r="W14" s="32">
        <v>39</v>
      </c>
      <c r="X14" s="32">
        <v>47</v>
      </c>
      <c r="Y14" s="32">
        <v>69</v>
      </c>
      <c r="Z14" s="32">
        <v>48</v>
      </c>
      <c r="AA14" s="32"/>
      <c r="AB14" s="32">
        <v>63</v>
      </c>
      <c r="AC14" s="95">
        <v>58</v>
      </c>
      <c r="AD14" s="95">
        <v>63</v>
      </c>
      <c r="AE14" s="46">
        <v>40</v>
      </c>
      <c r="AF14" s="32">
        <v>35</v>
      </c>
      <c r="AG14" s="32">
        <v>40</v>
      </c>
      <c r="AH14" s="32">
        <v>51</v>
      </c>
      <c r="AI14" s="32">
        <v>61</v>
      </c>
      <c r="AJ14" s="32">
        <v>42</v>
      </c>
      <c r="AK14" s="32">
        <v>51</v>
      </c>
      <c r="AL14" s="32">
        <v>49</v>
      </c>
      <c r="AM14" s="32">
        <v>74</v>
      </c>
      <c r="AN14" s="32">
        <v>67</v>
      </c>
      <c r="AO14" s="32">
        <v>82</v>
      </c>
      <c r="AP14" s="32">
        <v>70</v>
      </c>
      <c r="AQ14" s="32">
        <v>99</v>
      </c>
      <c r="AR14" s="32">
        <v>110</v>
      </c>
      <c r="AS14" s="32">
        <v>79</v>
      </c>
      <c r="AT14" s="32">
        <v>82</v>
      </c>
      <c r="AU14" s="32">
        <v>63</v>
      </c>
      <c r="AV14" s="32">
        <v>73</v>
      </c>
      <c r="AW14" s="32">
        <v>78</v>
      </c>
      <c r="AX14" s="32">
        <v>92</v>
      </c>
      <c r="AY14" s="32">
        <v>76</v>
      </c>
      <c r="AZ14" s="32">
        <v>77</v>
      </c>
      <c r="BA14" s="32">
        <v>75</v>
      </c>
      <c r="BB14" s="95">
        <v>113</v>
      </c>
      <c r="BC14" s="95">
        <v>109</v>
      </c>
      <c r="BD14" s="95"/>
      <c r="BE14" s="95">
        <v>98</v>
      </c>
      <c r="BF14" s="95">
        <v>106</v>
      </c>
      <c r="BG14" s="95">
        <v>112</v>
      </c>
      <c r="BH14" s="46">
        <v>101</v>
      </c>
      <c r="BI14" s="32">
        <v>95</v>
      </c>
      <c r="BJ14" s="32">
        <v>121</v>
      </c>
      <c r="BK14" s="32">
        <v>146</v>
      </c>
      <c r="BL14" s="32">
        <v>155</v>
      </c>
      <c r="BM14" s="32">
        <v>208</v>
      </c>
      <c r="BN14" s="32">
        <v>200</v>
      </c>
      <c r="BO14" s="32">
        <v>182</v>
      </c>
      <c r="BP14" s="32">
        <v>176</v>
      </c>
      <c r="BQ14" s="32">
        <v>229</v>
      </c>
      <c r="BR14" s="32">
        <v>206</v>
      </c>
      <c r="BS14" s="32">
        <v>247</v>
      </c>
      <c r="BT14" s="32">
        <v>231</v>
      </c>
      <c r="BU14" s="32">
        <v>248</v>
      </c>
      <c r="BV14" s="32">
        <v>195</v>
      </c>
      <c r="BW14" s="32">
        <v>233</v>
      </c>
      <c r="BX14" s="32">
        <v>261</v>
      </c>
      <c r="BY14" s="32">
        <v>228</v>
      </c>
      <c r="BZ14" s="32">
        <v>280</v>
      </c>
      <c r="CA14" s="32">
        <v>262</v>
      </c>
      <c r="CB14" s="32">
        <v>256</v>
      </c>
      <c r="CC14" s="32">
        <v>315</v>
      </c>
      <c r="CD14" s="32">
        <v>250</v>
      </c>
      <c r="CE14" s="95">
        <v>320</v>
      </c>
      <c r="CF14" s="95">
        <v>358</v>
      </c>
      <c r="CG14" s="95"/>
      <c r="CH14" s="95">
        <v>312</v>
      </c>
      <c r="CI14" s="95">
        <v>341</v>
      </c>
      <c r="CJ14" s="95">
        <v>308</v>
      </c>
      <c r="CK14" s="46">
        <v>20</v>
      </c>
      <c r="CL14" s="32">
        <v>14</v>
      </c>
      <c r="CM14" s="32">
        <v>19</v>
      </c>
      <c r="CN14" s="32">
        <v>20</v>
      </c>
      <c r="CO14" s="32">
        <v>34</v>
      </c>
      <c r="CP14" s="32">
        <v>19</v>
      </c>
      <c r="CQ14" s="32">
        <v>25</v>
      </c>
      <c r="CR14" s="32">
        <v>13</v>
      </c>
      <c r="CS14" s="32">
        <v>37</v>
      </c>
      <c r="CT14" s="32">
        <v>36</v>
      </c>
      <c r="CU14" s="32">
        <v>30</v>
      </c>
      <c r="CV14" s="32">
        <v>34</v>
      </c>
      <c r="CW14" s="32">
        <v>23</v>
      </c>
      <c r="CX14" s="32">
        <v>32</v>
      </c>
      <c r="CY14" s="32">
        <v>27</v>
      </c>
      <c r="CZ14" s="32">
        <v>34</v>
      </c>
      <c r="DA14" s="32">
        <v>28</v>
      </c>
      <c r="DB14" s="32">
        <v>23</v>
      </c>
      <c r="DC14" s="32">
        <v>26</v>
      </c>
      <c r="DD14" s="32">
        <v>20</v>
      </c>
      <c r="DE14" s="32">
        <v>27</v>
      </c>
      <c r="DF14" s="32">
        <v>29</v>
      </c>
      <c r="DG14" s="32">
        <v>19</v>
      </c>
      <c r="DH14" s="95">
        <v>26</v>
      </c>
      <c r="DI14" s="95">
        <v>31</v>
      </c>
      <c r="DJ14" s="95"/>
      <c r="DK14" s="95">
        <v>31</v>
      </c>
      <c r="DL14" s="95">
        <v>33</v>
      </c>
      <c r="DM14" s="95">
        <v>28</v>
      </c>
      <c r="DN14" s="46">
        <v>53</v>
      </c>
      <c r="DO14" s="32">
        <v>36</v>
      </c>
      <c r="DP14" s="32">
        <v>52</v>
      </c>
      <c r="DQ14" s="32">
        <v>39</v>
      </c>
      <c r="DR14" s="32">
        <v>41</v>
      </c>
      <c r="DS14" s="32">
        <v>29</v>
      </c>
      <c r="DT14" s="32">
        <v>50</v>
      </c>
      <c r="DU14" s="32">
        <v>52</v>
      </c>
      <c r="DV14" s="32">
        <v>59</v>
      </c>
      <c r="DW14" s="32">
        <v>64</v>
      </c>
      <c r="DX14" s="32">
        <v>64</v>
      </c>
      <c r="DY14" s="32">
        <v>61</v>
      </c>
      <c r="DZ14" s="32">
        <v>85</v>
      </c>
      <c r="EA14" s="32">
        <v>93</v>
      </c>
      <c r="EB14" s="32">
        <v>81</v>
      </c>
      <c r="EC14" s="32">
        <v>93</v>
      </c>
      <c r="ED14" s="32">
        <v>89</v>
      </c>
      <c r="EE14" s="32">
        <v>69</v>
      </c>
      <c r="EF14" s="32">
        <v>73</v>
      </c>
      <c r="EG14" s="32">
        <v>60</v>
      </c>
      <c r="EH14" s="32">
        <v>63</v>
      </c>
      <c r="EI14" s="32">
        <v>93</v>
      </c>
      <c r="EJ14" s="32">
        <v>92</v>
      </c>
      <c r="EK14" s="95">
        <v>109</v>
      </c>
      <c r="EL14" s="95">
        <v>83</v>
      </c>
      <c r="EM14" s="95"/>
      <c r="EN14" s="95">
        <v>103</v>
      </c>
      <c r="EO14" s="95">
        <v>92</v>
      </c>
      <c r="EP14" s="95">
        <v>108</v>
      </c>
      <c r="EQ14" s="46">
        <v>1</v>
      </c>
      <c r="ER14" s="32">
        <v>15</v>
      </c>
      <c r="ES14" s="32">
        <v>20</v>
      </c>
      <c r="ET14" s="32">
        <v>22</v>
      </c>
      <c r="EU14" s="32">
        <v>30</v>
      </c>
      <c r="EV14" s="32">
        <v>22</v>
      </c>
      <c r="EW14" s="32">
        <v>24</v>
      </c>
      <c r="EX14" s="32">
        <v>41</v>
      </c>
      <c r="EY14" s="32">
        <v>32</v>
      </c>
      <c r="EZ14" s="32">
        <v>31</v>
      </c>
      <c r="FA14" s="32">
        <v>36</v>
      </c>
      <c r="FB14" s="32">
        <v>51</v>
      </c>
      <c r="FC14" s="32">
        <v>42</v>
      </c>
      <c r="FD14" s="32">
        <v>39</v>
      </c>
      <c r="FE14" s="32">
        <v>36</v>
      </c>
      <c r="FF14" s="32">
        <v>45</v>
      </c>
      <c r="FG14" s="32">
        <v>51</v>
      </c>
      <c r="FH14" s="32">
        <v>53</v>
      </c>
      <c r="FI14" s="32">
        <v>60</v>
      </c>
      <c r="FJ14" s="32">
        <v>65</v>
      </c>
      <c r="FK14" s="32">
        <v>131</v>
      </c>
      <c r="FL14" s="32">
        <v>39</v>
      </c>
      <c r="FM14" s="5">
        <v>47</v>
      </c>
      <c r="FN14" s="5">
        <v>48</v>
      </c>
      <c r="FO14" s="5">
        <v>45</v>
      </c>
      <c r="FQ14" s="5">
        <v>60</v>
      </c>
      <c r="FR14" s="95">
        <v>65</v>
      </c>
      <c r="FS14" s="95">
        <v>79</v>
      </c>
    </row>
    <row r="15" spans="1:185" ht="12.75" customHeight="1">
      <c r="A15" s="28" t="s">
        <v>22</v>
      </c>
      <c r="B15" s="46">
        <v>62</v>
      </c>
      <c r="C15" s="32">
        <f>11+17+0+5+24+11</f>
        <v>68</v>
      </c>
      <c r="D15" s="32">
        <v>68</v>
      </c>
      <c r="E15" s="32">
        <v>68</v>
      </c>
      <c r="F15" s="32">
        <v>66</v>
      </c>
      <c r="G15" s="32">
        <v>70</v>
      </c>
      <c r="H15" s="32">
        <v>92</v>
      </c>
      <c r="I15" s="32">
        <v>87</v>
      </c>
      <c r="J15" s="32">
        <v>90</v>
      </c>
      <c r="K15" s="32">
        <v>82</v>
      </c>
      <c r="L15" s="32">
        <v>92</v>
      </c>
      <c r="M15" s="32">
        <v>106</v>
      </c>
      <c r="N15" s="32">
        <v>102</v>
      </c>
      <c r="O15" s="32">
        <v>104</v>
      </c>
      <c r="P15" s="32">
        <v>108</v>
      </c>
      <c r="Q15" s="32">
        <v>101</v>
      </c>
      <c r="R15" s="32">
        <v>107</v>
      </c>
      <c r="S15" s="32">
        <v>119</v>
      </c>
      <c r="T15" s="32">
        <v>128</v>
      </c>
      <c r="U15" s="32">
        <v>100</v>
      </c>
      <c r="V15" s="32">
        <v>94</v>
      </c>
      <c r="W15" s="32">
        <v>116</v>
      </c>
      <c r="X15" s="32">
        <v>132</v>
      </c>
      <c r="Y15" s="32">
        <v>117</v>
      </c>
      <c r="Z15" s="32">
        <v>116</v>
      </c>
      <c r="AA15" s="32"/>
      <c r="AB15" s="32">
        <v>91</v>
      </c>
      <c r="AC15" s="95">
        <v>120</v>
      </c>
      <c r="AD15" s="95">
        <v>79</v>
      </c>
      <c r="AE15" s="46">
        <v>105</v>
      </c>
      <c r="AF15" s="32">
        <v>136</v>
      </c>
      <c r="AG15" s="32">
        <v>131</v>
      </c>
      <c r="AH15" s="32">
        <v>123</v>
      </c>
      <c r="AI15" s="32">
        <v>123</v>
      </c>
      <c r="AJ15" s="32">
        <v>146</v>
      </c>
      <c r="AK15" s="32">
        <v>162</v>
      </c>
      <c r="AL15" s="32">
        <v>168</v>
      </c>
      <c r="AM15" s="32">
        <v>162</v>
      </c>
      <c r="AN15" s="32">
        <v>118</v>
      </c>
      <c r="AO15" s="32">
        <v>143</v>
      </c>
      <c r="AP15" s="32">
        <v>158</v>
      </c>
      <c r="AQ15" s="32">
        <v>151</v>
      </c>
      <c r="AR15" s="32">
        <v>149</v>
      </c>
      <c r="AS15" s="32">
        <v>190</v>
      </c>
      <c r="AT15" s="32">
        <v>168</v>
      </c>
      <c r="AU15" s="32">
        <v>186</v>
      </c>
      <c r="AV15" s="32">
        <v>223</v>
      </c>
      <c r="AW15" s="32">
        <v>220</v>
      </c>
      <c r="AX15" s="32">
        <v>209</v>
      </c>
      <c r="AY15" s="32">
        <v>164</v>
      </c>
      <c r="AZ15" s="32">
        <v>190</v>
      </c>
      <c r="BA15" s="32">
        <v>183</v>
      </c>
      <c r="BB15" s="95">
        <v>172</v>
      </c>
      <c r="BC15" s="95">
        <v>211</v>
      </c>
      <c r="BD15" s="95"/>
      <c r="BE15" s="95">
        <v>215</v>
      </c>
      <c r="BF15" s="95">
        <v>175</v>
      </c>
      <c r="BG15" s="95">
        <v>201</v>
      </c>
      <c r="BH15" s="46">
        <v>225</v>
      </c>
      <c r="BI15" s="32">
        <v>249</v>
      </c>
      <c r="BJ15" s="32">
        <v>270</v>
      </c>
      <c r="BK15" s="32">
        <v>266</v>
      </c>
      <c r="BL15" s="32">
        <v>288</v>
      </c>
      <c r="BM15" s="32">
        <v>362</v>
      </c>
      <c r="BN15" s="32">
        <v>407</v>
      </c>
      <c r="BO15" s="32">
        <v>411</v>
      </c>
      <c r="BP15" s="32">
        <v>420</v>
      </c>
      <c r="BQ15" s="32">
        <v>427</v>
      </c>
      <c r="BR15" s="32">
        <v>456</v>
      </c>
      <c r="BS15" s="32">
        <v>469</v>
      </c>
      <c r="BT15" s="32">
        <v>471</v>
      </c>
      <c r="BU15" s="32">
        <v>436</v>
      </c>
      <c r="BV15" s="32">
        <v>425</v>
      </c>
      <c r="BW15" s="32">
        <v>446</v>
      </c>
      <c r="BX15" s="32">
        <v>515</v>
      </c>
      <c r="BY15" s="32">
        <v>574</v>
      </c>
      <c r="BZ15" s="32">
        <v>581</v>
      </c>
      <c r="CA15" s="32">
        <v>682</v>
      </c>
      <c r="CB15" s="32">
        <v>665</v>
      </c>
      <c r="CC15" s="32">
        <v>688</v>
      </c>
      <c r="CD15" s="32">
        <v>693</v>
      </c>
      <c r="CE15" s="95">
        <v>737</v>
      </c>
      <c r="CF15" s="95">
        <v>808</v>
      </c>
      <c r="CG15" s="95"/>
      <c r="CH15" s="95">
        <v>832</v>
      </c>
      <c r="CI15" s="95">
        <v>797</v>
      </c>
      <c r="CJ15" s="95">
        <v>823</v>
      </c>
      <c r="CK15" s="46">
        <v>10</v>
      </c>
      <c r="CL15" s="32">
        <v>7</v>
      </c>
      <c r="CM15" s="32">
        <v>8</v>
      </c>
      <c r="CN15" s="32">
        <v>8</v>
      </c>
      <c r="CO15" s="32">
        <v>8</v>
      </c>
      <c r="CP15" s="32">
        <v>9</v>
      </c>
      <c r="CQ15" s="32">
        <v>10</v>
      </c>
      <c r="CR15" s="32">
        <v>19</v>
      </c>
      <c r="CS15" s="32">
        <v>16</v>
      </c>
      <c r="CT15" s="32">
        <v>18</v>
      </c>
      <c r="CU15" s="32">
        <v>12</v>
      </c>
      <c r="CV15" s="32">
        <v>13</v>
      </c>
      <c r="CW15" s="32">
        <v>15</v>
      </c>
      <c r="CX15" s="32">
        <v>15</v>
      </c>
      <c r="CY15" s="32">
        <v>13</v>
      </c>
      <c r="CZ15" s="32">
        <v>16</v>
      </c>
      <c r="DA15" s="32">
        <v>26</v>
      </c>
      <c r="DB15" s="32">
        <v>27</v>
      </c>
      <c r="DC15" s="32">
        <v>37</v>
      </c>
      <c r="DD15" s="32">
        <v>29</v>
      </c>
      <c r="DE15" s="32">
        <v>12</v>
      </c>
      <c r="DF15" s="32">
        <v>14</v>
      </c>
      <c r="DG15" s="32">
        <v>23</v>
      </c>
      <c r="DH15" s="95">
        <v>21</v>
      </c>
      <c r="DI15" s="95">
        <v>27</v>
      </c>
      <c r="DJ15" s="95"/>
      <c r="DK15" s="95">
        <v>22</v>
      </c>
      <c r="DL15" s="95">
        <v>13</v>
      </c>
      <c r="DM15" s="95">
        <v>19</v>
      </c>
      <c r="DN15" s="46">
        <v>138</v>
      </c>
      <c r="DO15" s="32">
        <v>133</v>
      </c>
      <c r="DP15" s="32">
        <v>132</v>
      </c>
      <c r="DQ15" s="32">
        <v>134</v>
      </c>
      <c r="DR15" s="32">
        <v>124</v>
      </c>
      <c r="DS15" s="32">
        <v>133</v>
      </c>
      <c r="DT15" s="32">
        <v>145</v>
      </c>
      <c r="DU15" s="32">
        <v>134</v>
      </c>
      <c r="DV15" s="32">
        <v>136</v>
      </c>
      <c r="DW15" s="32">
        <v>110</v>
      </c>
      <c r="DX15" s="32">
        <v>86</v>
      </c>
      <c r="DY15" s="32">
        <v>107</v>
      </c>
      <c r="DZ15" s="32">
        <v>105</v>
      </c>
      <c r="EA15" s="32">
        <v>87</v>
      </c>
      <c r="EB15" s="32">
        <v>64</v>
      </c>
      <c r="EC15" s="32">
        <v>83</v>
      </c>
      <c r="ED15" s="32">
        <v>93</v>
      </c>
      <c r="EE15" s="32">
        <v>97</v>
      </c>
      <c r="EF15" s="32">
        <v>110</v>
      </c>
      <c r="EG15" s="32">
        <v>144</v>
      </c>
      <c r="EH15" s="32">
        <v>106</v>
      </c>
      <c r="EI15" s="32">
        <v>109</v>
      </c>
      <c r="EJ15" s="32">
        <v>97</v>
      </c>
      <c r="EK15" s="95">
        <v>139</v>
      </c>
      <c r="EL15" s="95">
        <v>129</v>
      </c>
      <c r="EM15" s="95"/>
      <c r="EN15" s="95">
        <v>136</v>
      </c>
      <c r="EO15" s="95">
        <v>123</v>
      </c>
      <c r="EP15" s="95">
        <v>135</v>
      </c>
      <c r="EQ15" s="46">
        <v>54</v>
      </c>
      <c r="ER15" s="32">
        <v>82</v>
      </c>
      <c r="ES15" s="32">
        <v>68</v>
      </c>
      <c r="ET15" s="32">
        <v>93</v>
      </c>
      <c r="EU15" s="32">
        <v>79</v>
      </c>
      <c r="EV15" s="32">
        <v>81</v>
      </c>
      <c r="EW15" s="32">
        <v>105</v>
      </c>
      <c r="EX15" s="32">
        <v>117</v>
      </c>
      <c r="EY15" s="32">
        <v>99</v>
      </c>
      <c r="EZ15" s="32">
        <v>111</v>
      </c>
      <c r="FA15" s="32">
        <v>123</v>
      </c>
      <c r="FB15" s="32">
        <v>129</v>
      </c>
      <c r="FC15" s="32">
        <v>136</v>
      </c>
      <c r="FD15" s="32">
        <v>148</v>
      </c>
      <c r="FE15" s="32">
        <v>140</v>
      </c>
      <c r="FF15" s="32">
        <v>198</v>
      </c>
      <c r="FG15" s="32">
        <v>242</v>
      </c>
      <c r="FH15" s="32">
        <v>265</v>
      </c>
      <c r="FI15" s="32">
        <v>222</v>
      </c>
      <c r="FJ15" s="32">
        <v>215</v>
      </c>
      <c r="FK15" s="32">
        <v>145</v>
      </c>
      <c r="FL15" s="32">
        <v>128</v>
      </c>
      <c r="FM15" s="5">
        <v>107</v>
      </c>
      <c r="FN15" s="5">
        <v>128</v>
      </c>
      <c r="FO15" s="5">
        <v>157</v>
      </c>
      <c r="FQ15" s="5">
        <v>152</v>
      </c>
      <c r="FR15" s="95">
        <v>133</v>
      </c>
      <c r="FS15" s="95">
        <v>151</v>
      </c>
    </row>
    <row r="16" spans="1:185" ht="12.75" customHeight="1">
      <c r="A16" s="28" t="s">
        <v>23</v>
      </c>
      <c r="B16" s="46">
        <v>7</v>
      </c>
      <c r="C16" s="32">
        <f>0+7+0+0+10+3</f>
        <v>20</v>
      </c>
      <c r="D16" s="32">
        <v>17</v>
      </c>
      <c r="E16" s="32">
        <v>8</v>
      </c>
      <c r="F16" s="32">
        <v>7</v>
      </c>
      <c r="G16" s="32">
        <v>19</v>
      </c>
      <c r="H16" s="32">
        <v>20</v>
      </c>
      <c r="I16" s="32">
        <v>28</v>
      </c>
      <c r="J16" s="32">
        <v>50</v>
      </c>
      <c r="K16" s="32">
        <v>78</v>
      </c>
      <c r="L16" s="32">
        <v>25</v>
      </c>
      <c r="M16" s="32">
        <v>10</v>
      </c>
      <c r="N16" s="32">
        <v>9</v>
      </c>
      <c r="O16" s="32">
        <v>24</v>
      </c>
      <c r="P16" s="32">
        <v>16</v>
      </c>
      <c r="Q16" s="32">
        <v>20</v>
      </c>
      <c r="R16" s="32">
        <v>18</v>
      </c>
      <c r="S16" s="32">
        <v>18</v>
      </c>
      <c r="T16" s="32">
        <v>19</v>
      </c>
      <c r="U16" s="32">
        <v>28</v>
      </c>
      <c r="V16" s="32">
        <v>36</v>
      </c>
      <c r="W16" s="32">
        <v>22</v>
      </c>
      <c r="X16" s="32">
        <v>23</v>
      </c>
      <c r="Y16" s="32">
        <v>28</v>
      </c>
      <c r="Z16" s="32">
        <v>22</v>
      </c>
      <c r="AA16" s="32"/>
      <c r="AB16" s="32">
        <v>22</v>
      </c>
      <c r="AC16" s="95">
        <v>23</v>
      </c>
      <c r="AD16" s="95">
        <v>22</v>
      </c>
      <c r="AE16" s="46">
        <v>54</v>
      </c>
      <c r="AF16" s="32">
        <v>37</v>
      </c>
      <c r="AG16" s="32">
        <v>48</v>
      </c>
      <c r="AH16" s="32">
        <v>39</v>
      </c>
      <c r="AI16" s="32">
        <v>35</v>
      </c>
      <c r="AJ16" s="32">
        <v>34</v>
      </c>
      <c r="AK16" s="32">
        <v>45</v>
      </c>
      <c r="AL16" s="32">
        <v>40</v>
      </c>
      <c r="AM16" s="32">
        <v>40</v>
      </c>
      <c r="AN16" s="32">
        <v>53</v>
      </c>
      <c r="AO16" s="32">
        <v>48</v>
      </c>
      <c r="AP16" s="32">
        <v>52</v>
      </c>
      <c r="AQ16" s="32">
        <v>47</v>
      </c>
      <c r="AR16" s="32">
        <v>51</v>
      </c>
      <c r="AS16" s="32">
        <v>61</v>
      </c>
      <c r="AT16" s="32">
        <v>70</v>
      </c>
      <c r="AU16" s="32">
        <v>71</v>
      </c>
      <c r="AV16" s="32">
        <v>72</v>
      </c>
      <c r="AW16" s="32">
        <v>62</v>
      </c>
      <c r="AX16" s="32">
        <v>64</v>
      </c>
      <c r="AY16" s="32">
        <v>62</v>
      </c>
      <c r="AZ16" s="32">
        <v>66</v>
      </c>
      <c r="BA16" s="32">
        <v>58</v>
      </c>
      <c r="BB16" s="95">
        <v>65</v>
      </c>
      <c r="BC16" s="95">
        <v>76</v>
      </c>
      <c r="BD16" s="95"/>
      <c r="BE16" s="95">
        <v>112</v>
      </c>
      <c r="BF16" s="95">
        <v>117</v>
      </c>
      <c r="BG16" s="95">
        <v>123</v>
      </c>
      <c r="BH16" s="46">
        <v>59</v>
      </c>
      <c r="BI16" s="32">
        <v>53</v>
      </c>
      <c r="BJ16" s="32">
        <v>72</v>
      </c>
      <c r="BK16" s="32">
        <v>74</v>
      </c>
      <c r="BL16" s="32">
        <v>70</v>
      </c>
      <c r="BM16" s="32">
        <v>86</v>
      </c>
      <c r="BN16" s="32">
        <v>82</v>
      </c>
      <c r="BO16" s="32">
        <v>85</v>
      </c>
      <c r="BP16" s="32">
        <v>89</v>
      </c>
      <c r="BQ16" s="32">
        <v>116</v>
      </c>
      <c r="BR16" s="32">
        <v>104</v>
      </c>
      <c r="BS16" s="32">
        <v>106</v>
      </c>
      <c r="BT16" s="32">
        <v>108</v>
      </c>
      <c r="BU16" s="32">
        <v>113</v>
      </c>
      <c r="BV16" s="32">
        <v>84</v>
      </c>
      <c r="BW16" s="32">
        <v>103</v>
      </c>
      <c r="BX16" s="32">
        <v>99</v>
      </c>
      <c r="BY16" s="32">
        <v>95</v>
      </c>
      <c r="BZ16" s="32">
        <v>123</v>
      </c>
      <c r="CA16" s="32">
        <v>114</v>
      </c>
      <c r="CB16" s="32">
        <v>123</v>
      </c>
      <c r="CC16" s="32">
        <v>166</v>
      </c>
      <c r="CD16" s="32">
        <v>176</v>
      </c>
      <c r="CE16" s="95">
        <v>143</v>
      </c>
      <c r="CF16" s="95">
        <v>163</v>
      </c>
      <c r="CG16" s="95"/>
      <c r="CH16" s="95">
        <v>174</v>
      </c>
      <c r="CI16" s="95">
        <v>164</v>
      </c>
      <c r="CJ16" s="95">
        <v>191</v>
      </c>
      <c r="CK16" s="46">
        <v>13</v>
      </c>
      <c r="CL16" s="32">
        <v>20</v>
      </c>
      <c r="CM16" s="32">
        <v>23</v>
      </c>
      <c r="CN16" s="32">
        <v>21</v>
      </c>
      <c r="CO16" s="32">
        <v>21</v>
      </c>
      <c r="CP16" s="32">
        <v>27</v>
      </c>
      <c r="CQ16" s="32">
        <v>27</v>
      </c>
      <c r="CR16" s="32">
        <v>31</v>
      </c>
      <c r="CS16" s="32">
        <v>36</v>
      </c>
      <c r="CT16" s="32">
        <v>26</v>
      </c>
      <c r="CU16" s="32">
        <v>29</v>
      </c>
      <c r="CV16" s="32">
        <v>24</v>
      </c>
      <c r="CW16" s="32">
        <v>26</v>
      </c>
      <c r="CX16" s="32">
        <v>25</v>
      </c>
      <c r="CY16" s="32">
        <v>21</v>
      </c>
      <c r="CZ16" s="32">
        <v>15</v>
      </c>
      <c r="DA16" s="32">
        <v>23</v>
      </c>
      <c r="DB16" s="32">
        <v>34</v>
      </c>
      <c r="DC16" s="32">
        <v>41</v>
      </c>
      <c r="DD16" s="32">
        <v>24</v>
      </c>
      <c r="DE16" s="32">
        <v>19</v>
      </c>
      <c r="DF16" s="32">
        <v>24</v>
      </c>
      <c r="DG16" s="32">
        <v>20</v>
      </c>
      <c r="DH16" s="95">
        <v>28</v>
      </c>
      <c r="DI16" s="95">
        <v>23</v>
      </c>
      <c r="DJ16" s="95"/>
      <c r="DK16" s="95">
        <v>22</v>
      </c>
      <c r="DL16" s="95">
        <v>29</v>
      </c>
      <c r="DM16" s="95">
        <v>21</v>
      </c>
      <c r="DN16" s="46">
        <v>107</v>
      </c>
      <c r="DO16" s="32">
        <v>105</v>
      </c>
      <c r="DP16" s="32">
        <v>105</v>
      </c>
      <c r="DQ16" s="32">
        <v>94</v>
      </c>
      <c r="DR16" s="32">
        <v>105</v>
      </c>
      <c r="DS16" s="32">
        <v>120</v>
      </c>
      <c r="DT16" s="32">
        <v>119</v>
      </c>
      <c r="DU16" s="32">
        <v>111</v>
      </c>
      <c r="DV16" s="32">
        <v>125</v>
      </c>
      <c r="DW16" s="32">
        <v>114</v>
      </c>
      <c r="DX16" s="32">
        <v>125</v>
      </c>
      <c r="DY16" s="32">
        <v>114</v>
      </c>
      <c r="DZ16" s="32">
        <v>140</v>
      </c>
      <c r="EA16" s="32">
        <v>122</v>
      </c>
      <c r="EB16" s="32">
        <v>122</v>
      </c>
      <c r="EC16" s="32">
        <v>125</v>
      </c>
      <c r="ED16" s="32">
        <v>129</v>
      </c>
      <c r="EE16" s="32">
        <v>114</v>
      </c>
      <c r="EF16" s="32">
        <v>134</v>
      </c>
      <c r="EG16" s="32">
        <v>147</v>
      </c>
      <c r="EH16" s="32">
        <v>159</v>
      </c>
      <c r="EI16" s="32">
        <v>162</v>
      </c>
      <c r="EJ16" s="32">
        <v>136</v>
      </c>
      <c r="EK16" s="95">
        <v>192</v>
      </c>
      <c r="EL16" s="95">
        <v>148</v>
      </c>
      <c r="EM16" s="95"/>
      <c r="EN16" s="95">
        <v>158</v>
      </c>
      <c r="EO16" s="95">
        <v>151</v>
      </c>
      <c r="EP16" s="95">
        <v>148</v>
      </c>
      <c r="EQ16" s="46">
        <v>2</v>
      </c>
      <c r="ER16" s="32">
        <v>6</v>
      </c>
      <c r="ES16" s="32">
        <v>4</v>
      </c>
      <c r="ET16" s="32">
        <v>3</v>
      </c>
      <c r="EU16" s="32">
        <v>5</v>
      </c>
      <c r="EV16" s="32">
        <v>4</v>
      </c>
      <c r="EW16" s="32">
        <v>3</v>
      </c>
      <c r="EX16" s="32">
        <v>2</v>
      </c>
      <c r="EY16" s="32">
        <v>5</v>
      </c>
      <c r="EZ16" s="32">
        <v>7</v>
      </c>
      <c r="FA16" s="32">
        <v>8</v>
      </c>
      <c r="FB16" s="32">
        <v>5</v>
      </c>
      <c r="FC16" s="32">
        <v>5</v>
      </c>
      <c r="FD16" s="32">
        <v>4</v>
      </c>
      <c r="FE16" s="32">
        <v>19</v>
      </c>
      <c r="FF16" s="32">
        <v>12</v>
      </c>
      <c r="FG16" s="32">
        <v>13</v>
      </c>
      <c r="FH16" s="32">
        <v>31</v>
      </c>
      <c r="FI16" s="32">
        <v>51</v>
      </c>
      <c r="FJ16" s="32">
        <v>81</v>
      </c>
      <c r="FK16" s="32">
        <v>21</v>
      </c>
      <c r="FL16" s="32">
        <v>25</v>
      </c>
      <c r="FM16" s="5">
        <v>34</v>
      </c>
      <c r="FN16" s="5">
        <v>39</v>
      </c>
      <c r="FO16" s="5">
        <v>47</v>
      </c>
      <c r="FQ16" s="5">
        <v>73</v>
      </c>
      <c r="FR16" s="95">
        <v>96</v>
      </c>
      <c r="FS16" s="95">
        <v>106</v>
      </c>
    </row>
    <row r="17" spans="1:194" ht="12.75" customHeight="1">
      <c r="A17" s="28" t="s">
        <v>24</v>
      </c>
      <c r="B17" s="46">
        <v>62</v>
      </c>
      <c r="C17" s="32">
        <f>12+25+0+15+19+4</f>
        <v>75</v>
      </c>
      <c r="D17" s="32">
        <v>101</v>
      </c>
      <c r="E17" s="32">
        <v>76</v>
      </c>
      <c r="F17" s="32">
        <v>72</v>
      </c>
      <c r="G17" s="32">
        <v>77</v>
      </c>
      <c r="H17" s="32">
        <v>96</v>
      </c>
      <c r="I17" s="32">
        <v>104</v>
      </c>
      <c r="J17" s="32">
        <v>106</v>
      </c>
      <c r="K17" s="32">
        <v>120</v>
      </c>
      <c r="L17" s="32">
        <v>127</v>
      </c>
      <c r="M17" s="32">
        <v>125</v>
      </c>
      <c r="N17" s="32">
        <v>111</v>
      </c>
      <c r="O17" s="32">
        <v>136</v>
      </c>
      <c r="P17" s="32">
        <v>105</v>
      </c>
      <c r="Q17" s="32">
        <v>106</v>
      </c>
      <c r="R17" s="32">
        <v>137</v>
      </c>
      <c r="S17" s="32">
        <v>141</v>
      </c>
      <c r="T17" s="32">
        <v>125</v>
      </c>
      <c r="U17" s="32">
        <v>105</v>
      </c>
      <c r="V17" s="32">
        <v>127</v>
      </c>
      <c r="W17" s="32">
        <v>112</v>
      </c>
      <c r="X17" s="32">
        <v>126</v>
      </c>
      <c r="Y17" s="32">
        <v>134</v>
      </c>
      <c r="Z17" s="32">
        <v>171</v>
      </c>
      <c r="AA17" s="32"/>
      <c r="AB17" s="32">
        <v>165</v>
      </c>
      <c r="AC17" s="95">
        <v>165</v>
      </c>
      <c r="AD17" s="95">
        <v>166</v>
      </c>
      <c r="AE17" s="46">
        <v>139</v>
      </c>
      <c r="AF17" s="32">
        <v>142</v>
      </c>
      <c r="AG17" s="32">
        <v>130</v>
      </c>
      <c r="AH17" s="32">
        <v>127</v>
      </c>
      <c r="AI17" s="32">
        <v>123</v>
      </c>
      <c r="AJ17" s="32">
        <v>132</v>
      </c>
      <c r="AK17" s="32">
        <v>133</v>
      </c>
      <c r="AL17" s="32">
        <v>150</v>
      </c>
      <c r="AM17" s="32">
        <v>144</v>
      </c>
      <c r="AN17" s="32">
        <v>163</v>
      </c>
      <c r="AO17" s="32">
        <v>155</v>
      </c>
      <c r="AP17" s="32">
        <v>180</v>
      </c>
      <c r="AQ17" s="32">
        <v>171</v>
      </c>
      <c r="AR17" s="32">
        <v>200</v>
      </c>
      <c r="AS17" s="32">
        <v>155</v>
      </c>
      <c r="AT17" s="32">
        <v>187</v>
      </c>
      <c r="AU17" s="32">
        <v>187</v>
      </c>
      <c r="AV17" s="32">
        <v>166</v>
      </c>
      <c r="AW17" s="32">
        <v>184</v>
      </c>
      <c r="AX17" s="32">
        <v>197</v>
      </c>
      <c r="AY17" s="32">
        <v>200</v>
      </c>
      <c r="AZ17" s="32">
        <v>204</v>
      </c>
      <c r="BA17" s="32">
        <v>191</v>
      </c>
      <c r="BB17" s="95">
        <v>241</v>
      </c>
      <c r="BC17" s="95">
        <v>253</v>
      </c>
      <c r="BD17" s="95"/>
      <c r="BE17" s="95">
        <v>251</v>
      </c>
      <c r="BF17" s="95">
        <v>271</v>
      </c>
      <c r="BG17" s="95">
        <v>287</v>
      </c>
      <c r="BH17" s="46">
        <v>362</v>
      </c>
      <c r="BI17" s="32">
        <v>331</v>
      </c>
      <c r="BJ17" s="32">
        <v>380</v>
      </c>
      <c r="BK17" s="32">
        <v>406</v>
      </c>
      <c r="BL17" s="32">
        <v>347</v>
      </c>
      <c r="BM17" s="32">
        <v>456</v>
      </c>
      <c r="BN17" s="32">
        <v>473</v>
      </c>
      <c r="BO17" s="32">
        <v>508</v>
      </c>
      <c r="BP17" s="32">
        <v>505</v>
      </c>
      <c r="BQ17" s="32">
        <v>528</v>
      </c>
      <c r="BR17" s="32">
        <v>544</v>
      </c>
      <c r="BS17" s="32">
        <v>541</v>
      </c>
      <c r="BT17" s="32">
        <v>539</v>
      </c>
      <c r="BU17" s="32">
        <v>506</v>
      </c>
      <c r="BV17" s="32">
        <v>583</v>
      </c>
      <c r="BW17" s="32">
        <v>636</v>
      </c>
      <c r="BX17" s="32">
        <v>652</v>
      </c>
      <c r="BY17" s="32">
        <v>700</v>
      </c>
      <c r="BZ17" s="32">
        <v>762</v>
      </c>
      <c r="CA17" s="32">
        <v>795</v>
      </c>
      <c r="CB17" s="32">
        <v>866</v>
      </c>
      <c r="CC17" s="32">
        <v>836</v>
      </c>
      <c r="CD17" s="32">
        <v>830</v>
      </c>
      <c r="CE17" s="95">
        <v>955</v>
      </c>
      <c r="CF17" s="95">
        <v>995</v>
      </c>
      <c r="CG17" s="95"/>
      <c r="CH17" s="95">
        <v>1041</v>
      </c>
      <c r="CI17" s="95">
        <v>1074</v>
      </c>
      <c r="CJ17" s="95">
        <v>1229</v>
      </c>
      <c r="CK17" s="46">
        <v>9</v>
      </c>
      <c r="CL17" s="32">
        <v>13</v>
      </c>
      <c r="CM17" s="32">
        <v>18</v>
      </c>
      <c r="CN17" s="32">
        <v>18</v>
      </c>
      <c r="CO17" s="32">
        <v>26</v>
      </c>
      <c r="CP17" s="32">
        <v>9</v>
      </c>
      <c r="CQ17" s="32">
        <v>13</v>
      </c>
      <c r="CR17" s="32">
        <v>22</v>
      </c>
      <c r="CS17" s="32">
        <v>11</v>
      </c>
      <c r="CT17" s="32">
        <v>17</v>
      </c>
      <c r="CU17" s="32">
        <v>16</v>
      </c>
      <c r="CV17" s="32">
        <v>19</v>
      </c>
      <c r="CW17" s="32">
        <v>22</v>
      </c>
      <c r="CX17" s="32">
        <v>17</v>
      </c>
      <c r="CY17" s="32">
        <v>19</v>
      </c>
      <c r="CZ17" s="32">
        <v>15</v>
      </c>
      <c r="DA17" s="32">
        <v>21</v>
      </c>
      <c r="DB17" s="32">
        <v>19</v>
      </c>
      <c r="DC17" s="32">
        <v>30</v>
      </c>
      <c r="DD17" s="32">
        <v>26</v>
      </c>
      <c r="DE17" s="32">
        <v>23</v>
      </c>
      <c r="DF17" s="32">
        <v>18</v>
      </c>
      <c r="DG17" s="32">
        <v>27</v>
      </c>
      <c r="DH17" s="95">
        <v>24</v>
      </c>
      <c r="DI17" s="95">
        <v>32</v>
      </c>
      <c r="DJ17" s="95"/>
      <c r="DK17" s="95">
        <v>29</v>
      </c>
      <c r="DL17" s="95">
        <v>47</v>
      </c>
      <c r="DM17" s="95">
        <v>57</v>
      </c>
      <c r="DN17" s="46">
        <v>125</v>
      </c>
      <c r="DO17" s="32">
        <v>99</v>
      </c>
      <c r="DP17" s="32">
        <v>116</v>
      </c>
      <c r="DQ17" s="32">
        <v>128</v>
      </c>
      <c r="DR17" s="32">
        <v>114</v>
      </c>
      <c r="DS17" s="32">
        <v>136</v>
      </c>
      <c r="DT17" s="32">
        <v>151</v>
      </c>
      <c r="DU17" s="32">
        <v>134</v>
      </c>
      <c r="DV17" s="32">
        <v>135</v>
      </c>
      <c r="DW17" s="32">
        <v>116</v>
      </c>
      <c r="DX17" s="32">
        <v>120</v>
      </c>
      <c r="DY17" s="32">
        <v>153</v>
      </c>
      <c r="DZ17" s="32">
        <v>141</v>
      </c>
      <c r="EA17" s="32">
        <v>157</v>
      </c>
      <c r="EB17" s="32">
        <v>138</v>
      </c>
      <c r="EC17" s="32">
        <v>172</v>
      </c>
      <c r="ED17" s="32">
        <v>166</v>
      </c>
      <c r="EE17" s="32">
        <v>164</v>
      </c>
      <c r="EF17" s="32">
        <v>168</v>
      </c>
      <c r="EG17" s="32">
        <v>225</v>
      </c>
      <c r="EH17" s="32">
        <v>176</v>
      </c>
      <c r="EI17" s="32">
        <v>189</v>
      </c>
      <c r="EJ17" s="32">
        <v>234</v>
      </c>
      <c r="EK17" s="95">
        <v>254</v>
      </c>
      <c r="EL17" s="95">
        <v>277</v>
      </c>
      <c r="EM17" s="95"/>
      <c r="EN17" s="95">
        <v>301</v>
      </c>
      <c r="EO17" s="95">
        <v>363</v>
      </c>
      <c r="EP17" s="95">
        <v>362</v>
      </c>
      <c r="EQ17" s="46">
        <v>27</v>
      </c>
      <c r="ER17" s="32">
        <v>23</v>
      </c>
      <c r="ES17" s="32">
        <v>27</v>
      </c>
      <c r="ET17" s="32">
        <v>32</v>
      </c>
      <c r="EU17" s="32">
        <v>31</v>
      </c>
      <c r="EV17" s="32">
        <v>32</v>
      </c>
      <c r="EW17" s="32">
        <v>47</v>
      </c>
      <c r="EX17" s="32">
        <v>45</v>
      </c>
      <c r="EY17" s="32">
        <v>58</v>
      </c>
      <c r="EZ17" s="32">
        <v>57</v>
      </c>
      <c r="FA17" s="32">
        <v>69</v>
      </c>
      <c r="FB17" s="32">
        <v>59</v>
      </c>
      <c r="FC17" s="32">
        <v>78</v>
      </c>
      <c r="FD17" s="32">
        <v>114</v>
      </c>
      <c r="FE17" s="32">
        <v>83</v>
      </c>
      <c r="FF17" s="32">
        <v>78</v>
      </c>
      <c r="FG17" s="32">
        <v>134</v>
      </c>
      <c r="FH17" s="32">
        <v>182</v>
      </c>
      <c r="FI17" s="32">
        <v>188</v>
      </c>
      <c r="FJ17" s="32">
        <v>162</v>
      </c>
      <c r="FK17" s="32">
        <v>183</v>
      </c>
      <c r="FL17" s="32">
        <v>140</v>
      </c>
      <c r="FM17" s="5">
        <v>158</v>
      </c>
      <c r="FN17" s="5">
        <v>182</v>
      </c>
      <c r="FO17" s="5">
        <v>232</v>
      </c>
      <c r="FQ17" s="5">
        <v>245</v>
      </c>
      <c r="FR17" s="95">
        <v>259</v>
      </c>
      <c r="FS17" s="95">
        <v>343</v>
      </c>
    </row>
    <row r="18" spans="1:194" ht="12.75" customHeight="1">
      <c r="A18" s="28" t="s">
        <v>25</v>
      </c>
      <c r="B18" s="46">
        <v>13</v>
      </c>
      <c r="C18" s="32">
        <f>3+5+0+2+17+5</f>
        <v>32</v>
      </c>
      <c r="D18" s="32">
        <v>18</v>
      </c>
      <c r="E18" s="32">
        <v>22</v>
      </c>
      <c r="F18" s="32">
        <v>20</v>
      </c>
      <c r="G18" s="32">
        <v>19</v>
      </c>
      <c r="H18" s="32">
        <v>25</v>
      </c>
      <c r="I18" s="32">
        <v>32</v>
      </c>
      <c r="J18" s="32">
        <v>20</v>
      </c>
      <c r="K18" s="32">
        <v>34</v>
      </c>
      <c r="L18" s="32">
        <v>31</v>
      </c>
      <c r="M18" s="32">
        <v>60</v>
      </c>
      <c r="N18" s="32">
        <v>50</v>
      </c>
      <c r="O18" s="32">
        <v>75</v>
      </c>
      <c r="P18" s="32">
        <v>79</v>
      </c>
      <c r="Q18" s="32">
        <v>38</v>
      </c>
      <c r="R18" s="32">
        <v>35</v>
      </c>
      <c r="S18" s="32">
        <v>59</v>
      </c>
      <c r="T18" s="32">
        <v>49</v>
      </c>
      <c r="U18" s="32">
        <v>31</v>
      </c>
      <c r="V18" s="32">
        <v>38</v>
      </c>
      <c r="W18" s="32">
        <v>26</v>
      </c>
      <c r="X18" s="32">
        <v>32</v>
      </c>
      <c r="Y18" s="32">
        <v>30</v>
      </c>
      <c r="Z18" s="32">
        <v>43</v>
      </c>
      <c r="AA18" s="32"/>
      <c r="AB18" s="32">
        <v>45</v>
      </c>
      <c r="AC18" s="95">
        <v>52</v>
      </c>
      <c r="AD18" s="95">
        <v>48</v>
      </c>
      <c r="AE18" s="46">
        <v>65</v>
      </c>
      <c r="AF18" s="32">
        <v>43</v>
      </c>
      <c r="AG18" s="32">
        <v>53</v>
      </c>
      <c r="AH18" s="32">
        <v>36</v>
      </c>
      <c r="AI18" s="32">
        <v>63</v>
      </c>
      <c r="AJ18" s="32">
        <v>75</v>
      </c>
      <c r="AK18" s="32">
        <v>55</v>
      </c>
      <c r="AL18" s="32">
        <v>82</v>
      </c>
      <c r="AM18" s="32">
        <v>60</v>
      </c>
      <c r="AN18" s="32">
        <v>60</v>
      </c>
      <c r="AO18" s="32">
        <v>69</v>
      </c>
      <c r="AP18" s="32">
        <v>95</v>
      </c>
      <c r="AQ18" s="32">
        <v>69</v>
      </c>
      <c r="AR18" s="32">
        <v>103</v>
      </c>
      <c r="AS18" s="32">
        <v>99</v>
      </c>
      <c r="AT18" s="32">
        <v>90</v>
      </c>
      <c r="AU18" s="32">
        <v>83</v>
      </c>
      <c r="AV18" s="32">
        <v>82</v>
      </c>
      <c r="AW18" s="32">
        <v>85</v>
      </c>
      <c r="AX18" s="32">
        <v>76</v>
      </c>
      <c r="AY18" s="32">
        <v>95</v>
      </c>
      <c r="AZ18" s="32">
        <v>130</v>
      </c>
      <c r="BA18" s="32">
        <v>105</v>
      </c>
      <c r="BB18" s="95">
        <v>104</v>
      </c>
      <c r="BC18" s="95">
        <v>112</v>
      </c>
      <c r="BD18" s="95"/>
      <c r="BE18" s="95">
        <v>109</v>
      </c>
      <c r="BF18" s="95">
        <v>100</v>
      </c>
      <c r="BG18" s="95">
        <v>94</v>
      </c>
      <c r="BH18" s="46">
        <v>124</v>
      </c>
      <c r="BI18" s="32">
        <v>132</v>
      </c>
      <c r="BJ18" s="32">
        <v>124</v>
      </c>
      <c r="BK18" s="32">
        <v>139</v>
      </c>
      <c r="BL18" s="32">
        <v>132</v>
      </c>
      <c r="BM18" s="32">
        <v>158</v>
      </c>
      <c r="BN18" s="32">
        <v>158</v>
      </c>
      <c r="BO18" s="32">
        <v>150</v>
      </c>
      <c r="BP18" s="32">
        <v>156</v>
      </c>
      <c r="BQ18" s="32">
        <v>156</v>
      </c>
      <c r="BR18" s="32">
        <v>147</v>
      </c>
      <c r="BS18" s="32">
        <v>153</v>
      </c>
      <c r="BT18" s="32">
        <v>158</v>
      </c>
      <c r="BU18" s="32">
        <v>140</v>
      </c>
      <c r="BV18" s="32">
        <v>123</v>
      </c>
      <c r="BW18" s="32">
        <v>153</v>
      </c>
      <c r="BX18" s="32">
        <v>157</v>
      </c>
      <c r="BY18" s="32">
        <v>157</v>
      </c>
      <c r="BZ18" s="32">
        <v>207</v>
      </c>
      <c r="CA18" s="32">
        <v>159</v>
      </c>
      <c r="CB18" s="32">
        <v>198</v>
      </c>
      <c r="CC18" s="32">
        <v>216</v>
      </c>
      <c r="CD18" s="32">
        <v>180</v>
      </c>
      <c r="CE18" s="95">
        <v>217</v>
      </c>
      <c r="CF18" s="95">
        <v>239</v>
      </c>
      <c r="CG18" s="95"/>
      <c r="CH18" s="95">
        <v>262</v>
      </c>
      <c r="CI18" s="95">
        <v>261</v>
      </c>
      <c r="CJ18" s="95">
        <v>255</v>
      </c>
      <c r="CK18" s="46">
        <v>20</v>
      </c>
      <c r="CL18" s="32">
        <v>18</v>
      </c>
      <c r="CM18" s="32">
        <v>10</v>
      </c>
      <c r="CN18" s="32">
        <v>17</v>
      </c>
      <c r="CO18" s="32">
        <v>11</v>
      </c>
      <c r="CP18" s="32">
        <v>13</v>
      </c>
      <c r="CQ18" s="32">
        <v>15</v>
      </c>
      <c r="CR18" s="32">
        <v>19</v>
      </c>
      <c r="CS18" s="32">
        <v>23</v>
      </c>
      <c r="CT18" s="32">
        <v>13</v>
      </c>
      <c r="CU18" s="32">
        <v>24</v>
      </c>
      <c r="CV18" s="32">
        <v>17</v>
      </c>
      <c r="CW18" s="32">
        <v>13</v>
      </c>
      <c r="CX18" s="32">
        <v>12</v>
      </c>
      <c r="CY18" s="32">
        <v>13</v>
      </c>
      <c r="CZ18" s="32">
        <v>19</v>
      </c>
      <c r="DA18" s="32">
        <v>22</v>
      </c>
      <c r="DB18" s="32">
        <v>13</v>
      </c>
      <c r="DC18" s="32">
        <v>10</v>
      </c>
      <c r="DD18" s="32">
        <v>20</v>
      </c>
      <c r="DE18" s="32">
        <v>15</v>
      </c>
      <c r="DF18" s="32">
        <v>18</v>
      </c>
      <c r="DG18" s="32">
        <v>17</v>
      </c>
      <c r="DH18" s="95">
        <v>20</v>
      </c>
      <c r="DI18" s="95">
        <v>24</v>
      </c>
      <c r="DJ18" s="95"/>
      <c r="DK18" s="95">
        <v>34</v>
      </c>
      <c r="DL18" s="95">
        <v>33</v>
      </c>
      <c r="DM18" s="95">
        <v>30</v>
      </c>
      <c r="DN18" s="46">
        <v>163</v>
      </c>
      <c r="DO18" s="32">
        <v>155</v>
      </c>
      <c r="DP18" s="32">
        <v>120</v>
      </c>
      <c r="DQ18" s="32">
        <v>114</v>
      </c>
      <c r="DR18" s="32">
        <v>117</v>
      </c>
      <c r="DS18" s="32">
        <v>119</v>
      </c>
      <c r="DT18" s="32">
        <v>125</v>
      </c>
      <c r="DU18" s="32">
        <v>113</v>
      </c>
      <c r="DV18" s="32">
        <v>105</v>
      </c>
      <c r="DW18" s="32">
        <v>89</v>
      </c>
      <c r="DX18" s="32">
        <v>63</v>
      </c>
      <c r="DY18" s="32">
        <v>91</v>
      </c>
      <c r="DZ18" s="32">
        <v>83</v>
      </c>
      <c r="EA18" s="32">
        <v>73</v>
      </c>
      <c r="EB18" s="32">
        <v>79</v>
      </c>
      <c r="EC18" s="32">
        <v>76</v>
      </c>
      <c r="ED18" s="32">
        <v>81</v>
      </c>
      <c r="EE18" s="32">
        <v>81</v>
      </c>
      <c r="EF18" s="32">
        <v>76</v>
      </c>
      <c r="EG18" s="32">
        <v>62</v>
      </c>
      <c r="EH18" s="32">
        <v>56</v>
      </c>
      <c r="EI18" s="32">
        <v>62</v>
      </c>
      <c r="EJ18" s="32">
        <v>67</v>
      </c>
      <c r="EK18" s="95">
        <v>79</v>
      </c>
      <c r="EL18" s="95">
        <v>59</v>
      </c>
      <c r="EM18" s="95"/>
      <c r="EN18" s="95">
        <v>55</v>
      </c>
      <c r="EO18" s="95">
        <v>76</v>
      </c>
      <c r="EP18" s="95">
        <v>76</v>
      </c>
      <c r="EQ18" s="46">
        <v>12</v>
      </c>
      <c r="ER18" s="32">
        <v>16</v>
      </c>
      <c r="ES18" s="32">
        <v>12</v>
      </c>
      <c r="ET18" s="32">
        <v>11</v>
      </c>
      <c r="EU18" s="32">
        <v>7</v>
      </c>
      <c r="EV18" s="32">
        <v>12</v>
      </c>
      <c r="EW18" s="32">
        <v>10</v>
      </c>
      <c r="EX18" s="32">
        <v>9</v>
      </c>
      <c r="EY18" s="32">
        <v>6</v>
      </c>
      <c r="EZ18" s="32">
        <v>44</v>
      </c>
      <c r="FA18" s="32">
        <v>7</v>
      </c>
      <c r="FB18" s="32">
        <v>11</v>
      </c>
      <c r="FC18" s="32">
        <v>16</v>
      </c>
      <c r="FD18" s="32">
        <v>14</v>
      </c>
      <c r="FE18" s="32">
        <v>7</v>
      </c>
      <c r="FF18" s="32">
        <v>7</v>
      </c>
      <c r="FG18" s="32">
        <v>15</v>
      </c>
      <c r="FH18" s="32">
        <v>18</v>
      </c>
      <c r="FI18" s="32">
        <v>20</v>
      </c>
      <c r="FJ18" s="32">
        <v>41</v>
      </c>
      <c r="FK18" s="32">
        <v>29</v>
      </c>
      <c r="FL18" s="32">
        <v>4</v>
      </c>
      <c r="FM18" s="5">
        <v>8</v>
      </c>
      <c r="FN18" s="5">
        <v>14</v>
      </c>
      <c r="FO18" s="5">
        <v>16</v>
      </c>
      <c r="FQ18" s="5">
        <v>16</v>
      </c>
      <c r="FR18" s="95">
        <v>31</v>
      </c>
      <c r="FS18" s="95">
        <v>44</v>
      </c>
    </row>
    <row r="19" spans="1:194" ht="12.75" customHeight="1">
      <c r="A19" s="28" t="s">
        <v>26</v>
      </c>
      <c r="B19" s="46">
        <v>17</v>
      </c>
      <c r="C19" s="32">
        <f>0+10+0+0+8+1</f>
        <v>19</v>
      </c>
      <c r="D19" s="32">
        <v>22</v>
      </c>
      <c r="E19" s="32">
        <v>31</v>
      </c>
      <c r="F19" s="32">
        <v>22</v>
      </c>
      <c r="G19" s="32">
        <v>35</v>
      </c>
      <c r="H19" s="32">
        <v>42</v>
      </c>
      <c r="I19" s="32">
        <v>44</v>
      </c>
      <c r="J19" s="32">
        <v>41</v>
      </c>
      <c r="K19" s="32">
        <v>57</v>
      </c>
      <c r="L19" s="32">
        <v>45</v>
      </c>
      <c r="M19" s="32">
        <v>55</v>
      </c>
      <c r="N19" s="32">
        <v>56</v>
      </c>
      <c r="O19" s="32">
        <v>55</v>
      </c>
      <c r="P19" s="32">
        <v>57</v>
      </c>
      <c r="Q19" s="32">
        <v>50</v>
      </c>
      <c r="R19" s="32">
        <v>39</v>
      </c>
      <c r="S19" s="32">
        <v>43</v>
      </c>
      <c r="T19" s="32">
        <v>44</v>
      </c>
      <c r="U19" s="32">
        <v>55</v>
      </c>
      <c r="V19" s="32">
        <v>45</v>
      </c>
      <c r="W19" s="32">
        <v>58</v>
      </c>
      <c r="X19" s="32">
        <v>68</v>
      </c>
      <c r="Y19" s="32">
        <v>44</v>
      </c>
      <c r="Z19" s="32">
        <v>50</v>
      </c>
      <c r="AA19" s="32"/>
      <c r="AB19" s="32">
        <v>58</v>
      </c>
      <c r="AC19" s="95">
        <v>75</v>
      </c>
      <c r="AD19" s="95">
        <v>41</v>
      </c>
      <c r="AE19" s="46">
        <v>28</v>
      </c>
      <c r="AF19" s="32">
        <v>31</v>
      </c>
      <c r="AG19" s="32">
        <v>17</v>
      </c>
      <c r="AH19" s="32">
        <v>33</v>
      </c>
      <c r="AI19" s="32">
        <v>17</v>
      </c>
      <c r="AJ19" s="32">
        <v>37</v>
      </c>
      <c r="AK19" s="32">
        <v>34</v>
      </c>
      <c r="AL19" s="32">
        <v>44</v>
      </c>
      <c r="AM19" s="32">
        <v>28</v>
      </c>
      <c r="AN19" s="32">
        <v>38</v>
      </c>
      <c r="AO19" s="32">
        <v>59</v>
      </c>
      <c r="AP19" s="32">
        <v>51</v>
      </c>
      <c r="AQ19" s="32">
        <v>47</v>
      </c>
      <c r="AR19" s="32">
        <v>54</v>
      </c>
      <c r="AS19" s="32">
        <v>45</v>
      </c>
      <c r="AT19" s="32">
        <v>48</v>
      </c>
      <c r="AU19" s="32">
        <v>50</v>
      </c>
      <c r="AV19" s="32">
        <v>45</v>
      </c>
      <c r="AW19" s="32">
        <v>41</v>
      </c>
      <c r="AX19" s="32">
        <v>47</v>
      </c>
      <c r="AY19" s="32">
        <v>43</v>
      </c>
      <c r="AZ19" s="32">
        <v>44</v>
      </c>
      <c r="BA19" s="32">
        <v>51</v>
      </c>
      <c r="BB19" s="95">
        <v>63</v>
      </c>
      <c r="BC19" s="95">
        <v>65</v>
      </c>
      <c r="BD19" s="95"/>
      <c r="BE19" s="95">
        <v>73</v>
      </c>
      <c r="BF19" s="95">
        <v>53</v>
      </c>
      <c r="BG19" s="95">
        <v>66</v>
      </c>
      <c r="BH19" s="46">
        <v>92</v>
      </c>
      <c r="BI19" s="32">
        <v>105</v>
      </c>
      <c r="BJ19" s="32">
        <v>113</v>
      </c>
      <c r="BK19" s="32">
        <v>141</v>
      </c>
      <c r="BL19" s="32">
        <v>113</v>
      </c>
      <c r="BM19" s="32">
        <v>132</v>
      </c>
      <c r="BN19" s="32">
        <v>162</v>
      </c>
      <c r="BO19" s="32">
        <v>171</v>
      </c>
      <c r="BP19" s="32">
        <v>180</v>
      </c>
      <c r="BQ19" s="32">
        <v>161</v>
      </c>
      <c r="BR19" s="32">
        <v>187</v>
      </c>
      <c r="BS19" s="32">
        <v>163</v>
      </c>
      <c r="BT19" s="32">
        <v>160</v>
      </c>
      <c r="BU19" s="32">
        <v>155</v>
      </c>
      <c r="BV19" s="32">
        <v>166</v>
      </c>
      <c r="BW19" s="32">
        <v>175</v>
      </c>
      <c r="BX19" s="32">
        <v>211</v>
      </c>
      <c r="BY19" s="32">
        <v>203</v>
      </c>
      <c r="BZ19" s="32">
        <v>242</v>
      </c>
      <c r="CA19" s="32">
        <v>254</v>
      </c>
      <c r="CB19" s="32">
        <v>261</v>
      </c>
      <c r="CC19" s="32">
        <v>237</v>
      </c>
      <c r="CD19" s="32">
        <v>263</v>
      </c>
      <c r="CE19" s="95">
        <v>302</v>
      </c>
      <c r="CF19" s="95">
        <v>261</v>
      </c>
      <c r="CG19" s="95"/>
      <c r="CH19" s="95">
        <v>368</v>
      </c>
      <c r="CI19" s="95">
        <v>327</v>
      </c>
      <c r="CJ19" s="95">
        <v>310</v>
      </c>
      <c r="CK19" s="46">
        <v>17</v>
      </c>
      <c r="CL19" s="32">
        <v>19</v>
      </c>
      <c r="CM19" s="32">
        <v>27</v>
      </c>
      <c r="CN19" s="32">
        <v>27</v>
      </c>
      <c r="CO19" s="32">
        <v>27</v>
      </c>
      <c r="CP19" s="32">
        <v>35</v>
      </c>
      <c r="CQ19" s="32">
        <v>20</v>
      </c>
      <c r="CR19" s="32">
        <v>18</v>
      </c>
      <c r="CS19" s="32">
        <v>26</v>
      </c>
      <c r="CT19" s="32">
        <v>26</v>
      </c>
      <c r="CU19" s="32">
        <v>13</v>
      </c>
      <c r="CV19" s="32">
        <v>16</v>
      </c>
      <c r="CW19" s="32">
        <v>18</v>
      </c>
      <c r="CX19" s="32">
        <v>18</v>
      </c>
      <c r="CY19" s="32">
        <v>14</v>
      </c>
      <c r="CZ19" s="32">
        <v>11</v>
      </c>
      <c r="DA19" s="32">
        <v>10</v>
      </c>
      <c r="DB19" s="32">
        <v>10</v>
      </c>
      <c r="DC19" s="32">
        <v>10</v>
      </c>
      <c r="DD19" s="32">
        <v>7</v>
      </c>
      <c r="DE19" s="32">
        <v>11</v>
      </c>
      <c r="DF19" s="32">
        <v>16</v>
      </c>
      <c r="DG19" s="32">
        <v>14</v>
      </c>
      <c r="DH19" s="95">
        <v>13</v>
      </c>
      <c r="DI19" s="95">
        <v>15</v>
      </c>
      <c r="DJ19" s="95"/>
      <c r="DK19" s="95">
        <v>15</v>
      </c>
      <c r="DL19" s="95">
        <v>16</v>
      </c>
      <c r="DM19" s="95">
        <v>13</v>
      </c>
      <c r="DN19" s="46">
        <v>53</v>
      </c>
      <c r="DO19" s="32">
        <v>50</v>
      </c>
      <c r="DP19" s="32">
        <v>77</v>
      </c>
      <c r="DQ19" s="32">
        <v>64</v>
      </c>
      <c r="DR19" s="32">
        <v>77</v>
      </c>
      <c r="DS19" s="32">
        <v>87</v>
      </c>
      <c r="DT19" s="32">
        <v>93</v>
      </c>
      <c r="DU19" s="32">
        <v>101</v>
      </c>
      <c r="DV19" s="32">
        <v>141</v>
      </c>
      <c r="DW19" s="32">
        <v>80</v>
      </c>
      <c r="DX19" s="32">
        <v>91</v>
      </c>
      <c r="DY19" s="32">
        <v>87</v>
      </c>
      <c r="DZ19" s="32">
        <v>90</v>
      </c>
      <c r="EA19" s="32">
        <v>90</v>
      </c>
      <c r="EB19" s="32">
        <v>93</v>
      </c>
      <c r="EC19" s="32">
        <v>79</v>
      </c>
      <c r="ED19" s="32">
        <v>97</v>
      </c>
      <c r="EE19" s="32">
        <v>77</v>
      </c>
      <c r="EF19" s="32">
        <v>92</v>
      </c>
      <c r="EG19" s="32">
        <v>63</v>
      </c>
      <c r="EH19" s="32">
        <v>102</v>
      </c>
      <c r="EI19" s="32">
        <v>103</v>
      </c>
      <c r="EJ19" s="32">
        <v>105</v>
      </c>
      <c r="EK19" s="95">
        <v>72</v>
      </c>
      <c r="EL19" s="95">
        <v>125</v>
      </c>
      <c r="EM19" s="95"/>
      <c r="EN19" s="95">
        <v>128</v>
      </c>
      <c r="EO19" s="95">
        <v>104</v>
      </c>
      <c r="EP19" s="95">
        <v>92</v>
      </c>
      <c r="EQ19" s="46" t="s">
        <v>31</v>
      </c>
      <c r="ER19" s="32" t="s">
        <v>31</v>
      </c>
      <c r="ES19" s="32">
        <v>10</v>
      </c>
      <c r="ET19" s="32">
        <v>5</v>
      </c>
      <c r="EU19" s="32">
        <v>10</v>
      </c>
      <c r="EV19" s="32">
        <v>12</v>
      </c>
      <c r="EW19" s="32">
        <v>20</v>
      </c>
      <c r="EX19" s="32">
        <v>26</v>
      </c>
      <c r="EY19" s="32">
        <v>28</v>
      </c>
      <c r="EZ19" s="32">
        <v>21</v>
      </c>
      <c r="FA19" s="32">
        <v>34</v>
      </c>
      <c r="FB19" s="32">
        <v>30</v>
      </c>
      <c r="FC19" s="32">
        <v>30</v>
      </c>
      <c r="FD19" s="32">
        <v>48</v>
      </c>
      <c r="FE19" s="32">
        <v>43</v>
      </c>
      <c r="FF19" s="32">
        <v>52</v>
      </c>
      <c r="FG19" s="32">
        <v>49</v>
      </c>
      <c r="FH19" s="32">
        <v>51</v>
      </c>
      <c r="FI19" s="32">
        <v>46</v>
      </c>
      <c r="FJ19" s="32">
        <v>169</v>
      </c>
      <c r="FK19" s="32">
        <v>113</v>
      </c>
      <c r="FL19" s="32">
        <v>107</v>
      </c>
      <c r="FM19" s="5">
        <v>119</v>
      </c>
      <c r="FN19" s="5">
        <v>154</v>
      </c>
      <c r="FO19" s="5">
        <v>181</v>
      </c>
      <c r="FQ19" s="5">
        <v>202</v>
      </c>
      <c r="FR19" s="95">
        <v>202</v>
      </c>
      <c r="FS19" s="95">
        <v>208</v>
      </c>
    </row>
    <row r="20" spans="1:194" ht="12.75" customHeight="1">
      <c r="A20" s="28" t="s">
        <v>27</v>
      </c>
      <c r="B20" s="46">
        <v>66</v>
      </c>
      <c r="C20" s="32">
        <f>6+21+0+18+29+2</f>
        <v>76</v>
      </c>
      <c r="D20" s="32">
        <v>52</v>
      </c>
      <c r="E20" s="32">
        <v>67</v>
      </c>
      <c r="F20" s="32">
        <v>67</v>
      </c>
      <c r="G20" s="32">
        <v>68</v>
      </c>
      <c r="H20" s="32">
        <v>81</v>
      </c>
      <c r="I20" s="32">
        <v>70</v>
      </c>
      <c r="J20" s="32">
        <v>85</v>
      </c>
      <c r="K20" s="32">
        <v>84</v>
      </c>
      <c r="L20" s="32">
        <v>73</v>
      </c>
      <c r="M20" s="32">
        <v>60</v>
      </c>
      <c r="N20" s="32">
        <v>90</v>
      </c>
      <c r="O20" s="32">
        <v>87</v>
      </c>
      <c r="P20" s="32">
        <v>61</v>
      </c>
      <c r="Q20" s="32">
        <v>83</v>
      </c>
      <c r="R20" s="32">
        <v>93</v>
      </c>
      <c r="S20" s="32">
        <v>80</v>
      </c>
      <c r="T20" s="32">
        <v>86</v>
      </c>
      <c r="U20" s="32">
        <v>72</v>
      </c>
      <c r="V20" s="32">
        <v>67</v>
      </c>
      <c r="W20" s="32">
        <v>61</v>
      </c>
      <c r="X20" s="32">
        <v>174</v>
      </c>
      <c r="Y20" s="32">
        <v>84</v>
      </c>
      <c r="Z20" s="32">
        <v>91</v>
      </c>
      <c r="AA20" s="32"/>
      <c r="AB20" s="32">
        <v>83</v>
      </c>
      <c r="AC20" s="95">
        <v>100</v>
      </c>
      <c r="AD20" s="95">
        <v>106</v>
      </c>
      <c r="AE20" s="46">
        <v>120</v>
      </c>
      <c r="AF20" s="32">
        <v>115</v>
      </c>
      <c r="AG20" s="32">
        <v>113</v>
      </c>
      <c r="AH20" s="32">
        <v>104</v>
      </c>
      <c r="AI20" s="32">
        <v>111</v>
      </c>
      <c r="AJ20" s="32">
        <v>103</v>
      </c>
      <c r="AK20" s="32">
        <v>121</v>
      </c>
      <c r="AL20" s="32">
        <v>100</v>
      </c>
      <c r="AM20" s="32">
        <v>113</v>
      </c>
      <c r="AN20" s="32">
        <v>119</v>
      </c>
      <c r="AO20" s="32">
        <v>119</v>
      </c>
      <c r="AP20" s="32">
        <v>135</v>
      </c>
      <c r="AQ20" s="32">
        <v>128</v>
      </c>
      <c r="AR20" s="32">
        <v>119</v>
      </c>
      <c r="AS20" s="32">
        <v>154</v>
      </c>
      <c r="AT20" s="32">
        <v>130</v>
      </c>
      <c r="AU20" s="32">
        <v>146</v>
      </c>
      <c r="AV20" s="32">
        <v>133</v>
      </c>
      <c r="AW20" s="32">
        <v>126</v>
      </c>
      <c r="AX20" s="32">
        <v>108</v>
      </c>
      <c r="AY20" s="32">
        <v>153</v>
      </c>
      <c r="AZ20" s="32">
        <v>133</v>
      </c>
      <c r="BA20" s="32">
        <v>150</v>
      </c>
      <c r="BB20" s="95">
        <v>150</v>
      </c>
      <c r="BC20" s="95">
        <v>180</v>
      </c>
      <c r="BD20" s="95"/>
      <c r="BE20" s="95">
        <v>208</v>
      </c>
      <c r="BF20" s="95">
        <v>175</v>
      </c>
      <c r="BG20" s="95">
        <v>190</v>
      </c>
      <c r="BH20" s="46">
        <v>145</v>
      </c>
      <c r="BI20" s="32">
        <v>156</v>
      </c>
      <c r="BJ20" s="32">
        <v>140</v>
      </c>
      <c r="BK20" s="32">
        <v>148</v>
      </c>
      <c r="BL20" s="32">
        <v>152</v>
      </c>
      <c r="BM20" s="32">
        <v>187</v>
      </c>
      <c r="BN20" s="32">
        <v>243</v>
      </c>
      <c r="BO20" s="32">
        <v>234</v>
      </c>
      <c r="BP20" s="32">
        <v>222</v>
      </c>
      <c r="BQ20" s="32">
        <v>231</v>
      </c>
      <c r="BR20" s="32">
        <v>240</v>
      </c>
      <c r="BS20" s="32">
        <v>278</v>
      </c>
      <c r="BT20" s="32">
        <v>239</v>
      </c>
      <c r="BU20" s="32">
        <v>258</v>
      </c>
      <c r="BV20" s="32">
        <v>214</v>
      </c>
      <c r="BW20" s="32">
        <v>244</v>
      </c>
      <c r="BX20" s="32">
        <v>241</v>
      </c>
      <c r="BY20" s="32">
        <v>280</v>
      </c>
      <c r="BZ20" s="32">
        <v>310</v>
      </c>
      <c r="CA20" s="32">
        <v>350</v>
      </c>
      <c r="CB20" s="32">
        <v>349</v>
      </c>
      <c r="CC20" s="32">
        <v>346</v>
      </c>
      <c r="CD20" s="32">
        <v>382</v>
      </c>
      <c r="CE20" s="95">
        <v>403</v>
      </c>
      <c r="CF20" s="95">
        <v>388</v>
      </c>
      <c r="CG20" s="95"/>
      <c r="CH20" s="95">
        <v>456</v>
      </c>
      <c r="CI20" s="95">
        <v>471</v>
      </c>
      <c r="CJ20" s="95">
        <v>509</v>
      </c>
      <c r="CK20" s="46">
        <v>15</v>
      </c>
      <c r="CL20" s="32">
        <v>18</v>
      </c>
      <c r="CM20" s="32">
        <v>31</v>
      </c>
      <c r="CN20" s="32">
        <v>32</v>
      </c>
      <c r="CO20" s="32">
        <v>22</v>
      </c>
      <c r="CP20" s="32">
        <v>27</v>
      </c>
      <c r="CQ20" s="32">
        <v>15</v>
      </c>
      <c r="CR20" s="32">
        <v>45</v>
      </c>
      <c r="CS20" s="32">
        <v>40</v>
      </c>
      <c r="CT20" s="32">
        <v>49</v>
      </c>
      <c r="CU20" s="32">
        <v>57</v>
      </c>
      <c r="CV20" s="32">
        <v>43</v>
      </c>
      <c r="CW20" s="32">
        <v>46</v>
      </c>
      <c r="CX20" s="32">
        <v>29</v>
      </c>
      <c r="CY20" s="32">
        <v>20</v>
      </c>
      <c r="CZ20" s="32">
        <v>29</v>
      </c>
      <c r="DA20" s="32">
        <v>28</v>
      </c>
      <c r="DB20" s="32">
        <v>21</v>
      </c>
      <c r="DC20" s="32">
        <v>31</v>
      </c>
      <c r="DD20" s="32">
        <v>26</v>
      </c>
      <c r="DE20" s="32">
        <v>33</v>
      </c>
      <c r="DF20" s="32">
        <v>35</v>
      </c>
      <c r="DG20" s="32">
        <v>28</v>
      </c>
      <c r="DH20" s="95">
        <v>34</v>
      </c>
      <c r="DI20" s="95">
        <v>43</v>
      </c>
      <c r="DJ20" s="95"/>
      <c r="DK20" s="95">
        <v>45</v>
      </c>
      <c r="DL20" s="95">
        <v>37</v>
      </c>
      <c r="DM20" s="95">
        <v>41</v>
      </c>
      <c r="DN20" s="46">
        <v>221</v>
      </c>
      <c r="DO20" s="32">
        <v>219</v>
      </c>
      <c r="DP20" s="32">
        <v>226</v>
      </c>
      <c r="DQ20" s="32">
        <v>174</v>
      </c>
      <c r="DR20" s="32">
        <v>220</v>
      </c>
      <c r="DS20" s="32">
        <v>226</v>
      </c>
      <c r="DT20" s="32">
        <v>254</v>
      </c>
      <c r="DU20" s="32">
        <v>235</v>
      </c>
      <c r="DV20" s="32">
        <v>185</v>
      </c>
      <c r="DW20" s="32">
        <v>156</v>
      </c>
      <c r="DX20" s="32">
        <v>179</v>
      </c>
      <c r="DY20" s="32">
        <v>195</v>
      </c>
      <c r="DZ20" s="32">
        <v>154</v>
      </c>
      <c r="EA20" s="32">
        <v>191</v>
      </c>
      <c r="EB20" s="32">
        <v>183</v>
      </c>
      <c r="EC20" s="32">
        <v>165</v>
      </c>
      <c r="ED20" s="32">
        <v>224</v>
      </c>
      <c r="EE20" s="32">
        <v>216</v>
      </c>
      <c r="EF20" s="32">
        <v>230</v>
      </c>
      <c r="EG20" s="32">
        <v>161</v>
      </c>
      <c r="EH20" s="32">
        <v>192</v>
      </c>
      <c r="EI20" s="32">
        <v>218</v>
      </c>
      <c r="EJ20" s="32">
        <v>285</v>
      </c>
      <c r="EK20" s="95">
        <v>253</v>
      </c>
      <c r="EL20" s="95">
        <v>271</v>
      </c>
      <c r="EM20" s="95"/>
      <c r="EN20" s="95">
        <v>288</v>
      </c>
      <c r="EO20" s="95">
        <v>336</v>
      </c>
      <c r="EP20" s="95">
        <v>418</v>
      </c>
      <c r="EQ20" s="46">
        <v>7</v>
      </c>
      <c r="ER20" s="32">
        <v>8</v>
      </c>
      <c r="ES20" s="32">
        <v>7</v>
      </c>
      <c r="ET20" s="32">
        <v>6</v>
      </c>
      <c r="EU20" s="32">
        <v>5</v>
      </c>
      <c r="EV20" s="32">
        <v>7</v>
      </c>
      <c r="EW20" s="32">
        <v>15</v>
      </c>
      <c r="EX20" s="32">
        <v>15</v>
      </c>
      <c r="EY20" s="32">
        <v>13</v>
      </c>
      <c r="EZ20" s="32">
        <v>12</v>
      </c>
      <c r="FA20" s="32">
        <v>17</v>
      </c>
      <c r="FB20" s="32">
        <v>24</v>
      </c>
      <c r="FC20" s="32">
        <v>19</v>
      </c>
      <c r="FD20" s="32">
        <v>25</v>
      </c>
      <c r="FE20" s="32">
        <v>74</v>
      </c>
      <c r="FF20" s="32">
        <v>177</v>
      </c>
      <c r="FG20" s="32">
        <v>139</v>
      </c>
      <c r="FH20" s="32">
        <v>164</v>
      </c>
      <c r="FI20" s="32">
        <v>227</v>
      </c>
      <c r="FJ20" s="32">
        <v>170</v>
      </c>
      <c r="FK20" s="32">
        <v>181</v>
      </c>
      <c r="FL20" s="32">
        <v>185</v>
      </c>
      <c r="FM20" s="5">
        <v>179</v>
      </c>
      <c r="FN20" s="5">
        <v>198</v>
      </c>
      <c r="FO20" s="5">
        <v>235</v>
      </c>
      <c r="FQ20" s="5">
        <v>270</v>
      </c>
      <c r="FR20" s="95">
        <v>310</v>
      </c>
      <c r="FS20" s="95">
        <v>353</v>
      </c>
    </row>
    <row r="21" spans="1:194" ht="12.75" customHeight="1">
      <c r="A21" s="28" t="s">
        <v>28</v>
      </c>
      <c r="B21" s="46">
        <v>200</v>
      </c>
      <c r="C21" s="32">
        <f>14+50+0+23+109+29</f>
        <v>225</v>
      </c>
      <c r="D21" s="32">
        <v>240</v>
      </c>
      <c r="E21" s="32">
        <v>223</v>
      </c>
      <c r="F21" s="32">
        <v>177</v>
      </c>
      <c r="G21" s="32">
        <v>230</v>
      </c>
      <c r="H21" s="32">
        <v>253</v>
      </c>
      <c r="I21" s="32">
        <v>217</v>
      </c>
      <c r="J21" s="32">
        <v>313</v>
      </c>
      <c r="K21" s="32">
        <v>341</v>
      </c>
      <c r="L21" s="32">
        <v>343</v>
      </c>
      <c r="M21" s="32">
        <v>327</v>
      </c>
      <c r="N21" s="32">
        <v>329</v>
      </c>
      <c r="O21" s="32">
        <v>399</v>
      </c>
      <c r="P21" s="32">
        <v>352</v>
      </c>
      <c r="Q21" s="32">
        <v>307</v>
      </c>
      <c r="R21" s="32">
        <v>320</v>
      </c>
      <c r="S21" s="32">
        <v>356</v>
      </c>
      <c r="T21" s="32">
        <v>363</v>
      </c>
      <c r="U21" s="32">
        <v>404</v>
      </c>
      <c r="V21" s="32">
        <v>422</v>
      </c>
      <c r="W21" s="32">
        <v>403</v>
      </c>
      <c r="X21" s="32">
        <v>375</v>
      </c>
      <c r="Y21" s="32">
        <v>429</v>
      </c>
      <c r="Z21" s="32">
        <v>439</v>
      </c>
      <c r="AA21" s="32"/>
      <c r="AB21" s="32">
        <v>464</v>
      </c>
      <c r="AC21" s="95">
        <v>509</v>
      </c>
      <c r="AD21" s="95">
        <v>450</v>
      </c>
      <c r="AE21" s="46">
        <v>261</v>
      </c>
      <c r="AF21" s="32">
        <v>282</v>
      </c>
      <c r="AG21" s="32">
        <v>275</v>
      </c>
      <c r="AH21" s="32">
        <v>283</v>
      </c>
      <c r="AI21" s="32">
        <v>294</v>
      </c>
      <c r="AJ21" s="32">
        <v>305</v>
      </c>
      <c r="AK21" s="32">
        <v>304</v>
      </c>
      <c r="AL21" s="32">
        <v>332</v>
      </c>
      <c r="AM21" s="32">
        <v>382</v>
      </c>
      <c r="AN21" s="32">
        <v>350</v>
      </c>
      <c r="AO21" s="32">
        <v>404</v>
      </c>
      <c r="AP21" s="32">
        <v>439</v>
      </c>
      <c r="AQ21" s="32">
        <v>457</v>
      </c>
      <c r="AR21" s="32">
        <v>396</v>
      </c>
      <c r="AS21" s="32">
        <v>482</v>
      </c>
      <c r="AT21" s="32">
        <v>418</v>
      </c>
      <c r="AU21" s="32">
        <v>486</v>
      </c>
      <c r="AV21" s="32">
        <v>495</v>
      </c>
      <c r="AW21" s="32">
        <v>516</v>
      </c>
      <c r="AX21" s="32">
        <v>556</v>
      </c>
      <c r="AY21" s="32">
        <v>554</v>
      </c>
      <c r="AZ21" s="32">
        <v>583</v>
      </c>
      <c r="BA21" s="32">
        <v>595</v>
      </c>
      <c r="BB21" s="95">
        <v>657</v>
      </c>
      <c r="BC21" s="95">
        <v>602</v>
      </c>
      <c r="BD21" s="95"/>
      <c r="BE21" s="95">
        <v>707</v>
      </c>
      <c r="BF21" s="95">
        <v>655</v>
      </c>
      <c r="BG21" s="95">
        <v>640</v>
      </c>
      <c r="BH21" s="46">
        <v>593</v>
      </c>
      <c r="BI21" s="32">
        <v>658</v>
      </c>
      <c r="BJ21" s="32">
        <v>784</v>
      </c>
      <c r="BK21" s="32">
        <v>772</v>
      </c>
      <c r="BL21" s="32">
        <v>896</v>
      </c>
      <c r="BM21" s="32">
        <v>957</v>
      </c>
      <c r="BN21" s="32">
        <v>1080</v>
      </c>
      <c r="BO21" s="32">
        <v>1134</v>
      </c>
      <c r="BP21" s="32">
        <v>1247</v>
      </c>
      <c r="BQ21" s="32">
        <v>1241</v>
      </c>
      <c r="BR21" s="32">
        <v>1294</v>
      </c>
      <c r="BS21" s="32">
        <v>1254</v>
      </c>
      <c r="BT21" s="32">
        <v>1262</v>
      </c>
      <c r="BU21" s="32">
        <v>1205</v>
      </c>
      <c r="BV21" s="32">
        <v>1102</v>
      </c>
      <c r="BW21" s="32">
        <v>1293</v>
      </c>
      <c r="BX21" s="32">
        <v>1366</v>
      </c>
      <c r="BY21" s="32">
        <v>1503</v>
      </c>
      <c r="BZ21" s="32">
        <v>1672</v>
      </c>
      <c r="CA21" s="32">
        <v>1754</v>
      </c>
      <c r="CB21" s="32">
        <v>1704</v>
      </c>
      <c r="CC21" s="32">
        <v>1773</v>
      </c>
      <c r="CD21" s="32">
        <v>1806</v>
      </c>
      <c r="CE21" s="95">
        <v>1996</v>
      </c>
      <c r="CF21" s="95">
        <v>2074</v>
      </c>
      <c r="CG21" s="95"/>
      <c r="CH21" s="95">
        <v>2330</v>
      </c>
      <c r="CI21" s="95">
        <v>2287</v>
      </c>
      <c r="CJ21" s="95">
        <v>2401</v>
      </c>
      <c r="CK21" s="46">
        <v>56</v>
      </c>
      <c r="CL21" s="32">
        <v>80</v>
      </c>
      <c r="CM21" s="32">
        <v>121</v>
      </c>
      <c r="CN21" s="32">
        <v>117</v>
      </c>
      <c r="CO21" s="32">
        <v>104</v>
      </c>
      <c r="CP21" s="32">
        <v>95</v>
      </c>
      <c r="CQ21" s="32">
        <v>127</v>
      </c>
      <c r="CR21" s="32">
        <v>123</v>
      </c>
      <c r="CS21" s="32">
        <v>144</v>
      </c>
      <c r="CT21" s="32">
        <v>111</v>
      </c>
      <c r="CU21" s="32">
        <v>120</v>
      </c>
      <c r="CV21" s="32">
        <v>125</v>
      </c>
      <c r="CW21" s="32">
        <v>97</v>
      </c>
      <c r="CX21" s="32">
        <v>71</v>
      </c>
      <c r="CY21" s="32">
        <v>82</v>
      </c>
      <c r="CZ21" s="32">
        <v>80</v>
      </c>
      <c r="DA21" s="32">
        <v>72</v>
      </c>
      <c r="DB21" s="32">
        <v>106</v>
      </c>
      <c r="DC21" s="32">
        <v>135</v>
      </c>
      <c r="DD21" s="32">
        <v>130</v>
      </c>
      <c r="DE21" s="32">
        <v>110</v>
      </c>
      <c r="DF21" s="32">
        <v>141</v>
      </c>
      <c r="DG21" s="32">
        <v>127</v>
      </c>
      <c r="DH21" s="95">
        <v>154</v>
      </c>
      <c r="DI21" s="95">
        <v>167</v>
      </c>
      <c r="DJ21" s="95"/>
      <c r="DK21" s="95">
        <v>172</v>
      </c>
      <c r="DL21" s="95">
        <v>194</v>
      </c>
      <c r="DM21" s="95">
        <v>222</v>
      </c>
      <c r="DN21" s="46">
        <v>433</v>
      </c>
      <c r="DO21" s="32">
        <v>441</v>
      </c>
      <c r="DP21" s="32">
        <v>469</v>
      </c>
      <c r="DQ21" s="32">
        <v>472</v>
      </c>
      <c r="DR21" s="32">
        <v>406</v>
      </c>
      <c r="DS21" s="32">
        <v>463</v>
      </c>
      <c r="DT21" s="32">
        <v>460</v>
      </c>
      <c r="DU21" s="32">
        <v>472</v>
      </c>
      <c r="DV21" s="32">
        <v>455</v>
      </c>
      <c r="DW21" s="32">
        <v>488</v>
      </c>
      <c r="DX21" s="32">
        <v>462</v>
      </c>
      <c r="DY21" s="32">
        <v>480</v>
      </c>
      <c r="DZ21" s="32">
        <v>489</v>
      </c>
      <c r="EA21" s="32">
        <v>448</v>
      </c>
      <c r="EB21" s="32">
        <v>420</v>
      </c>
      <c r="EC21" s="32">
        <v>457</v>
      </c>
      <c r="ED21" s="32">
        <v>479</v>
      </c>
      <c r="EE21" s="32">
        <v>482</v>
      </c>
      <c r="EF21" s="32">
        <v>582</v>
      </c>
      <c r="EG21" s="32">
        <v>536</v>
      </c>
      <c r="EH21" s="32">
        <v>533</v>
      </c>
      <c r="EI21" s="32">
        <v>475</v>
      </c>
      <c r="EJ21" s="32">
        <v>595</v>
      </c>
      <c r="EK21" s="95">
        <v>626</v>
      </c>
      <c r="EL21" s="95">
        <v>730</v>
      </c>
      <c r="EM21" s="95"/>
      <c r="EN21" s="95">
        <v>769</v>
      </c>
      <c r="EO21" s="95">
        <v>768</v>
      </c>
      <c r="EP21" s="95">
        <v>781</v>
      </c>
      <c r="EQ21" s="46">
        <v>92</v>
      </c>
      <c r="ER21" s="32">
        <v>112</v>
      </c>
      <c r="ES21" s="32">
        <v>136</v>
      </c>
      <c r="ET21" s="32">
        <v>154</v>
      </c>
      <c r="EU21" s="32">
        <v>144</v>
      </c>
      <c r="EV21" s="32">
        <v>135</v>
      </c>
      <c r="EW21" s="32">
        <v>125</v>
      </c>
      <c r="EX21" s="32">
        <v>137</v>
      </c>
      <c r="EY21" s="32">
        <v>158</v>
      </c>
      <c r="EZ21" s="32">
        <v>153</v>
      </c>
      <c r="FA21" s="32">
        <v>190</v>
      </c>
      <c r="FB21" s="32">
        <v>143</v>
      </c>
      <c r="FC21" s="32">
        <v>140</v>
      </c>
      <c r="FD21" s="32">
        <v>133</v>
      </c>
      <c r="FE21" s="32">
        <v>105</v>
      </c>
      <c r="FF21" s="32">
        <v>109</v>
      </c>
      <c r="FG21" s="32">
        <v>147</v>
      </c>
      <c r="FH21" s="32">
        <v>177</v>
      </c>
      <c r="FI21" s="32">
        <v>233</v>
      </c>
      <c r="FJ21" s="32">
        <v>292</v>
      </c>
      <c r="FK21" s="32">
        <v>313</v>
      </c>
      <c r="FL21" s="32">
        <v>136</v>
      </c>
      <c r="FM21" s="5">
        <v>189</v>
      </c>
      <c r="FN21" s="5">
        <v>201</v>
      </c>
      <c r="FO21" s="5">
        <v>232</v>
      </c>
      <c r="FQ21" s="5">
        <v>308</v>
      </c>
      <c r="FR21" s="95">
        <v>301</v>
      </c>
      <c r="FS21" s="95">
        <v>342</v>
      </c>
    </row>
    <row r="22" spans="1:194" ht="12.75" customHeight="1">
      <c r="A22" s="28" t="s">
        <v>29</v>
      </c>
      <c r="B22" s="46">
        <v>72</v>
      </c>
      <c r="C22" s="32">
        <f>7+13+0+3+17+2</f>
        <v>42</v>
      </c>
      <c r="D22" s="32">
        <v>44</v>
      </c>
      <c r="E22" s="32">
        <v>52</v>
      </c>
      <c r="F22" s="32">
        <v>43</v>
      </c>
      <c r="G22" s="32">
        <v>56</v>
      </c>
      <c r="H22" s="32">
        <v>71</v>
      </c>
      <c r="I22" s="32">
        <v>62</v>
      </c>
      <c r="J22" s="32">
        <v>59</v>
      </c>
      <c r="K22" s="32">
        <v>73</v>
      </c>
      <c r="L22" s="32">
        <v>69</v>
      </c>
      <c r="M22" s="32">
        <v>94</v>
      </c>
      <c r="N22" s="32">
        <v>126</v>
      </c>
      <c r="O22" s="32">
        <v>110</v>
      </c>
      <c r="P22" s="32">
        <v>126</v>
      </c>
      <c r="Q22" s="32">
        <v>106</v>
      </c>
      <c r="R22" s="32">
        <v>104</v>
      </c>
      <c r="S22" s="32">
        <v>110</v>
      </c>
      <c r="T22" s="32">
        <v>154</v>
      </c>
      <c r="U22" s="32">
        <v>121</v>
      </c>
      <c r="V22" s="32">
        <v>78</v>
      </c>
      <c r="W22" s="32">
        <v>351</v>
      </c>
      <c r="X22" s="32">
        <v>465</v>
      </c>
      <c r="Y22" s="32">
        <v>132</v>
      </c>
      <c r="Z22" s="32">
        <v>224</v>
      </c>
      <c r="AA22" s="32"/>
      <c r="AB22" s="32">
        <v>165</v>
      </c>
      <c r="AC22" s="95">
        <v>159</v>
      </c>
      <c r="AD22" s="95">
        <v>173</v>
      </c>
      <c r="AE22" s="46">
        <v>115</v>
      </c>
      <c r="AF22" s="32">
        <v>127</v>
      </c>
      <c r="AG22" s="32">
        <v>145</v>
      </c>
      <c r="AH22" s="32">
        <v>154</v>
      </c>
      <c r="AI22" s="32">
        <v>152</v>
      </c>
      <c r="AJ22" s="32">
        <v>188</v>
      </c>
      <c r="AK22" s="32">
        <v>208</v>
      </c>
      <c r="AL22" s="32">
        <v>218</v>
      </c>
      <c r="AM22" s="32">
        <v>223</v>
      </c>
      <c r="AN22" s="32">
        <v>217</v>
      </c>
      <c r="AO22" s="32">
        <v>245</v>
      </c>
      <c r="AP22" s="32">
        <v>233</v>
      </c>
      <c r="AQ22" s="32">
        <v>220</v>
      </c>
      <c r="AR22" s="32">
        <v>256</v>
      </c>
      <c r="AS22" s="32">
        <v>263</v>
      </c>
      <c r="AT22" s="32">
        <v>285</v>
      </c>
      <c r="AU22" s="32">
        <v>316</v>
      </c>
      <c r="AV22" s="32">
        <v>301</v>
      </c>
      <c r="AW22" s="32">
        <v>291</v>
      </c>
      <c r="AX22" s="32">
        <v>311</v>
      </c>
      <c r="AY22" s="32">
        <v>329</v>
      </c>
      <c r="AZ22" s="32">
        <v>276</v>
      </c>
      <c r="BA22" s="32">
        <v>289</v>
      </c>
      <c r="BB22" s="95">
        <v>279</v>
      </c>
      <c r="BC22" s="95">
        <v>315</v>
      </c>
      <c r="BD22" s="95"/>
      <c r="BE22" s="95">
        <v>326</v>
      </c>
      <c r="BF22" s="95">
        <v>305</v>
      </c>
      <c r="BG22" s="95">
        <v>338</v>
      </c>
      <c r="BH22" s="46">
        <v>236</v>
      </c>
      <c r="BI22" s="32">
        <v>283</v>
      </c>
      <c r="BJ22" s="32">
        <v>292</v>
      </c>
      <c r="BK22" s="32">
        <v>338</v>
      </c>
      <c r="BL22" s="32">
        <v>374</v>
      </c>
      <c r="BM22" s="32">
        <v>387</v>
      </c>
      <c r="BN22" s="32">
        <v>446</v>
      </c>
      <c r="BO22" s="32">
        <v>457</v>
      </c>
      <c r="BP22" s="32">
        <v>473</v>
      </c>
      <c r="BQ22" s="32">
        <v>511</v>
      </c>
      <c r="BR22" s="32">
        <v>445</v>
      </c>
      <c r="BS22" s="32">
        <v>529</v>
      </c>
      <c r="BT22" s="32">
        <v>429</v>
      </c>
      <c r="BU22" s="32">
        <v>461</v>
      </c>
      <c r="BV22" s="32">
        <v>430</v>
      </c>
      <c r="BW22" s="32">
        <v>435</v>
      </c>
      <c r="BX22" s="32">
        <v>485</v>
      </c>
      <c r="BY22" s="32">
        <v>524</v>
      </c>
      <c r="BZ22" s="32">
        <v>559</v>
      </c>
      <c r="CA22" s="32">
        <v>600</v>
      </c>
      <c r="CB22" s="32">
        <v>598</v>
      </c>
      <c r="CC22" s="32">
        <v>613</v>
      </c>
      <c r="CD22" s="32">
        <v>743</v>
      </c>
      <c r="CE22" s="95">
        <v>767</v>
      </c>
      <c r="CF22" s="95">
        <v>760</v>
      </c>
      <c r="CG22" s="95"/>
      <c r="CH22" s="95">
        <v>751</v>
      </c>
      <c r="CI22" s="95">
        <v>742</v>
      </c>
      <c r="CJ22" s="95">
        <v>780</v>
      </c>
      <c r="CK22" s="46">
        <v>20</v>
      </c>
      <c r="CL22" s="32">
        <v>16</v>
      </c>
      <c r="CM22" s="32">
        <v>19</v>
      </c>
      <c r="CN22" s="32">
        <v>29</v>
      </c>
      <c r="CO22" s="32">
        <v>17</v>
      </c>
      <c r="CP22" s="32">
        <v>16</v>
      </c>
      <c r="CQ22" s="32">
        <v>28</v>
      </c>
      <c r="CR22" s="32">
        <v>27</v>
      </c>
      <c r="CS22" s="32">
        <v>34</v>
      </c>
      <c r="CT22" s="32">
        <v>26</v>
      </c>
      <c r="CU22" s="32">
        <v>29</v>
      </c>
      <c r="CV22" s="32">
        <v>26</v>
      </c>
      <c r="CW22" s="32">
        <v>30</v>
      </c>
      <c r="CX22" s="32">
        <v>27</v>
      </c>
      <c r="CY22" s="32">
        <v>50</v>
      </c>
      <c r="CZ22" s="32">
        <v>68</v>
      </c>
      <c r="DA22" s="32">
        <v>63</v>
      </c>
      <c r="DB22" s="32">
        <v>100</v>
      </c>
      <c r="DC22" s="32">
        <v>76</v>
      </c>
      <c r="DD22" s="32">
        <v>102</v>
      </c>
      <c r="DE22" s="32">
        <v>80</v>
      </c>
      <c r="DF22" s="32">
        <v>64</v>
      </c>
      <c r="DG22" s="32">
        <v>90</v>
      </c>
      <c r="DH22" s="95">
        <v>92</v>
      </c>
      <c r="DI22" s="95">
        <v>130</v>
      </c>
      <c r="DJ22" s="95"/>
      <c r="DK22" s="95">
        <v>164</v>
      </c>
      <c r="DL22" s="95">
        <v>149</v>
      </c>
      <c r="DM22" s="95">
        <v>172</v>
      </c>
      <c r="DN22" s="46">
        <v>176</v>
      </c>
      <c r="DO22" s="32">
        <v>152</v>
      </c>
      <c r="DP22" s="32">
        <v>167</v>
      </c>
      <c r="DQ22" s="32">
        <v>141</v>
      </c>
      <c r="DR22" s="32">
        <v>146</v>
      </c>
      <c r="DS22" s="32">
        <v>163</v>
      </c>
      <c r="DT22" s="32">
        <v>174</v>
      </c>
      <c r="DU22" s="32">
        <v>196</v>
      </c>
      <c r="DV22" s="32">
        <v>179</v>
      </c>
      <c r="DW22" s="32">
        <v>208</v>
      </c>
      <c r="DX22" s="32">
        <v>224</v>
      </c>
      <c r="DY22" s="32">
        <v>208</v>
      </c>
      <c r="DZ22" s="32">
        <v>220</v>
      </c>
      <c r="EA22" s="32">
        <v>207</v>
      </c>
      <c r="EB22" s="32">
        <v>211</v>
      </c>
      <c r="EC22" s="32">
        <v>188</v>
      </c>
      <c r="ED22" s="32">
        <v>233</v>
      </c>
      <c r="EE22" s="32">
        <v>226</v>
      </c>
      <c r="EF22" s="32">
        <v>244</v>
      </c>
      <c r="EG22" s="32">
        <v>243</v>
      </c>
      <c r="EH22" s="32">
        <v>282</v>
      </c>
      <c r="EI22" s="32">
        <v>378</v>
      </c>
      <c r="EJ22" s="32">
        <v>354</v>
      </c>
      <c r="EK22" s="95">
        <v>367</v>
      </c>
      <c r="EL22" s="95">
        <v>399</v>
      </c>
      <c r="EM22" s="95"/>
      <c r="EN22" s="95">
        <v>477</v>
      </c>
      <c r="EO22" s="95">
        <v>500</v>
      </c>
      <c r="EP22" s="95">
        <v>564</v>
      </c>
      <c r="EQ22" s="46">
        <v>3</v>
      </c>
      <c r="ER22" s="32">
        <v>10</v>
      </c>
      <c r="ES22" s="32">
        <v>14</v>
      </c>
      <c r="ET22" s="32">
        <v>22</v>
      </c>
      <c r="EU22" s="32">
        <v>22</v>
      </c>
      <c r="EV22" s="32">
        <v>23</v>
      </c>
      <c r="EW22" s="32">
        <v>33</v>
      </c>
      <c r="EX22" s="32">
        <v>30</v>
      </c>
      <c r="EY22" s="32">
        <v>30</v>
      </c>
      <c r="EZ22" s="32">
        <v>29</v>
      </c>
      <c r="FA22" s="32">
        <v>34</v>
      </c>
      <c r="FB22" s="32">
        <v>33</v>
      </c>
      <c r="FC22" s="32">
        <v>33</v>
      </c>
      <c r="FD22" s="32">
        <v>31</v>
      </c>
      <c r="FE22" s="32">
        <v>44</v>
      </c>
      <c r="FF22" s="32">
        <v>115</v>
      </c>
      <c r="FG22" s="32">
        <v>250</v>
      </c>
      <c r="FH22" s="32">
        <v>260</v>
      </c>
      <c r="FI22" s="32">
        <v>271</v>
      </c>
      <c r="FJ22" s="32">
        <v>218</v>
      </c>
      <c r="FK22" s="32">
        <v>241</v>
      </c>
      <c r="FL22" s="32">
        <v>254</v>
      </c>
      <c r="FM22" s="5">
        <v>299</v>
      </c>
      <c r="FN22" s="5">
        <v>336</v>
      </c>
      <c r="FO22" s="5">
        <v>285</v>
      </c>
      <c r="FQ22" s="5">
        <v>288</v>
      </c>
      <c r="FR22" s="95">
        <v>292</v>
      </c>
      <c r="FS22" s="95">
        <v>282</v>
      </c>
    </row>
    <row r="23" spans="1:194" s="9" customFormat="1" ht="12.75" customHeight="1">
      <c r="A23" s="33" t="s">
        <v>30</v>
      </c>
      <c r="B23" s="47">
        <v>3</v>
      </c>
      <c r="C23" s="34">
        <f>0+0+1+0+0+0</f>
        <v>1</v>
      </c>
      <c r="D23" s="34">
        <v>0</v>
      </c>
      <c r="E23" s="34">
        <v>2</v>
      </c>
      <c r="F23" s="34">
        <v>1</v>
      </c>
      <c r="G23" s="34">
        <v>5</v>
      </c>
      <c r="H23" s="34">
        <v>3</v>
      </c>
      <c r="I23" s="34">
        <v>3</v>
      </c>
      <c r="J23" s="34">
        <v>5</v>
      </c>
      <c r="K23" s="34">
        <v>0</v>
      </c>
      <c r="L23" s="34">
        <v>6</v>
      </c>
      <c r="M23" s="34">
        <v>7</v>
      </c>
      <c r="N23" s="34">
        <v>6</v>
      </c>
      <c r="O23" s="34">
        <v>5</v>
      </c>
      <c r="P23" s="34">
        <v>5</v>
      </c>
      <c r="Q23" s="34">
        <v>12</v>
      </c>
      <c r="R23" s="34">
        <v>4</v>
      </c>
      <c r="S23" s="34">
        <v>10</v>
      </c>
      <c r="T23" s="34">
        <v>8</v>
      </c>
      <c r="U23" s="34">
        <v>9</v>
      </c>
      <c r="V23" s="34">
        <v>14</v>
      </c>
      <c r="W23" s="34">
        <v>6</v>
      </c>
      <c r="X23" s="34">
        <v>11</v>
      </c>
      <c r="Y23" s="34">
        <v>11</v>
      </c>
      <c r="Z23" s="34">
        <v>12</v>
      </c>
      <c r="AA23" s="34"/>
      <c r="AB23" s="34">
        <v>12</v>
      </c>
      <c r="AC23" s="96">
        <v>13</v>
      </c>
      <c r="AD23" s="96">
        <v>22</v>
      </c>
      <c r="AE23" s="47">
        <v>24</v>
      </c>
      <c r="AF23" s="34">
        <v>16</v>
      </c>
      <c r="AG23" s="34">
        <v>14</v>
      </c>
      <c r="AH23" s="34">
        <v>9</v>
      </c>
      <c r="AI23" s="34">
        <v>12</v>
      </c>
      <c r="AJ23" s="34">
        <v>18</v>
      </c>
      <c r="AK23" s="34">
        <v>20</v>
      </c>
      <c r="AL23" s="34">
        <v>12</v>
      </c>
      <c r="AM23" s="34">
        <v>18</v>
      </c>
      <c r="AN23" s="34">
        <v>14</v>
      </c>
      <c r="AO23" s="34">
        <v>20</v>
      </c>
      <c r="AP23" s="34">
        <v>17</v>
      </c>
      <c r="AQ23" s="34">
        <v>22</v>
      </c>
      <c r="AR23" s="34">
        <v>26</v>
      </c>
      <c r="AS23" s="34">
        <v>22</v>
      </c>
      <c r="AT23" s="34">
        <v>31</v>
      </c>
      <c r="AU23" s="34">
        <v>32</v>
      </c>
      <c r="AV23" s="34">
        <v>31</v>
      </c>
      <c r="AW23" s="34">
        <v>34</v>
      </c>
      <c r="AX23" s="34">
        <v>33</v>
      </c>
      <c r="AY23" s="34">
        <v>30</v>
      </c>
      <c r="AZ23" s="34">
        <v>30</v>
      </c>
      <c r="BA23" s="34">
        <v>38</v>
      </c>
      <c r="BB23" s="96">
        <v>30</v>
      </c>
      <c r="BC23" s="96">
        <v>29</v>
      </c>
      <c r="BD23" s="96"/>
      <c r="BE23" s="96">
        <v>44</v>
      </c>
      <c r="BF23" s="96">
        <v>37</v>
      </c>
      <c r="BG23" s="96">
        <v>43</v>
      </c>
      <c r="BH23" s="47">
        <v>31</v>
      </c>
      <c r="BI23" s="34">
        <v>33</v>
      </c>
      <c r="BJ23" s="34">
        <v>20</v>
      </c>
      <c r="BK23" s="34">
        <v>37</v>
      </c>
      <c r="BL23" s="34">
        <v>38</v>
      </c>
      <c r="BM23" s="34">
        <v>33</v>
      </c>
      <c r="BN23" s="34">
        <v>38</v>
      </c>
      <c r="BO23" s="34">
        <v>23</v>
      </c>
      <c r="BP23" s="34">
        <v>37</v>
      </c>
      <c r="BQ23" s="34">
        <v>53</v>
      </c>
      <c r="BR23" s="34">
        <v>37</v>
      </c>
      <c r="BS23" s="34">
        <v>40</v>
      </c>
      <c r="BT23" s="34">
        <v>62</v>
      </c>
      <c r="BU23" s="34">
        <v>55</v>
      </c>
      <c r="BV23" s="34">
        <v>76</v>
      </c>
      <c r="BW23" s="34">
        <v>73</v>
      </c>
      <c r="BX23" s="34">
        <v>68</v>
      </c>
      <c r="BY23" s="34">
        <v>78</v>
      </c>
      <c r="BZ23" s="34">
        <v>74</v>
      </c>
      <c r="CA23" s="34">
        <v>90</v>
      </c>
      <c r="CB23" s="34">
        <v>67</v>
      </c>
      <c r="CC23" s="34">
        <v>90</v>
      </c>
      <c r="CD23" s="34">
        <v>92</v>
      </c>
      <c r="CE23" s="96">
        <v>92</v>
      </c>
      <c r="CF23" s="96">
        <v>87</v>
      </c>
      <c r="CG23" s="96"/>
      <c r="CH23" s="96">
        <v>97</v>
      </c>
      <c r="CI23" s="96">
        <v>125</v>
      </c>
      <c r="CJ23" s="96">
        <v>132</v>
      </c>
      <c r="CK23" s="47">
        <v>7</v>
      </c>
      <c r="CL23" s="34">
        <v>8</v>
      </c>
      <c r="CM23" s="34">
        <v>9</v>
      </c>
      <c r="CN23" s="34">
        <v>1</v>
      </c>
      <c r="CO23" s="34">
        <v>5</v>
      </c>
      <c r="CP23" s="34">
        <v>5</v>
      </c>
      <c r="CQ23" s="34">
        <v>2</v>
      </c>
      <c r="CR23" s="34">
        <v>6</v>
      </c>
      <c r="CS23" s="34">
        <v>5</v>
      </c>
      <c r="CT23" s="34">
        <v>2</v>
      </c>
      <c r="CU23" s="34">
        <v>2</v>
      </c>
      <c r="CV23" s="34">
        <v>3</v>
      </c>
      <c r="CW23" s="34">
        <v>1</v>
      </c>
      <c r="CX23" s="34">
        <v>5</v>
      </c>
      <c r="CY23" s="34">
        <v>8</v>
      </c>
      <c r="CZ23" s="34">
        <v>5</v>
      </c>
      <c r="DA23" s="34">
        <v>11</v>
      </c>
      <c r="DB23" s="34">
        <v>11</v>
      </c>
      <c r="DC23" s="34">
        <v>4</v>
      </c>
      <c r="DD23" s="34">
        <v>9</v>
      </c>
      <c r="DE23" s="34">
        <v>8</v>
      </c>
      <c r="DF23" s="34">
        <v>7</v>
      </c>
      <c r="DG23" s="34">
        <v>9</v>
      </c>
      <c r="DH23" s="96">
        <v>8</v>
      </c>
      <c r="DI23" s="96">
        <v>10</v>
      </c>
      <c r="DJ23" s="96"/>
      <c r="DK23" s="96">
        <v>4</v>
      </c>
      <c r="DL23" s="96">
        <v>8</v>
      </c>
      <c r="DM23" s="96">
        <v>8</v>
      </c>
      <c r="DN23" s="47">
        <v>53</v>
      </c>
      <c r="DO23" s="34">
        <v>48</v>
      </c>
      <c r="DP23" s="34">
        <v>52</v>
      </c>
      <c r="DQ23" s="34">
        <v>66</v>
      </c>
      <c r="DR23" s="34">
        <v>39</v>
      </c>
      <c r="DS23" s="34">
        <v>59</v>
      </c>
      <c r="DT23" s="34">
        <v>44</v>
      </c>
      <c r="DU23" s="34">
        <v>45</v>
      </c>
      <c r="DV23" s="34">
        <v>47</v>
      </c>
      <c r="DW23" s="34">
        <v>77</v>
      </c>
      <c r="DX23" s="34">
        <v>39</v>
      </c>
      <c r="DY23" s="34">
        <v>56</v>
      </c>
      <c r="DZ23" s="34">
        <v>40</v>
      </c>
      <c r="EA23" s="34">
        <v>31</v>
      </c>
      <c r="EB23" s="34">
        <v>43</v>
      </c>
      <c r="EC23" s="34">
        <v>44</v>
      </c>
      <c r="ED23" s="34">
        <v>47</v>
      </c>
      <c r="EE23" s="34">
        <v>42</v>
      </c>
      <c r="EF23" s="34">
        <v>36</v>
      </c>
      <c r="EG23" s="34">
        <v>35</v>
      </c>
      <c r="EH23" s="34">
        <v>34</v>
      </c>
      <c r="EI23" s="34">
        <v>10</v>
      </c>
      <c r="EJ23" s="34">
        <v>8</v>
      </c>
      <c r="EK23" s="96">
        <v>16</v>
      </c>
      <c r="EL23" s="96">
        <v>13</v>
      </c>
      <c r="EM23" s="96"/>
      <c r="EN23" s="96">
        <v>15</v>
      </c>
      <c r="EO23" s="96">
        <v>22</v>
      </c>
      <c r="EP23" s="96">
        <v>23</v>
      </c>
      <c r="EQ23" s="47">
        <v>10</v>
      </c>
      <c r="ER23" s="34">
        <v>9</v>
      </c>
      <c r="ES23" s="34">
        <v>14</v>
      </c>
      <c r="ET23" s="34">
        <v>13</v>
      </c>
      <c r="EU23" s="34">
        <v>16</v>
      </c>
      <c r="EV23" s="34">
        <v>7</v>
      </c>
      <c r="EW23" s="34">
        <v>9</v>
      </c>
      <c r="EX23" s="34">
        <v>10</v>
      </c>
      <c r="EY23" s="34">
        <v>15</v>
      </c>
      <c r="EZ23" s="34">
        <v>13</v>
      </c>
      <c r="FA23" s="34">
        <v>16</v>
      </c>
      <c r="FB23" s="34">
        <v>19</v>
      </c>
      <c r="FC23" s="34">
        <v>27</v>
      </c>
      <c r="FD23" s="34">
        <v>12</v>
      </c>
      <c r="FE23" s="34">
        <v>6</v>
      </c>
      <c r="FF23" s="34">
        <v>4</v>
      </c>
      <c r="FG23" s="34">
        <v>51</v>
      </c>
      <c r="FH23" s="34">
        <v>30</v>
      </c>
      <c r="FI23" s="34">
        <v>70</v>
      </c>
      <c r="FJ23" s="34">
        <v>38</v>
      </c>
      <c r="FK23" s="34">
        <v>42</v>
      </c>
      <c r="FL23" s="34">
        <v>10</v>
      </c>
      <c r="FM23" s="5">
        <v>13</v>
      </c>
      <c r="FN23" s="5">
        <v>16</v>
      </c>
      <c r="FO23" s="5">
        <v>17</v>
      </c>
      <c r="FP23" s="5"/>
      <c r="FQ23" s="5">
        <v>18</v>
      </c>
      <c r="FR23" s="96">
        <v>15</v>
      </c>
      <c r="FS23" s="96">
        <v>16</v>
      </c>
      <c r="FT23" s="5"/>
    </row>
    <row r="24" spans="1:194" s="6" customFormat="1" ht="12.75" customHeight="1">
      <c r="A24" s="28" t="s">
        <v>133</v>
      </c>
      <c r="B24" s="44">
        <f t="shared" ref="B24:CK24" si="91">SUM(B26:B38)</f>
        <v>0</v>
      </c>
      <c r="C24" s="29">
        <f t="shared" si="91"/>
        <v>0</v>
      </c>
      <c r="D24" s="29">
        <f t="shared" si="91"/>
        <v>813</v>
      </c>
      <c r="E24" s="29">
        <f t="shared" si="91"/>
        <v>701</v>
      </c>
      <c r="F24" s="29">
        <f t="shared" si="91"/>
        <v>0</v>
      </c>
      <c r="G24" s="29">
        <f t="shared" si="91"/>
        <v>0</v>
      </c>
      <c r="H24" s="29">
        <f t="shared" si="91"/>
        <v>861</v>
      </c>
      <c r="I24" s="29">
        <f t="shared" si="91"/>
        <v>901</v>
      </c>
      <c r="J24" s="29">
        <f t="shared" si="91"/>
        <v>938</v>
      </c>
      <c r="K24" s="29">
        <f t="shared" si="91"/>
        <v>989</v>
      </c>
      <c r="L24" s="29">
        <f t="shared" si="91"/>
        <v>1033</v>
      </c>
      <c r="M24" s="29">
        <f t="shared" si="91"/>
        <v>963</v>
      </c>
      <c r="N24" s="29">
        <f t="shared" si="91"/>
        <v>1022</v>
      </c>
      <c r="O24" s="29">
        <f t="shared" si="91"/>
        <v>1117</v>
      </c>
      <c r="P24" s="29">
        <f t="shared" si="91"/>
        <v>1088</v>
      </c>
      <c r="Q24" s="29">
        <f t="shared" si="91"/>
        <v>1088</v>
      </c>
      <c r="R24" s="29">
        <f t="shared" si="91"/>
        <v>1109</v>
      </c>
      <c r="S24" s="29">
        <f t="shared" si="91"/>
        <v>1146</v>
      </c>
      <c r="T24" s="29">
        <f t="shared" si="91"/>
        <v>1067</v>
      </c>
      <c r="U24" s="29">
        <f t="shared" si="91"/>
        <v>1166</v>
      </c>
      <c r="V24" s="29">
        <f t="shared" si="91"/>
        <v>1145</v>
      </c>
      <c r="W24" s="29">
        <f t="shared" ref="W24:X24" si="92">SUM(W26:W38)</f>
        <v>1090</v>
      </c>
      <c r="X24" s="29">
        <f t="shared" si="92"/>
        <v>1118</v>
      </c>
      <c r="Y24" s="29">
        <f t="shared" ref="Y24:Z24" si="93">SUM(Y26:Y38)</f>
        <v>1252</v>
      </c>
      <c r="Z24" s="29">
        <f t="shared" si="93"/>
        <v>1183</v>
      </c>
      <c r="AA24" s="29">
        <f t="shared" ref="AA24:AD24" si="94">SUM(AA26:AA38)</f>
        <v>0</v>
      </c>
      <c r="AB24" s="29">
        <f t="shared" si="94"/>
        <v>1153</v>
      </c>
      <c r="AC24" s="29">
        <f t="shared" si="94"/>
        <v>1088</v>
      </c>
      <c r="AD24" s="29">
        <f t="shared" si="94"/>
        <v>1131</v>
      </c>
      <c r="AE24" s="44">
        <f t="shared" si="91"/>
        <v>0</v>
      </c>
      <c r="AF24" s="29">
        <f t="shared" si="91"/>
        <v>0</v>
      </c>
      <c r="AG24" s="29">
        <f t="shared" si="91"/>
        <v>1494</v>
      </c>
      <c r="AH24" s="29">
        <f t="shared" si="91"/>
        <v>1531</v>
      </c>
      <c r="AI24" s="29">
        <f t="shared" si="91"/>
        <v>0</v>
      </c>
      <c r="AJ24" s="29">
        <f t="shared" si="91"/>
        <v>0</v>
      </c>
      <c r="AK24" s="29">
        <f t="shared" si="91"/>
        <v>1638</v>
      </c>
      <c r="AL24" s="29">
        <f t="shared" si="91"/>
        <v>1842</v>
      </c>
      <c r="AM24" s="29">
        <f t="shared" si="91"/>
        <v>1814</v>
      </c>
      <c r="AN24" s="29">
        <f t="shared" si="91"/>
        <v>2082</v>
      </c>
      <c r="AO24" s="29">
        <f t="shared" si="91"/>
        <v>1788</v>
      </c>
      <c r="AP24" s="29">
        <f t="shared" si="91"/>
        <v>2052</v>
      </c>
      <c r="AQ24" s="29">
        <f t="shared" si="91"/>
        <v>2104</v>
      </c>
      <c r="AR24" s="29">
        <f t="shared" si="91"/>
        <v>2193</v>
      </c>
      <c r="AS24" s="29">
        <f t="shared" si="91"/>
        <v>2273</v>
      </c>
      <c r="AT24" s="29">
        <f t="shared" si="91"/>
        <v>2310</v>
      </c>
      <c r="AU24" s="29">
        <f t="shared" si="91"/>
        <v>2410</v>
      </c>
      <c r="AV24" s="29">
        <f t="shared" si="91"/>
        <v>2308</v>
      </c>
      <c r="AW24" s="29">
        <f t="shared" si="91"/>
        <v>2437</v>
      </c>
      <c r="AX24" s="29">
        <f t="shared" si="91"/>
        <v>2490</v>
      </c>
      <c r="AY24" s="29">
        <f t="shared" si="91"/>
        <v>2418</v>
      </c>
      <c r="AZ24" s="29">
        <f t="shared" ref="AZ24:BA24" si="95">SUM(AZ26:AZ38)</f>
        <v>2402</v>
      </c>
      <c r="BA24" s="29">
        <f t="shared" si="95"/>
        <v>2564</v>
      </c>
      <c r="BB24" s="29">
        <f t="shared" ref="BB24:BC24" si="96">SUM(BB26:BB38)</f>
        <v>2491</v>
      </c>
      <c r="BC24" s="29">
        <f t="shared" si="96"/>
        <v>2680</v>
      </c>
      <c r="BD24" s="29">
        <f t="shared" ref="BD24:BE24" si="97">SUM(BD26:BD38)</f>
        <v>0</v>
      </c>
      <c r="BE24" s="29">
        <f t="shared" si="97"/>
        <v>2820</v>
      </c>
      <c r="BF24" s="29">
        <f t="shared" ref="BF24:BG24" si="98">SUM(BF26:BF38)</f>
        <v>2653</v>
      </c>
      <c r="BG24" s="29">
        <f t="shared" si="98"/>
        <v>2466</v>
      </c>
      <c r="BH24" s="44">
        <f t="shared" si="91"/>
        <v>0</v>
      </c>
      <c r="BI24" s="29">
        <f t="shared" si="91"/>
        <v>0</v>
      </c>
      <c r="BJ24" s="29">
        <f t="shared" si="91"/>
        <v>3028</v>
      </c>
      <c r="BK24" s="29">
        <f t="shared" si="91"/>
        <v>3321</v>
      </c>
      <c r="BL24" s="29">
        <f t="shared" si="91"/>
        <v>0</v>
      </c>
      <c r="BM24" s="29">
        <f t="shared" si="91"/>
        <v>0</v>
      </c>
      <c r="BN24" s="29">
        <f t="shared" si="91"/>
        <v>3693</v>
      </c>
      <c r="BO24" s="29">
        <f t="shared" si="91"/>
        <v>4065</v>
      </c>
      <c r="BP24" s="29">
        <f t="shared" si="91"/>
        <v>4203</v>
      </c>
      <c r="BQ24" s="29">
        <f t="shared" si="91"/>
        <v>4278</v>
      </c>
      <c r="BR24" s="29">
        <f t="shared" si="91"/>
        <v>4311</v>
      </c>
      <c r="BS24" s="29">
        <f t="shared" si="91"/>
        <v>4121</v>
      </c>
      <c r="BT24" s="29">
        <f t="shared" si="91"/>
        <v>4262</v>
      </c>
      <c r="BU24" s="29">
        <f t="shared" si="91"/>
        <v>3916</v>
      </c>
      <c r="BV24" s="29">
        <f t="shared" si="91"/>
        <v>4128</v>
      </c>
      <c r="BW24" s="29">
        <f t="shared" si="91"/>
        <v>4167</v>
      </c>
      <c r="BX24" s="29">
        <f t="shared" si="91"/>
        <v>4501</v>
      </c>
      <c r="BY24" s="29">
        <f t="shared" si="91"/>
        <v>4939</v>
      </c>
      <c r="BZ24" s="29">
        <f t="shared" si="91"/>
        <v>5432</v>
      </c>
      <c r="CA24" s="29">
        <f t="shared" si="91"/>
        <v>5441</v>
      </c>
      <c r="CB24" s="29">
        <f t="shared" si="91"/>
        <v>5638</v>
      </c>
      <c r="CC24" s="29">
        <f t="shared" ref="CC24:CD24" si="99">SUM(CC26:CC38)</f>
        <v>5519</v>
      </c>
      <c r="CD24" s="29">
        <f t="shared" si="99"/>
        <v>5793</v>
      </c>
      <c r="CE24" s="29">
        <f t="shared" ref="CE24:CF24" si="100">SUM(CE26:CE38)</f>
        <v>6018</v>
      </c>
      <c r="CF24" s="29">
        <f t="shared" si="100"/>
        <v>6455</v>
      </c>
      <c r="CG24" s="29">
        <f t="shared" ref="CG24:CJ24" si="101">SUM(CG26:CG38)</f>
        <v>0</v>
      </c>
      <c r="CH24" s="29">
        <f t="shared" si="101"/>
        <v>6386</v>
      </c>
      <c r="CI24" s="29">
        <f t="shared" si="101"/>
        <v>6245</v>
      </c>
      <c r="CJ24" s="29">
        <f t="shared" si="101"/>
        <v>6532</v>
      </c>
      <c r="CK24" s="44">
        <f t="shared" si="91"/>
        <v>0</v>
      </c>
      <c r="CL24" s="29">
        <f t="shared" ref="CL24:FK24" si="102">SUM(CL26:CL38)</f>
        <v>0</v>
      </c>
      <c r="CM24" s="29">
        <f t="shared" si="102"/>
        <v>171</v>
      </c>
      <c r="CN24" s="29">
        <f t="shared" si="102"/>
        <v>187</v>
      </c>
      <c r="CO24" s="29">
        <f t="shared" si="102"/>
        <v>0</v>
      </c>
      <c r="CP24" s="29">
        <f t="shared" si="102"/>
        <v>0</v>
      </c>
      <c r="CQ24" s="29">
        <f t="shared" si="102"/>
        <v>159</v>
      </c>
      <c r="CR24" s="29">
        <f t="shared" si="102"/>
        <v>208</v>
      </c>
      <c r="CS24" s="29">
        <f t="shared" si="102"/>
        <v>177</v>
      </c>
      <c r="CT24" s="29">
        <f t="shared" si="102"/>
        <v>176</v>
      </c>
      <c r="CU24" s="29">
        <f t="shared" si="102"/>
        <v>199</v>
      </c>
      <c r="CV24" s="29">
        <f t="shared" si="102"/>
        <v>179</v>
      </c>
      <c r="CW24" s="29">
        <f t="shared" si="102"/>
        <v>159</v>
      </c>
      <c r="CX24" s="29">
        <f t="shared" si="102"/>
        <v>148</v>
      </c>
      <c r="CY24" s="29">
        <f t="shared" si="102"/>
        <v>203</v>
      </c>
      <c r="CZ24" s="29">
        <f t="shared" si="102"/>
        <v>243</v>
      </c>
      <c r="DA24" s="29">
        <f t="shared" si="102"/>
        <v>274</v>
      </c>
      <c r="DB24" s="29">
        <f>SUM(DB26:DB38)</f>
        <v>202</v>
      </c>
      <c r="DC24" s="29">
        <f t="shared" si="102"/>
        <v>341</v>
      </c>
      <c r="DD24" s="29">
        <f t="shared" si="102"/>
        <v>474</v>
      </c>
      <c r="DE24" s="29">
        <f t="shared" si="102"/>
        <v>574</v>
      </c>
      <c r="DF24" s="29">
        <f t="shared" ref="DF24:DG24" si="103">SUM(DF26:DF38)</f>
        <v>582</v>
      </c>
      <c r="DG24" s="29">
        <f t="shared" si="103"/>
        <v>281</v>
      </c>
      <c r="DH24" s="29">
        <f t="shared" ref="DH24:DI24" si="104">SUM(DH26:DH38)</f>
        <v>536</v>
      </c>
      <c r="DI24" s="29">
        <f t="shared" si="104"/>
        <v>551</v>
      </c>
      <c r="DJ24" s="29">
        <f t="shared" ref="DJ24:DK24" si="105">SUM(DJ26:DJ38)</f>
        <v>0</v>
      </c>
      <c r="DK24" s="29">
        <f t="shared" si="105"/>
        <v>567</v>
      </c>
      <c r="DL24" s="29">
        <f>SUM(DL26:DL38)</f>
        <v>523</v>
      </c>
      <c r="DM24" s="29">
        <f>SUM(DM26:DM38)</f>
        <v>511</v>
      </c>
      <c r="DN24" s="44">
        <f t="shared" si="102"/>
        <v>0</v>
      </c>
      <c r="DO24" s="29">
        <f t="shared" si="102"/>
        <v>0</v>
      </c>
      <c r="DP24" s="29">
        <f t="shared" si="102"/>
        <v>1211</v>
      </c>
      <c r="DQ24" s="29">
        <f t="shared" si="102"/>
        <v>1195</v>
      </c>
      <c r="DR24" s="29">
        <f t="shared" si="102"/>
        <v>0</v>
      </c>
      <c r="DS24" s="29">
        <f t="shared" si="102"/>
        <v>0</v>
      </c>
      <c r="DT24" s="29">
        <f t="shared" si="102"/>
        <v>1041</v>
      </c>
      <c r="DU24" s="29">
        <f t="shared" si="102"/>
        <v>1190</v>
      </c>
      <c r="DV24" s="29">
        <f t="shared" si="102"/>
        <v>1219</v>
      </c>
      <c r="DW24" s="29">
        <f t="shared" si="102"/>
        <v>1225</v>
      </c>
      <c r="DX24" s="29">
        <f t="shared" si="102"/>
        <v>1229</v>
      </c>
      <c r="DY24" s="29">
        <f t="shared" si="102"/>
        <v>1113</v>
      </c>
      <c r="DZ24" s="29">
        <f t="shared" si="102"/>
        <v>1125</v>
      </c>
      <c r="EA24" s="29">
        <f t="shared" si="102"/>
        <v>1213</v>
      </c>
      <c r="EB24" s="29">
        <f t="shared" si="102"/>
        <v>1152</v>
      </c>
      <c r="EC24" s="29">
        <f t="shared" si="102"/>
        <v>1239</v>
      </c>
      <c r="ED24" s="29">
        <f t="shared" si="102"/>
        <v>1337</v>
      </c>
      <c r="EE24" s="29">
        <f t="shared" si="102"/>
        <v>1347</v>
      </c>
      <c r="EF24" s="29">
        <f t="shared" si="102"/>
        <v>1427</v>
      </c>
      <c r="EG24" s="29">
        <f t="shared" si="102"/>
        <v>1538</v>
      </c>
      <c r="EH24" s="29">
        <f t="shared" si="102"/>
        <v>1733</v>
      </c>
      <c r="EI24" s="29">
        <f t="shared" ref="EI24:EJ24" si="106">SUM(EI26:EI38)</f>
        <v>1650</v>
      </c>
      <c r="EJ24" s="29">
        <f t="shared" si="106"/>
        <v>1465</v>
      </c>
      <c r="EK24" s="29">
        <f t="shared" ref="EK24:EL24" si="107">SUM(EK26:EK38)</f>
        <v>1805</v>
      </c>
      <c r="EL24" s="29">
        <f t="shared" si="107"/>
        <v>1865</v>
      </c>
      <c r="EM24" s="29">
        <f t="shared" ref="EM24:EP24" si="108">SUM(EM26:EM38)</f>
        <v>0</v>
      </c>
      <c r="EN24" s="29">
        <f t="shared" si="108"/>
        <v>1887</v>
      </c>
      <c r="EO24" s="29">
        <f t="shared" si="108"/>
        <v>1793</v>
      </c>
      <c r="EP24" s="29">
        <f t="shared" si="108"/>
        <v>1808</v>
      </c>
      <c r="EQ24" s="44">
        <f t="shared" si="102"/>
        <v>0</v>
      </c>
      <c r="ER24" s="29">
        <f t="shared" si="102"/>
        <v>0</v>
      </c>
      <c r="ES24" s="29">
        <f t="shared" si="102"/>
        <v>171</v>
      </c>
      <c r="ET24" s="29">
        <f t="shared" si="102"/>
        <v>181</v>
      </c>
      <c r="EU24" s="29">
        <f t="shared" si="102"/>
        <v>0</v>
      </c>
      <c r="EV24" s="29">
        <f t="shared" si="102"/>
        <v>0</v>
      </c>
      <c r="EW24" s="29">
        <f t="shared" si="102"/>
        <v>243</v>
      </c>
      <c r="EX24" s="29">
        <f t="shared" si="102"/>
        <v>261</v>
      </c>
      <c r="EY24" s="29">
        <f t="shared" si="102"/>
        <v>289</v>
      </c>
      <c r="EZ24" s="29">
        <f t="shared" si="102"/>
        <v>339</v>
      </c>
      <c r="FA24" s="29">
        <f t="shared" si="102"/>
        <v>349</v>
      </c>
      <c r="FB24" s="29">
        <f t="shared" si="102"/>
        <v>744</v>
      </c>
      <c r="FC24" s="29">
        <f t="shared" si="102"/>
        <v>565</v>
      </c>
      <c r="FD24" s="29">
        <f t="shared" si="102"/>
        <v>454</v>
      </c>
      <c r="FE24" s="29">
        <f t="shared" si="102"/>
        <v>508</v>
      </c>
      <c r="FF24" s="29">
        <f t="shared" si="102"/>
        <v>540</v>
      </c>
      <c r="FG24" s="29">
        <f t="shared" si="102"/>
        <v>826</v>
      </c>
      <c r="FH24" s="29">
        <f t="shared" si="102"/>
        <v>1119</v>
      </c>
      <c r="FI24" s="29">
        <f t="shared" si="102"/>
        <v>1195</v>
      </c>
      <c r="FJ24" s="29">
        <f t="shared" si="102"/>
        <v>1271</v>
      </c>
      <c r="FK24" s="29">
        <f t="shared" si="102"/>
        <v>1261</v>
      </c>
      <c r="FL24" s="29">
        <f t="shared" ref="FL24:FM24" si="109">SUM(FL26:FL38)</f>
        <v>740</v>
      </c>
      <c r="FM24" s="29">
        <f t="shared" si="109"/>
        <v>634</v>
      </c>
      <c r="FN24" s="29">
        <f t="shared" ref="FN24:FO24" si="110">SUM(FN26:FN38)</f>
        <v>813</v>
      </c>
      <c r="FO24" s="29">
        <f t="shared" si="110"/>
        <v>866</v>
      </c>
      <c r="FP24" s="29">
        <f t="shared" ref="FP24:FS24" si="111">SUM(FP26:FP38)</f>
        <v>0</v>
      </c>
      <c r="FQ24" s="29">
        <f t="shared" si="111"/>
        <v>1009</v>
      </c>
      <c r="FR24" s="29">
        <f t="shared" si="111"/>
        <v>934</v>
      </c>
      <c r="FS24" s="29">
        <f t="shared" si="111"/>
        <v>902</v>
      </c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</row>
    <row r="25" spans="1:194" ht="12.75" customHeight="1">
      <c r="A25" s="30" t="s">
        <v>140</v>
      </c>
      <c r="B25" s="45">
        <f t="shared" ref="B25:CK25" si="112">(B24/B5)*100</f>
        <v>0</v>
      </c>
      <c r="C25" s="31">
        <f t="shared" si="112"/>
        <v>0</v>
      </c>
      <c r="D25" s="31">
        <f t="shared" si="112"/>
        <v>19.858329262335126</v>
      </c>
      <c r="E25" s="31">
        <f t="shared" si="112"/>
        <v>17.693084300858153</v>
      </c>
      <c r="F25" s="31">
        <f t="shared" si="112"/>
        <v>0</v>
      </c>
      <c r="G25" s="31">
        <f t="shared" si="112"/>
        <v>0</v>
      </c>
      <c r="H25" s="31">
        <f t="shared" si="112"/>
        <v>17.86677733969703</v>
      </c>
      <c r="I25" s="31">
        <f t="shared" si="112"/>
        <v>18.023604720944189</v>
      </c>
      <c r="J25" s="31">
        <f t="shared" si="112"/>
        <v>17.565543071161049</v>
      </c>
      <c r="K25" s="31">
        <f t="shared" si="112"/>
        <v>17.247994419253576</v>
      </c>
      <c r="L25" s="31">
        <f t="shared" si="112"/>
        <v>18.37097634714565</v>
      </c>
      <c r="M25" s="31">
        <f t="shared" si="112"/>
        <v>17.150489759572572</v>
      </c>
      <c r="N25" s="31">
        <f t="shared" si="112"/>
        <v>17.342609876124214</v>
      </c>
      <c r="O25" s="31">
        <f t="shared" si="112"/>
        <v>18.672684720829157</v>
      </c>
      <c r="P25" s="31">
        <f t="shared" si="112"/>
        <v>19.297623270663355</v>
      </c>
      <c r="Q25" s="31">
        <f t="shared" si="112"/>
        <v>19.731592310482409</v>
      </c>
      <c r="R25" s="31">
        <f t="shared" si="112"/>
        <v>19.71906116642959</v>
      </c>
      <c r="S25" s="31">
        <f t="shared" si="112"/>
        <v>19.751809720785936</v>
      </c>
      <c r="T25" s="31">
        <f t="shared" si="112"/>
        <v>18.121603260869566</v>
      </c>
      <c r="U25" s="31">
        <f t="shared" si="112"/>
        <v>20.211475125671694</v>
      </c>
      <c r="V25" s="31">
        <f t="shared" si="112"/>
        <v>20.254732000707591</v>
      </c>
      <c r="W25" s="31">
        <f t="shared" ref="W25:X25" si="113">(W24/W5)*100</f>
        <v>19.699981926622083</v>
      </c>
      <c r="X25" s="31">
        <f t="shared" si="113"/>
        <v>18.571428571428573</v>
      </c>
      <c r="Y25" s="31">
        <f t="shared" ref="Y25:Z25" si="114">(Y24/Y5)*100</f>
        <v>21.256366723259763</v>
      </c>
      <c r="Z25" s="31">
        <f t="shared" si="114"/>
        <v>19.415722960774659</v>
      </c>
      <c r="AA25" s="31" t="e">
        <f t="shared" ref="AA25:AD25" si="115">(AA24/AA5)*100</f>
        <v>#DIV/0!</v>
      </c>
      <c r="AB25" s="31">
        <f t="shared" si="115"/>
        <v>19.558948261238339</v>
      </c>
      <c r="AC25" s="31">
        <f t="shared" si="115"/>
        <v>18.325753747684015</v>
      </c>
      <c r="AD25" s="31">
        <f t="shared" si="115"/>
        <v>19.591200415728391</v>
      </c>
      <c r="AE25" s="45">
        <f t="shared" si="112"/>
        <v>0</v>
      </c>
      <c r="AF25" s="31">
        <f t="shared" si="112"/>
        <v>0</v>
      </c>
      <c r="AG25" s="31">
        <f t="shared" si="112"/>
        <v>22.077730161075809</v>
      </c>
      <c r="AH25" s="31">
        <f t="shared" si="112"/>
        <v>22.970742685671418</v>
      </c>
      <c r="AI25" s="31">
        <f t="shared" si="112"/>
        <v>0</v>
      </c>
      <c r="AJ25" s="31">
        <f t="shared" si="112"/>
        <v>0</v>
      </c>
      <c r="AK25" s="31">
        <f t="shared" si="112"/>
        <v>21.869158878504674</v>
      </c>
      <c r="AL25" s="31">
        <f t="shared" si="112"/>
        <v>22.715501294857564</v>
      </c>
      <c r="AM25" s="31">
        <f t="shared" si="112"/>
        <v>21.998544748969199</v>
      </c>
      <c r="AN25" s="31">
        <f t="shared" si="112"/>
        <v>23.950304842977108</v>
      </c>
      <c r="AO25" s="31">
        <f t="shared" si="112"/>
        <v>20.793115478544017</v>
      </c>
      <c r="AP25" s="31">
        <f t="shared" si="112"/>
        <v>22.423778821986666</v>
      </c>
      <c r="AQ25" s="31">
        <f t="shared" si="112"/>
        <v>22.519533340468801</v>
      </c>
      <c r="AR25" s="31">
        <f t="shared" si="112"/>
        <v>22.920150501672239</v>
      </c>
      <c r="AS25" s="31">
        <f t="shared" si="112"/>
        <v>22.943373372362977</v>
      </c>
      <c r="AT25" s="31">
        <f t="shared" si="112"/>
        <v>23.915519204886635</v>
      </c>
      <c r="AU25" s="31">
        <f t="shared" si="112"/>
        <v>23.578906173564228</v>
      </c>
      <c r="AV25" s="31">
        <f t="shared" si="112"/>
        <v>22.792810586608731</v>
      </c>
      <c r="AW25" s="31">
        <f t="shared" si="112"/>
        <v>23.482366544613605</v>
      </c>
      <c r="AX25" s="31">
        <f t="shared" si="112"/>
        <v>23.486134691567628</v>
      </c>
      <c r="AY25" s="31">
        <f t="shared" si="112"/>
        <v>23.423423423423422</v>
      </c>
      <c r="AZ25" s="31">
        <f t="shared" ref="AZ25:BA25" si="116">(AZ24/AZ5)*100</f>
        <v>24.106784423926133</v>
      </c>
      <c r="BA25" s="31">
        <f t="shared" si="116"/>
        <v>24.866647269905926</v>
      </c>
      <c r="BB25" s="31">
        <f t="shared" ref="BB25:BC25" si="117">(BB24/BB5)*100</f>
        <v>24.245668678216859</v>
      </c>
      <c r="BC25" s="31">
        <f t="shared" si="117"/>
        <v>25.039708492945906</v>
      </c>
      <c r="BD25" s="31" t="e">
        <f t="shared" ref="BD25:BE25" si="118">(BD24/BD5)*100</f>
        <v>#DIV/0!</v>
      </c>
      <c r="BE25" s="31">
        <f t="shared" si="118"/>
        <v>25.359712230215827</v>
      </c>
      <c r="BF25" s="31">
        <f t="shared" ref="BF25:BG25" si="119">(BF24/BF5)*100</f>
        <v>24.628666914222059</v>
      </c>
      <c r="BG25" s="31">
        <f t="shared" si="119"/>
        <v>22.854494902687676</v>
      </c>
      <c r="BH25" s="45">
        <f t="shared" si="112"/>
        <v>0</v>
      </c>
      <c r="BI25" s="31">
        <f t="shared" si="112"/>
        <v>0</v>
      </c>
      <c r="BJ25" s="31">
        <f t="shared" si="112"/>
        <v>23.065204143814746</v>
      </c>
      <c r="BK25" s="31">
        <f t="shared" si="112"/>
        <v>23.734991423670667</v>
      </c>
      <c r="BL25" s="31">
        <f t="shared" si="112"/>
        <v>0</v>
      </c>
      <c r="BM25" s="31">
        <f t="shared" si="112"/>
        <v>0</v>
      </c>
      <c r="BN25" s="31">
        <f t="shared" si="112"/>
        <v>21.319709040526501</v>
      </c>
      <c r="BO25" s="31">
        <f t="shared" si="112"/>
        <v>22.632370135293133</v>
      </c>
      <c r="BP25" s="31">
        <f t="shared" si="112"/>
        <v>22.665012942191545</v>
      </c>
      <c r="BQ25" s="31">
        <f t="shared" si="112"/>
        <v>22.803837953091683</v>
      </c>
      <c r="BR25" s="31">
        <f t="shared" si="112"/>
        <v>22.481226533166456</v>
      </c>
      <c r="BS25" s="31">
        <f t="shared" si="112"/>
        <v>21.867869461395596</v>
      </c>
      <c r="BT25" s="31">
        <f t="shared" si="112"/>
        <v>22.342210106940659</v>
      </c>
      <c r="BU25" s="31">
        <f t="shared" si="112"/>
        <v>22.418136020151135</v>
      </c>
      <c r="BV25" s="31">
        <f t="shared" si="112"/>
        <v>23.726865156914588</v>
      </c>
      <c r="BW25" s="31">
        <f t="shared" si="112"/>
        <v>22.694842328849191</v>
      </c>
      <c r="BX25" s="31">
        <f t="shared" si="112"/>
        <v>22.569322569322569</v>
      </c>
      <c r="BY25" s="31">
        <f t="shared" si="112"/>
        <v>22.622755588127518</v>
      </c>
      <c r="BZ25" s="31">
        <f t="shared" si="112"/>
        <v>22.901471394240904</v>
      </c>
      <c r="CA25" s="31">
        <f t="shared" si="112"/>
        <v>22.305579469519945</v>
      </c>
      <c r="CB25" s="31">
        <f t="shared" si="112"/>
        <v>22.879636393149909</v>
      </c>
      <c r="CC25" s="31">
        <f t="shared" ref="CC25:CD25" si="120">(CC24/CC5)*100</f>
        <v>22.112264113145557</v>
      </c>
      <c r="CD25" s="31">
        <f t="shared" si="120"/>
        <v>22.288484475395329</v>
      </c>
      <c r="CE25" s="31">
        <f t="shared" ref="CE25:CF25" si="121">(CE24/CE5)*100</f>
        <v>22.269094138543515</v>
      </c>
      <c r="CF25" s="31">
        <f t="shared" si="121"/>
        <v>22.978890035954578</v>
      </c>
      <c r="CG25" s="31" t="e">
        <f t="shared" ref="CG25:CJ25" si="122">(CG24/CG5)*100</f>
        <v>#DIV/0!</v>
      </c>
      <c r="CH25" s="31">
        <f t="shared" si="122"/>
        <v>21.491552803392342</v>
      </c>
      <c r="CI25" s="31">
        <f t="shared" si="122"/>
        <v>21.026936026936028</v>
      </c>
      <c r="CJ25" s="31">
        <f t="shared" si="122"/>
        <v>21.621979476994373</v>
      </c>
      <c r="CK25" s="45">
        <f t="shared" si="112"/>
        <v>0</v>
      </c>
      <c r="CL25" s="31">
        <f t="shared" ref="CL25:FK25" si="123">(CL24/CL5)*100</f>
        <v>0</v>
      </c>
      <c r="CM25" s="31">
        <f t="shared" si="123"/>
        <v>14.921465968586386</v>
      </c>
      <c r="CN25" s="31">
        <f t="shared" si="123"/>
        <v>16.079105760963028</v>
      </c>
      <c r="CO25" s="31">
        <f t="shared" si="123"/>
        <v>0</v>
      </c>
      <c r="CP25" s="31">
        <f t="shared" si="123"/>
        <v>0</v>
      </c>
      <c r="CQ25" s="31">
        <f t="shared" si="123"/>
        <v>12.699680511182109</v>
      </c>
      <c r="CR25" s="31">
        <f t="shared" si="123"/>
        <v>15.339233038348082</v>
      </c>
      <c r="CS25" s="31">
        <f t="shared" si="123"/>
        <v>12.938596491228072</v>
      </c>
      <c r="CT25" s="31">
        <f t="shared" si="123"/>
        <v>12.571428571428573</v>
      </c>
      <c r="CU25" s="31">
        <f t="shared" si="123"/>
        <v>14.493809176984703</v>
      </c>
      <c r="CV25" s="31">
        <f t="shared" si="123"/>
        <v>13.398203592814371</v>
      </c>
      <c r="CW25" s="31">
        <f t="shared" si="123"/>
        <v>12.325581395348838</v>
      </c>
      <c r="CX25" s="31">
        <f t="shared" si="123"/>
        <v>12.374581939799331</v>
      </c>
      <c r="CY25" s="31">
        <f t="shared" si="123"/>
        <v>16.227018385291768</v>
      </c>
      <c r="CZ25" s="31">
        <f t="shared" si="123"/>
        <v>16.508152173913043</v>
      </c>
      <c r="DA25" s="31">
        <f t="shared" si="123"/>
        <v>18.14569536423841</v>
      </c>
      <c r="DB25" s="31">
        <f t="shared" si="123"/>
        <v>12.656641604010025</v>
      </c>
      <c r="DC25" s="31">
        <f t="shared" si="123"/>
        <v>16.806308526367669</v>
      </c>
      <c r="DD25" s="31">
        <f t="shared" si="123"/>
        <v>22.744721689059503</v>
      </c>
      <c r="DE25" s="31">
        <f t="shared" si="123"/>
        <v>27.424749163879596</v>
      </c>
      <c r="DF25" s="31">
        <f t="shared" ref="DF25:DG25" si="124">(DF24/DF5)*100</f>
        <v>26.734037666513551</v>
      </c>
      <c r="DG25" s="31">
        <f t="shared" si="124"/>
        <v>16.480938416422287</v>
      </c>
      <c r="DH25" s="31">
        <f t="shared" ref="DH25:DI25" si="125">(DH24/DH5)*100</f>
        <v>27.459016393442624</v>
      </c>
      <c r="DI25" s="31">
        <f t="shared" si="125"/>
        <v>25.639832480223362</v>
      </c>
      <c r="DJ25" s="31" t="e">
        <f t="shared" ref="DJ25:DM25" si="126">(DJ24/DJ5)*100</f>
        <v>#DIV/0!</v>
      </c>
      <c r="DK25" s="31">
        <f t="shared" si="126"/>
        <v>25.369127516778523</v>
      </c>
      <c r="DL25" s="31">
        <f t="shared" si="126"/>
        <v>23.379526151095217</v>
      </c>
      <c r="DM25" s="31">
        <f t="shared" si="126"/>
        <v>22.966292134831463</v>
      </c>
      <c r="DN25" s="45">
        <f t="shared" si="123"/>
        <v>0</v>
      </c>
      <c r="DO25" s="31">
        <f t="shared" si="123"/>
        <v>0</v>
      </c>
      <c r="DP25" s="31">
        <f t="shared" si="123"/>
        <v>17.52786220871327</v>
      </c>
      <c r="DQ25" s="31">
        <f t="shared" si="123"/>
        <v>18.261002444987774</v>
      </c>
      <c r="DR25" s="31">
        <f t="shared" si="123"/>
        <v>0</v>
      </c>
      <c r="DS25" s="31">
        <f t="shared" si="123"/>
        <v>0</v>
      </c>
      <c r="DT25" s="31">
        <f t="shared" si="123"/>
        <v>15.166083916083917</v>
      </c>
      <c r="DU25" s="31">
        <f t="shared" si="123"/>
        <v>16.927453769559033</v>
      </c>
      <c r="DV25" s="31">
        <f t="shared" si="123"/>
        <v>17.646207295888825</v>
      </c>
      <c r="DW25" s="31">
        <f t="shared" si="123"/>
        <v>17.740767559739322</v>
      </c>
      <c r="DX25" s="31">
        <f t="shared" si="123"/>
        <v>18.409227082085081</v>
      </c>
      <c r="DY25" s="31">
        <f t="shared" si="123"/>
        <v>16.486446452377425</v>
      </c>
      <c r="DZ25" s="31">
        <f t="shared" si="123"/>
        <v>16.71868033883192</v>
      </c>
      <c r="EA25" s="31">
        <f t="shared" si="123"/>
        <v>17.759882869692532</v>
      </c>
      <c r="EB25" s="31">
        <f t="shared" si="123"/>
        <v>16.854425749817118</v>
      </c>
      <c r="EC25" s="31">
        <f t="shared" si="123"/>
        <v>17.480248306997741</v>
      </c>
      <c r="ED25" s="31">
        <f t="shared" si="123"/>
        <v>17.406587683895324</v>
      </c>
      <c r="EE25" s="31">
        <f t="shared" si="123"/>
        <v>17.833973255660002</v>
      </c>
      <c r="EF25" s="31">
        <f t="shared" si="123"/>
        <v>17.273937779929792</v>
      </c>
      <c r="EG25" s="31">
        <f t="shared" si="123"/>
        <v>18.337903898891142</v>
      </c>
      <c r="EH25" s="31">
        <f t="shared" si="123"/>
        <v>20.032366200439256</v>
      </c>
      <c r="EI25" s="31">
        <f t="shared" ref="EI25:EJ25" si="127">(EI24/EI5)*100</f>
        <v>18.969878132904118</v>
      </c>
      <c r="EJ25" s="31">
        <f t="shared" si="127"/>
        <v>17.438400190453518</v>
      </c>
      <c r="EK25" s="31">
        <f t="shared" ref="EK25:EL25" si="128">(EK24/EK5)*100</f>
        <v>20.439361340731512</v>
      </c>
      <c r="EL25" s="31">
        <f t="shared" si="128"/>
        <v>20.523825244855288</v>
      </c>
      <c r="EM25" s="31" t="e">
        <f t="shared" ref="EM25:EP25" si="129">(EM24/EM5)*100</f>
        <v>#DIV/0!</v>
      </c>
      <c r="EN25" s="31">
        <f t="shared" si="129"/>
        <v>18.934376881396751</v>
      </c>
      <c r="EO25" s="31">
        <f t="shared" si="129"/>
        <v>18.011049723756905</v>
      </c>
      <c r="EP25" s="31">
        <f t="shared" si="129"/>
        <v>16.96060037523452</v>
      </c>
      <c r="EQ25" s="45">
        <f t="shared" si="123"/>
        <v>0</v>
      </c>
      <c r="ER25" s="31">
        <f t="shared" si="123"/>
        <v>0</v>
      </c>
      <c r="ES25" s="31">
        <f t="shared" si="123"/>
        <v>14.097279472382523</v>
      </c>
      <c r="ET25" s="31">
        <f t="shared" si="123"/>
        <v>14.514835605453088</v>
      </c>
      <c r="EU25" s="31">
        <f t="shared" si="123"/>
        <v>0</v>
      </c>
      <c r="EV25" s="31">
        <f t="shared" si="123"/>
        <v>0</v>
      </c>
      <c r="EW25" s="31">
        <f t="shared" si="123"/>
        <v>14.629741119807345</v>
      </c>
      <c r="EX25" s="31">
        <f t="shared" si="123"/>
        <v>14.770797962648558</v>
      </c>
      <c r="EY25" s="31">
        <f t="shared" si="123"/>
        <v>15.274841437632137</v>
      </c>
      <c r="EZ25" s="31">
        <f t="shared" si="123"/>
        <v>16.464303059737738</v>
      </c>
      <c r="FA25" s="31">
        <f t="shared" si="123"/>
        <v>16.571699905033238</v>
      </c>
      <c r="FB25" s="31">
        <f t="shared" si="123"/>
        <v>27.86516853932584</v>
      </c>
      <c r="FC25" s="31">
        <f t="shared" si="123"/>
        <v>22.745571658615138</v>
      </c>
      <c r="FD25" s="31">
        <f t="shared" si="123"/>
        <v>16.965620328849027</v>
      </c>
      <c r="FE25" s="31">
        <f t="shared" si="123"/>
        <v>15.264423076923078</v>
      </c>
      <c r="FF25" s="31">
        <f t="shared" si="123"/>
        <v>12.385321100917432</v>
      </c>
      <c r="FG25" s="31">
        <f t="shared" si="123"/>
        <v>14.076346284935243</v>
      </c>
      <c r="FH25" s="31">
        <f t="shared" si="123"/>
        <v>15.729547371380376</v>
      </c>
      <c r="FI25" s="31">
        <f t="shared" si="123"/>
        <v>14.302812687013763</v>
      </c>
      <c r="FJ25" s="31">
        <f t="shared" si="123"/>
        <v>15.895447723861929</v>
      </c>
      <c r="FK25" s="31">
        <f t="shared" si="123"/>
        <v>16.212393931601955</v>
      </c>
      <c r="FL25" s="31">
        <f t="shared" ref="FL25:FM25" si="130">(FL24/FL5)*100</f>
        <v>18.715225088517958</v>
      </c>
      <c r="FM25" s="31">
        <f t="shared" si="130"/>
        <v>15.739821251241311</v>
      </c>
      <c r="FN25" s="31">
        <f t="shared" ref="FN25:FO25" si="131">(FN24/FN5)*100</f>
        <v>18.754325259515568</v>
      </c>
      <c r="FO25" s="31">
        <f t="shared" si="131"/>
        <v>19.807868252516013</v>
      </c>
      <c r="FP25" s="31" t="e">
        <f t="shared" ref="FP25:FS25" si="132">(FP24/FP5)*100</f>
        <v>#DIV/0!</v>
      </c>
      <c r="FQ25" s="31">
        <f t="shared" si="132"/>
        <v>20.562461789280619</v>
      </c>
      <c r="FR25" s="31">
        <f t="shared" si="132"/>
        <v>17.609351432880846</v>
      </c>
      <c r="FS25" s="31">
        <f t="shared" si="132"/>
        <v>16.228859301907161</v>
      </c>
    </row>
    <row r="26" spans="1:194" ht="12.75" customHeight="1">
      <c r="A26" s="28" t="s">
        <v>65</v>
      </c>
      <c r="B26" s="46"/>
      <c r="C26" s="32"/>
      <c r="D26" s="32" t="s">
        <v>31</v>
      </c>
      <c r="E26" s="32" t="s">
        <v>31</v>
      </c>
      <c r="F26" s="32"/>
      <c r="G26" s="32"/>
      <c r="H26" s="32" t="s">
        <v>31</v>
      </c>
      <c r="I26" s="32" t="s">
        <v>31</v>
      </c>
      <c r="J26" s="32" t="s">
        <v>31</v>
      </c>
      <c r="K26" s="32" t="s">
        <v>31</v>
      </c>
      <c r="L26" s="32" t="s">
        <v>31</v>
      </c>
      <c r="M26" s="32" t="s">
        <v>31</v>
      </c>
      <c r="N26" s="32" t="s">
        <v>31</v>
      </c>
      <c r="O26" s="32" t="s">
        <v>31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95"/>
      <c r="AD26" s="95"/>
      <c r="AE26" s="46"/>
      <c r="AF26" s="32"/>
      <c r="AG26" s="32" t="s">
        <v>31</v>
      </c>
      <c r="AH26" s="32" t="s">
        <v>31</v>
      </c>
      <c r="AI26" s="32"/>
      <c r="AJ26" s="32"/>
      <c r="AK26" s="32" t="s">
        <v>31</v>
      </c>
      <c r="AL26" s="32" t="s">
        <v>31</v>
      </c>
      <c r="AM26" s="32">
        <v>2</v>
      </c>
      <c r="AN26" s="32">
        <v>2</v>
      </c>
      <c r="AO26" s="32">
        <v>1</v>
      </c>
      <c r="AP26" s="32" t="s">
        <v>31</v>
      </c>
      <c r="AQ26" s="32">
        <v>35</v>
      </c>
      <c r="AR26" s="32" t="s">
        <v>31</v>
      </c>
      <c r="AS26" s="32">
        <v>1</v>
      </c>
      <c r="AT26" s="32">
        <v>2</v>
      </c>
      <c r="AU26" s="32">
        <v>1</v>
      </c>
      <c r="AV26" s="32">
        <v>1</v>
      </c>
      <c r="AW26" s="32">
        <v>2</v>
      </c>
      <c r="AX26" s="32">
        <v>0</v>
      </c>
      <c r="AY26" s="32">
        <v>5</v>
      </c>
      <c r="AZ26" s="32">
        <v>5</v>
      </c>
      <c r="BA26" s="32">
        <v>4</v>
      </c>
      <c r="BB26" s="95">
        <v>5</v>
      </c>
      <c r="BC26" s="95">
        <v>6</v>
      </c>
      <c r="BD26" s="95"/>
      <c r="BE26" s="95">
        <v>5</v>
      </c>
      <c r="BF26" s="95">
        <v>7</v>
      </c>
      <c r="BG26" s="95">
        <v>9</v>
      </c>
      <c r="BH26" s="46"/>
      <c r="BI26" s="32"/>
      <c r="BJ26" s="32">
        <v>3</v>
      </c>
      <c r="BK26" s="32">
        <v>12</v>
      </c>
      <c r="BL26" s="32"/>
      <c r="BM26" s="32"/>
      <c r="BN26" s="32">
        <v>9</v>
      </c>
      <c r="BO26" s="32">
        <v>8</v>
      </c>
      <c r="BP26" s="32">
        <v>21</v>
      </c>
      <c r="BQ26" s="32">
        <v>14</v>
      </c>
      <c r="BR26" s="32">
        <v>22</v>
      </c>
      <c r="BS26" s="32">
        <v>15</v>
      </c>
      <c r="BT26" s="32">
        <v>21</v>
      </c>
      <c r="BU26" s="32">
        <v>13</v>
      </c>
      <c r="BV26" s="32">
        <v>30</v>
      </c>
      <c r="BW26" s="32">
        <v>12</v>
      </c>
      <c r="BX26" s="32">
        <v>19</v>
      </c>
      <c r="BY26" s="32">
        <v>17</v>
      </c>
      <c r="BZ26" s="32">
        <v>19</v>
      </c>
      <c r="CA26" s="32">
        <v>21</v>
      </c>
      <c r="CB26" s="32">
        <v>24</v>
      </c>
      <c r="CC26" s="32">
        <v>33</v>
      </c>
      <c r="CD26" s="32">
        <v>25</v>
      </c>
      <c r="CE26" s="95">
        <v>38</v>
      </c>
      <c r="CF26" s="95">
        <v>33</v>
      </c>
      <c r="CG26" s="95"/>
      <c r="CH26" s="95">
        <v>28</v>
      </c>
      <c r="CI26" s="95">
        <v>37</v>
      </c>
      <c r="CJ26" s="95">
        <v>33</v>
      </c>
      <c r="CK26" s="46"/>
      <c r="CL26" s="32"/>
      <c r="CM26" s="32" t="s">
        <v>31</v>
      </c>
      <c r="CN26" s="32" t="s">
        <v>31</v>
      </c>
      <c r="CO26" s="32"/>
      <c r="CP26" s="32"/>
      <c r="CQ26" s="32" t="s">
        <v>31</v>
      </c>
      <c r="CR26" s="32" t="s">
        <v>31</v>
      </c>
      <c r="CS26" s="32" t="s">
        <v>31</v>
      </c>
      <c r="CT26" s="32" t="s">
        <v>31</v>
      </c>
      <c r="CU26" s="32" t="s">
        <v>31</v>
      </c>
      <c r="CV26" s="32" t="s">
        <v>31</v>
      </c>
      <c r="CW26" s="32" t="s">
        <v>31</v>
      </c>
      <c r="CX26" s="32" t="s">
        <v>31</v>
      </c>
      <c r="CY26" s="32"/>
      <c r="CZ26" s="32"/>
      <c r="DA26" s="32"/>
      <c r="DB26" s="32"/>
      <c r="DC26" s="32"/>
      <c r="DD26" s="32"/>
      <c r="DE26" s="32"/>
      <c r="DF26" s="32"/>
      <c r="DG26" s="32"/>
      <c r="DH26" s="95"/>
      <c r="DI26" s="95"/>
      <c r="DJ26" s="95"/>
      <c r="DK26" s="95"/>
      <c r="DL26" s="95"/>
      <c r="DM26" s="95"/>
      <c r="DN26" s="46"/>
      <c r="DO26" s="32"/>
      <c r="DP26" s="32" t="s">
        <v>31</v>
      </c>
      <c r="DQ26" s="32" t="s">
        <v>31</v>
      </c>
      <c r="DR26" s="32"/>
      <c r="DS26" s="32"/>
      <c r="DT26" s="32" t="s">
        <v>31</v>
      </c>
      <c r="DU26" s="32" t="s">
        <v>31</v>
      </c>
      <c r="DV26" s="32" t="s">
        <v>31</v>
      </c>
      <c r="DW26" s="32" t="s">
        <v>31</v>
      </c>
      <c r="DX26" s="32" t="s">
        <v>31</v>
      </c>
      <c r="DY26" s="32" t="s">
        <v>31</v>
      </c>
      <c r="DZ26" s="32" t="s">
        <v>31</v>
      </c>
      <c r="EA26" s="32" t="s">
        <v>31</v>
      </c>
      <c r="EB26" s="32"/>
      <c r="EC26" s="32"/>
      <c r="ED26" s="32"/>
      <c r="EE26" s="32"/>
      <c r="EF26" s="32"/>
      <c r="EG26" s="32"/>
      <c r="EH26" s="32"/>
      <c r="EI26" s="32"/>
      <c r="EJ26" s="32"/>
      <c r="EK26" s="95"/>
      <c r="EL26" s="95"/>
      <c r="EM26" s="95"/>
      <c r="EN26" s="95"/>
      <c r="EO26" s="95"/>
      <c r="EP26" s="95"/>
      <c r="EQ26" s="46"/>
      <c r="ER26" s="32"/>
      <c r="ES26" s="32" t="s">
        <v>31</v>
      </c>
      <c r="ET26" s="32" t="s">
        <v>31</v>
      </c>
      <c r="EU26" s="32"/>
      <c r="EV26" s="32"/>
      <c r="EW26" s="32" t="s">
        <v>31</v>
      </c>
      <c r="EX26" s="32" t="s">
        <v>31</v>
      </c>
      <c r="EY26" s="32" t="s">
        <v>31</v>
      </c>
      <c r="EZ26" s="32" t="s">
        <v>31</v>
      </c>
      <c r="FA26" s="32" t="s">
        <v>31</v>
      </c>
      <c r="FB26" s="32" t="s">
        <v>31</v>
      </c>
      <c r="FC26" s="32" t="s">
        <v>31</v>
      </c>
      <c r="FD26" s="32" t="s">
        <v>31</v>
      </c>
      <c r="FE26" s="32"/>
      <c r="FF26" s="32"/>
      <c r="FG26" s="32"/>
      <c r="FH26" s="32"/>
      <c r="FI26" s="32"/>
      <c r="FJ26" s="32"/>
      <c r="FK26" s="32"/>
      <c r="FL26" s="32"/>
      <c r="FM26" s="6"/>
      <c r="FN26" s="6"/>
      <c r="FO26" s="6"/>
      <c r="FP26" s="6"/>
      <c r="FQ26" s="6"/>
      <c r="FR26" s="95"/>
      <c r="FS26" s="95">
        <v>4</v>
      </c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</row>
    <row r="27" spans="1:194" ht="12.75" customHeight="1">
      <c r="A27" s="28" t="s">
        <v>134</v>
      </c>
      <c r="B27" s="46"/>
      <c r="C27" s="32"/>
      <c r="D27" s="32">
        <v>40</v>
      </c>
      <c r="E27" s="32">
        <v>35</v>
      </c>
      <c r="F27" s="32"/>
      <c r="G27" s="32"/>
      <c r="H27" s="32">
        <v>49</v>
      </c>
      <c r="I27" s="32">
        <v>52</v>
      </c>
      <c r="J27" s="32">
        <v>54</v>
      </c>
      <c r="K27" s="32">
        <v>50</v>
      </c>
      <c r="L27" s="32">
        <v>47</v>
      </c>
      <c r="M27" s="32">
        <v>73</v>
      </c>
      <c r="N27" s="32">
        <v>72</v>
      </c>
      <c r="O27" s="32">
        <v>69</v>
      </c>
      <c r="P27" s="32">
        <v>87</v>
      </c>
      <c r="Q27" s="32">
        <v>88</v>
      </c>
      <c r="R27" s="32">
        <v>71</v>
      </c>
      <c r="S27" s="32">
        <v>77</v>
      </c>
      <c r="T27" s="32">
        <v>81</v>
      </c>
      <c r="U27" s="32">
        <v>99</v>
      </c>
      <c r="V27" s="32">
        <v>120</v>
      </c>
      <c r="W27" s="32">
        <v>122</v>
      </c>
      <c r="X27" s="32">
        <v>119</v>
      </c>
      <c r="Y27" s="32">
        <v>145</v>
      </c>
      <c r="Z27" s="32">
        <v>143</v>
      </c>
      <c r="AA27" s="32"/>
      <c r="AB27" s="32">
        <v>129</v>
      </c>
      <c r="AC27" s="95">
        <v>127</v>
      </c>
      <c r="AD27" s="95">
        <v>123</v>
      </c>
      <c r="AE27" s="46"/>
      <c r="AF27" s="32"/>
      <c r="AG27" s="32">
        <v>66</v>
      </c>
      <c r="AH27" s="32">
        <v>67</v>
      </c>
      <c r="AI27" s="32"/>
      <c r="AJ27" s="32"/>
      <c r="AK27" s="32">
        <v>97</v>
      </c>
      <c r="AL27" s="32">
        <v>90</v>
      </c>
      <c r="AM27" s="32">
        <v>97</v>
      </c>
      <c r="AN27" s="32">
        <v>107</v>
      </c>
      <c r="AO27" s="32">
        <v>116</v>
      </c>
      <c r="AP27" s="32">
        <v>103</v>
      </c>
      <c r="AQ27" s="32">
        <v>138</v>
      </c>
      <c r="AR27" s="32">
        <v>125</v>
      </c>
      <c r="AS27" s="32">
        <v>161</v>
      </c>
      <c r="AT27" s="32">
        <v>177</v>
      </c>
      <c r="AU27" s="32">
        <v>198</v>
      </c>
      <c r="AV27" s="32">
        <v>173</v>
      </c>
      <c r="AW27" s="32">
        <v>195</v>
      </c>
      <c r="AX27" s="32">
        <v>191</v>
      </c>
      <c r="AY27" s="32">
        <v>169</v>
      </c>
      <c r="AZ27" s="32">
        <v>201</v>
      </c>
      <c r="BA27" s="32">
        <v>205</v>
      </c>
      <c r="BB27" s="95">
        <v>189</v>
      </c>
      <c r="BC27" s="95">
        <v>213</v>
      </c>
      <c r="BD27" s="95"/>
      <c r="BE27" s="95">
        <v>252</v>
      </c>
      <c r="BF27" s="95">
        <v>257</v>
      </c>
      <c r="BG27" s="95">
        <v>287</v>
      </c>
      <c r="BH27" s="46"/>
      <c r="BI27" s="32"/>
      <c r="BJ27" s="32">
        <v>196</v>
      </c>
      <c r="BK27" s="32">
        <v>233</v>
      </c>
      <c r="BL27" s="32"/>
      <c r="BM27" s="32"/>
      <c r="BN27" s="32">
        <v>294</v>
      </c>
      <c r="BO27" s="32">
        <v>316</v>
      </c>
      <c r="BP27" s="32">
        <v>360</v>
      </c>
      <c r="BQ27" s="32">
        <v>342</v>
      </c>
      <c r="BR27" s="32">
        <v>340</v>
      </c>
      <c r="BS27" s="32">
        <v>368</v>
      </c>
      <c r="BT27" s="32">
        <v>336</v>
      </c>
      <c r="BU27" s="32">
        <v>327</v>
      </c>
      <c r="BV27" s="32">
        <v>300</v>
      </c>
      <c r="BW27" s="32">
        <v>338</v>
      </c>
      <c r="BX27" s="32">
        <v>336</v>
      </c>
      <c r="BY27" s="32">
        <v>380</v>
      </c>
      <c r="BZ27" s="32">
        <v>414</v>
      </c>
      <c r="CA27" s="32">
        <v>384</v>
      </c>
      <c r="CB27" s="32">
        <v>479</v>
      </c>
      <c r="CC27" s="32">
        <v>428</v>
      </c>
      <c r="CD27" s="32">
        <v>438</v>
      </c>
      <c r="CE27" s="95">
        <v>479</v>
      </c>
      <c r="CF27" s="95">
        <v>464</v>
      </c>
      <c r="CG27" s="95"/>
      <c r="CH27" s="95">
        <v>507</v>
      </c>
      <c r="CI27" s="95">
        <v>507</v>
      </c>
      <c r="CJ27" s="95">
        <v>479</v>
      </c>
      <c r="CK27" s="46"/>
      <c r="CL27" s="32"/>
      <c r="CM27" s="32">
        <v>23</v>
      </c>
      <c r="CN27" s="32">
        <v>24</v>
      </c>
      <c r="CO27" s="32"/>
      <c r="CP27" s="32"/>
      <c r="CQ27" s="32">
        <v>39</v>
      </c>
      <c r="CR27" s="32">
        <v>50</v>
      </c>
      <c r="CS27" s="32">
        <v>47</v>
      </c>
      <c r="CT27" s="32">
        <v>46</v>
      </c>
      <c r="CU27" s="32">
        <v>46</v>
      </c>
      <c r="CV27" s="32">
        <v>32</v>
      </c>
      <c r="CW27" s="32">
        <v>25</v>
      </c>
      <c r="CX27" s="32">
        <v>29</v>
      </c>
      <c r="CY27" s="32">
        <v>55</v>
      </c>
      <c r="CZ27" s="32">
        <v>84</v>
      </c>
      <c r="DA27" s="32">
        <v>99</v>
      </c>
      <c r="DB27" s="32">
        <v>24</v>
      </c>
      <c r="DC27" s="32">
        <v>114</v>
      </c>
      <c r="DD27" s="32">
        <v>239</v>
      </c>
      <c r="DE27" s="32">
        <v>300</v>
      </c>
      <c r="DF27" s="32">
        <v>351</v>
      </c>
      <c r="DG27" s="32">
        <v>39</v>
      </c>
      <c r="DH27" s="95">
        <v>265</v>
      </c>
      <c r="DI27" s="95">
        <v>242</v>
      </c>
      <c r="DJ27" s="95"/>
      <c r="DK27" s="95">
        <v>249</v>
      </c>
      <c r="DL27" s="95">
        <v>199</v>
      </c>
      <c r="DM27" s="95">
        <v>195</v>
      </c>
      <c r="DN27" s="46"/>
      <c r="DO27" s="32"/>
      <c r="DP27" s="32">
        <v>156</v>
      </c>
      <c r="DQ27" s="32">
        <v>117</v>
      </c>
      <c r="DR27" s="32"/>
      <c r="DS27" s="32"/>
      <c r="DT27" s="32">
        <v>136</v>
      </c>
      <c r="DU27" s="32">
        <v>160</v>
      </c>
      <c r="DV27" s="32">
        <v>174</v>
      </c>
      <c r="DW27" s="32">
        <v>211</v>
      </c>
      <c r="DX27" s="32">
        <v>179</v>
      </c>
      <c r="DY27" s="32">
        <v>186</v>
      </c>
      <c r="DZ27" s="32">
        <v>153</v>
      </c>
      <c r="EA27" s="32">
        <v>155</v>
      </c>
      <c r="EB27" s="32">
        <v>120</v>
      </c>
      <c r="EC27" s="32">
        <v>135</v>
      </c>
      <c r="ED27" s="32">
        <v>124</v>
      </c>
      <c r="EE27" s="32">
        <v>153</v>
      </c>
      <c r="EF27" s="32">
        <v>197</v>
      </c>
      <c r="EG27" s="32">
        <v>266</v>
      </c>
      <c r="EH27" s="32">
        <v>372</v>
      </c>
      <c r="EI27" s="32">
        <v>391</v>
      </c>
      <c r="EJ27" s="32">
        <v>163</v>
      </c>
      <c r="EK27" s="95">
        <v>441</v>
      </c>
      <c r="EL27" s="95">
        <v>378</v>
      </c>
      <c r="EM27" s="95"/>
      <c r="EN27" s="95">
        <v>405</v>
      </c>
      <c r="EO27" s="95">
        <v>336</v>
      </c>
      <c r="EP27" s="95">
        <v>339</v>
      </c>
      <c r="EQ27" s="46"/>
      <c r="ER27" s="32"/>
      <c r="ES27" s="32">
        <v>17</v>
      </c>
      <c r="ET27" s="32">
        <v>15</v>
      </c>
      <c r="EU27" s="32"/>
      <c r="EV27" s="32"/>
      <c r="EW27" s="32">
        <v>10</v>
      </c>
      <c r="EX27" s="32">
        <v>13</v>
      </c>
      <c r="EY27" s="32">
        <v>16</v>
      </c>
      <c r="EZ27" s="32">
        <v>17</v>
      </c>
      <c r="FA27" s="32">
        <v>17</v>
      </c>
      <c r="FB27" s="32">
        <v>10</v>
      </c>
      <c r="FC27" s="32">
        <v>51</v>
      </c>
      <c r="FD27" s="32">
        <v>21</v>
      </c>
      <c r="FE27" s="32">
        <v>58</v>
      </c>
      <c r="FF27" s="32">
        <v>57</v>
      </c>
      <c r="FG27" s="32">
        <v>79</v>
      </c>
      <c r="FH27" s="32">
        <v>75</v>
      </c>
      <c r="FI27" s="32">
        <v>79</v>
      </c>
      <c r="FJ27" s="32">
        <v>121</v>
      </c>
      <c r="FK27" s="32">
        <v>181</v>
      </c>
      <c r="FL27" s="32">
        <v>119</v>
      </c>
      <c r="FM27" s="5">
        <v>58</v>
      </c>
      <c r="FN27" s="5">
        <v>130</v>
      </c>
      <c r="FO27" s="5">
        <v>147</v>
      </c>
      <c r="FQ27" s="5">
        <v>206</v>
      </c>
      <c r="FR27" s="95">
        <v>253</v>
      </c>
      <c r="FS27" s="95">
        <v>244</v>
      </c>
    </row>
    <row r="28" spans="1:194" ht="12.75" customHeight="1">
      <c r="A28" s="28" t="s">
        <v>66</v>
      </c>
      <c r="B28" s="46"/>
      <c r="C28" s="32"/>
      <c r="D28" s="32">
        <v>586</v>
      </c>
      <c r="E28" s="32">
        <v>504</v>
      </c>
      <c r="F28" s="32"/>
      <c r="G28" s="32"/>
      <c r="H28" s="32">
        <v>597</v>
      </c>
      <c r="I28" s="32">
        <v>638</v>
      </c>
      <c r="J28" s="32">
        <v>637</v>
      </c>
      <c r="K28" s="32">
        <v>683</v>
      </c>
      <c r="L28" s="32">
        <v>725</v>
      </c>
      <c r="M28" s="32">
        <v>619</v>
      </c>
      <c r="N28" s="32">
        <v>669</v>
      </c>
      <c r="O28" s="32">
        <v>736</v>
      </c>
      <c r="P28" s="32">
        <v>750</v>
      </c>
      <c r="Q28" s="32">
        <v>745</v>
      </c>
      <c r="R28" s="32">
        <v>732</v>
      </c>
      <c r="S28" s="32">
        <v>737</v>
      </c>
      <c r="T28" s="32">
        <v>726</v>
      </c>
      <c r="U28" s="32">
        <v>806</v>
      </c>
      <c r="V28" s="32">
        <v>785</v>
      </c>
      <c r="W28" s="32">
        <v>679</v>
      </c>
      <c r="X28" s="32">
        <v>697</v>
      </c>
      <c r="Y28" s="32">
        <v>745</v>
      </c>
      <c r="Z28" s="32">
        <v>705</v>
      </c>
      <c r="AA28" s="32"/>
      <c r="AB28" s="32">
        <v>697</v>
      </c>
      <c r="AC28" s="95">
        <v>627</v>
      </c>
      <c r="AD28" s="95">
        <v>668</v>
      </c>
      <c r="AE28" s="46"/>
      <c r="AF28" s="32"/>
      <c r="AG28" s="32">
        <v>975</v>
      </c>
      <c r="AH28" s="32">
        <v>1004</v>
      </c>
      <c r="AI28" s="32"/>
      <c r="AJ28" s="32"/>
      <c r="AK28" s="32">
        <v>1038</v>
      </c>
      <c r="AL28" s="32">
        <v>1229</v>
      </c>
      <c r="AM28" s="32">
        <v>1179</v>
      </c>
      <c r="AN28" s="32">
        <v>1416</v>
      </c>
      <c r="AO28" s="32">
        <v>1103</v>
      </c>
      <c r="AP28" s="32">
        <v>1340</v>
      </c>
      <c r="AQ28" s="32">
        <v>1386</v>
      </c>
      <c r="AR28" s="32">
        <v>1522</v>
      </c>
      <c r="AS28" s="32">
        <v>1486</v>
      </c>
      <c r="AT28" s="32">
        <v>1525</v>
      </c>
      <c r="AU28" s="32">
        <v>1397</v>
      </c>
      <c r="AV28" s="32">
        <v>1522</v>
      </c>
      <c r="AW28" s="32">
        <v>1583</v>
      </c>
      <c r="AX28" s="32">
        <v>1611</v>
      </c>
      <c r="AY28" s="32">
        <v>1520</v>
      </c>
      <c r="AZ28" s="32">
        <v>1522</v>
      </c>
      <c r="BA28" s="32">
        <v>1658</v>
      </c>
      <c r="BB28" s="95">
        <v>1591</v>
      </c>
      <c r="BC28" s="95">
        <v>1716</v>
      </c>
      <c r="BD28" s="95"/>
      <c r="BE28" s="95">
        <v>1789</v>
      </c>
      <c r="BF28" s="95">
        <v>1693</v>
      </c>
      <c r="BG28" s="95">
        <v>1473</v>
      </c>
      <c r="BH28" s="46"/>
      <c r="BI28" s="32"/>
      <c r="BJ28" s="32">
        <v>1738</v>
      </c>
      <c r="BK28" s="32">
        <v>1863</v>
      </c>
      <c r="BL28" s="32"/>
      <c r="BM28" s="32"/>
      <c r="BN28" s="32">
        <v>2061</v>
      </c>
      <c r="BO28" s="32">
        <v>2316</v>
      </c>
      <c r="BP28" s="32">
        <v>2365</v>
      </c>
      <c r="BQ28" s="32">
        <v>2402</v>
      </c>
      <c r="BR28" s="32">
        <v>2348</v>
      </c>
      <c r="BS28" s="32">
        <v>2146</v>
      </c>
      <c r="BT28" s="32">
        <v>2365</v>
      </c>
      <c r="BU28" s="32">
        <v>2197</v>
      </c>
      <c r="BV28" s="32">
        <v>2396</v>
      </c>
      <c r="BW28" s="32">
        <v>2404</v>
      </c>
      <c r="BX28" s="32">
        <v>2625</v>
      </c>
      <c r="BY28" s="32">
        <v>2923</v>
      </c>
      <c r="BZ28" s="32">
        <v>3200</v>
      </c>
      <c r="CA28" s="32">
        <v>3260</v>
      </c>
      <c r="CB28" s="32">
        <v>3256</v>
      </c>
      <c r="CC28" s="32">
        <v>3247</v>
      </c>
      <c r="CD28" s="32">
        <v>3330</v>
      </c>
      <c r="CE28" s="95">
        <v>3506</v>
      </c>
      <c r="CF28" s="95">
        <v>3761</v>
      </c>
      <c r="CG28" s="95"/>
      <c r="CH28" s="95">
        <v>3488</v>
      </c>
      <c r="CI28" s="95">
        <v>3428</v>
      </c>
      <c r="CJ28" s="95">
        <v>3662</v>
      </c>
      <c r="CK28" s="46"/>
      <c r="CL28" s="32"/>
      <c r="CM28" s="32">
        <v>96</v>
      </c>
      <c r="CN28" s="32">
        <v>103</v>
      </c>
      <c r="CO28" s="32"/>
      <c r="CP28" s="32"/>
      <c r="CQ28" s="32">
        <v>76</v>
      </c>
      <c r="CR28" s="32">
        <v>110</v>
      </c>
      <c r="CS28" s="32">
        <v>83</v>
      </c>
      <c r="CT28" s="32">
        <v>83</v>
      </c>
      <c r="CU28" s="32">
        <v>101</v>
      </c>
      <c r="CV28" s="32">
        <v>83</v>
      </c>
      <c r="CW28" s="32">
        <v>84</v>
      </c>
      <c r="CX28" s="32">
        <v>71</v>
      </c>
      <c r="CY28" s="32">
        <v>90</v>
      </c>
      <c r="CZ28" s="32">
        <v>103</v>
      </c>
      <c r="DA28" s="32">
        <v>129</v>
      </c>
      <c r="DB28" s="32">
        <v>115</v>
      </c>
      <c r="DC28" s="32">
        <v>167</v>
      </c>
      <c r="DD28" s="32">
        <v>152</v>
      </c>
      <c r="DE28" s="32">
        <v>166</v>
      </c>
      <c r="DF28" s="32">
        <v>165</v>
      </c>
      <c r="DG28" s="32">
        <v>147</v>
      </c>
      <c r="DH28" s="95">
        <v>178</v>
      </c>
      <c r="DI28" s="95">
        <v>201</v>
      </c>
      <c r="DJ28" s="95"/>
      <c r="DK28" s="95">
        <v>181</v>
      </c>
      <c r="DL28" s="95">
        <v>179</v>
      </c>
      <c r="DM28" s="95">
        <v>191</v>
      </c>
      <c r="DN28" s="46"/>
      <c r="DO28" s="32"/>
      <c r="DP28" s="32">
        <v>492</v>
      </c>
      <c r="DQ28" s="32">
        <v>453</v>
      </c>
      <c r="DR28" s="32"/>
      <c r="DS28" s="32"/>
      <c r="DT28" s="32">
        <v>361</v>
      </c>
      <c r="DU28" s="32">
        <v>528</v>
      </c>
      <c r="DV28" s="32">
        <v>516</v>
      </c>
      <c r="DW28" s="32">
        <v>535</v>
      </c>
      <c r="DX28" s="32">
        <v>545</v>
      </c>
      <c r="DY28" s="32">
        <v>404</v>
      </c>
      <c r="DZ28" s="32">
        <v>473</v>
      </c>
      <c r="EA28" s="32">
        <v>586</v>
      </c>
      <c r="EB28" s="32">
        <v>572</v>
      </c>
      <c r="EC28" s="32">
        <v>621</v>
      </c>
      <c r="ED28" s="32">
        <v>714</v>
      </c>
      <c r="EE28" s="32">
        <v>670</v>
      </c>
      <c r="EF28" s="32">
        <v>698</v>
      </c>
      <c r="EG28" s="32">
        <v>737</v>
      </c>
      <c r="EH28" s="32">
        <v>802</v>
      </c>
      <c r="EI28" s="32">
        <v>789</v>
      </c>
      <c r="EJ28" s="32">
        <v>789</v>
      </c>
      <c r="EK28" s="95">
        <v>780</v>
      </c>
      <c r="EL28" s="95">
        <v>843</v>
      </c>
      <c r="EM28" s="95"/>
      <c r="EN28" s="95">
        <v>906</v>
      </c>
      <c r="EO28" s="95">
        <v>836</v>
      </c>
      <c r="EP28" s="95">
        <v>848</v>
      </c>
      <c r="EQ28" s="46"/>
      <c r="ER28" s="32"/>
      <c r="ES28" s="32">
        <v>75</v>
      </c>
      <c r="ET28" s="32">
        <v>93</v>
      </c>
      <c r="EU28" s="32"/>
      <c r="EV28" s="32"/>
      <c r="EW28" s="32">
        <v>128</v>
      </c>
      <c r="EX28" s="32">
        <v>111</v>
      </c>
      <c r="EY28" s="32">
        <v>142</v>
      </c>
      <c r="EZ28" s="32">
        <v>173</v>
      </c>
      <c r="FA28" s="32">
        <v>158</v>
      </c>
      <c r="FB28" s="32">
        <v>515</v>
      </c>
      <c r="FC28" s="32">
        <v>316</v>
      </c>
      <c r="FD28" s="32">
        <v>238</v>
      </c>
      <c r="FE28" s="32">
        <v>248</v>
      </c>
      <c r="FF28" s="32">
        <v>297</v>
      </c>
      <c r="FG28" s="32">
        <v>418</v>
      </c>
      <c r="FH28" s="32">
        <v>486</v>
      </c>
      <c r="FI28" s="32">
        <v>526</v>
      </c>
      <c r="FJ28" s="32">
        <v>562</v>
      </c>
      <c r="FK28" s="32">
        <v>493</v>
      </c>
      <c r="FL28" s="32">
        <v>340</v>
      </c>
      <c r="FM28" s="5">
        <v>290</v>
      </c>
      <c r="FN28" s="5">
        <v>263</v>
      </c>
      <c r="FO28" s="5">
        <v>335</v>
      </c>
      <c r="FQ28" s="5">
        <v>481</v>
      </c>
      <c r="FR28" s="95">
        <v>329</v>
      </c>
      <c r="FS28" s="95">
        <v>318</v>
      </c>
    </row>
    <row r="29" spans="1:194" ht="12.75" customHeight="1">
      <c r="A29" s="28" t="s">
        <v>67</v>
      </c>
      <c r="B29" s="46"/>
      <c r="C29" s="32"/>
      <c r="D29" s="32">
        <v>43</v>
      </c>
      <c r="E29" s="32">
        <v>46</v>
      </c>
      <c r="F29" s="32"/>
      <c r="G29" s="32"/>
      <c r="H29" s="32">
        <v>64</v>
      </c>
      <c r="I29" s="32">
        <v>71</v>
      </c>
      <c r="J29" s="32">
        <v>66</v>
      </c>
      <c r="K29" s="32">
        <v>74</v>
      </c>
      <c r="L29" s="32">
        <v>66</v>
      </c>
      <c r="M29" s="32">
        <v>64</v>
      </c>
      <c r="N29" s="32">
        <v>70</v>
      </c>
      <c r="O29" s="32">
        <v>87</v>
      </c>
      <c r="P29" s="32">
        <v>68</v>
      </c>
      <c r="Q29" s="32">
        <v>66</v>
      </c>
      <c r="R29" s="32">
        <v>86</v>
      </c>
      <c r="S29" s="32">
        <v>87</v>
      </c>
      <c r="T29" s="32">
        <v>72</v>
      </c>
      <c r="U29" s="32">
        <v>68</v>
      </c>
      <c r="V29" s="32">
        <v>68</v>
      </c>
      <c r="W29" s="32">
        <v>91</v>
      </c>
      <c r="X29" s="32">
        <v>85</v>
      </c>
      <c r="Y29" s="32">
        <v>69</v>
      </c>
      <c r="Z29" s="32">
        <v>113</v>
      </c>
      <c r="AA29" s="32"/>
      <c r="AB29" s="32">
        <v>87</v>
      </c>
      <c r="AC29" s="95">
        <v>89</v>
      </c>
      <c r="AD29" s="95">
        <v>94</v>
      </c>
      <c r="AE29" s="46"/>
      <c r="AF29" s="32"/>
      <c r="AG29" s="32">
        <v>137</v>
      </c>
      <c r="AH29" s="32">
        <v>147</v>
      </c>
      <c r="AI29" s="32"/>
      <c r="AJ29" s="32"/>
      <c r="AK29" s="32">
        <v>167</v>
      </c>
      <c r="AL29" s="32">
        <v>153</v>
      </c>
      <c r="AM29" s="32">
        <v>160</v>
      </c>
      <c r="AN29" s="32">
        <v>167</v>
      </c>
      <c r="AO29" s="32">
        <v>172</v>
      </c>
      <c r="AP29" s="32">
        <v>170</v>
      </c>
      <c r="AQ29" s="32">
        <v>159</v>
      </c>
      <c r="AR29" s="32">
        <v>143</v>
      </c>
      <c r="AS29" s="32">
        <v>183</v>
      </c>
      <c r="AT29" s="32">
        <v>161</v>
      </c>
      <c r="AU29" s="32">
        <v>337</v>
      </c>
      <c r="AV29" s="32">
        <v>174</v>
      </c>
      <c r="AW29" s="32">
        <v>153</v>
      </c>
      <c r="AX29" s="32">
        <v>165</v>
      </c>
      <c r="AY29" s="32">
        <v>208</v>
      </c>
      <c r="AZ29" s="32">
        <v>191</v>
      </c>
      <c r="BA29" s="32">
        <v>213</v>
      </c>
      <c r="BB29" s="95">
        <v>192</v>
      </c>
      <c r="BC29" s="95">
        <v>203</v>
      </c>
      <c r="BD29" s="95"/>
      <c r="BE29" s="95">
        <v>219</v>
      </c>
      <c r="BF29" s="95">
        <v>173</v>
      </c>
      <c r="BG29" s="95">
        <v>180</v>
      </c>
      <c r="BH29" s="46"/>
      <c r="BI29" s="32"/>
      <c r="BJ29" s="32">
        <v>271</v>
      </c>
      <c r="BK29" s="32">
        <v>299</v>
      </c>
      <c r="BL29" s="32"/>
      <c r="BM29" s="32"/>
      <c r="BN29" s="32">
        <v>328</v>
      </c>
      <c r="BO29" s="32">
        <v>409</v>
      </c>
      <c r="BP29" s="32">
        <v>393</v>
      </c>
      <c r="BQ29" s="32">
        <v>408</v>
      </c>
      <c r="BR29" s="32">
        <v>432</v>
      </c>
      <c r="BS29" s="32">
        <v>456</v>
      </c>
      <c r="BT29" s="32">
        <v>409</v>
      </c>
      <c r="BU29" s="32">
        <v>397</v>
      </c>
      <c r="BV29" s="32">
        <v>394</v>
      </c>
      <c r="BW29" s="32">
        <v>346</v>
      </c>
      <c r="BX29" s="32">
        <v>389</v>
      </c>
      <c r="BY29" s="32">
        <v>367</v>
      </c>
      <c r="BZ29" s="32">
        <v>472</v>
      </c>
      <c r="CA29" s="32">
        <v>432</v>
      </c>
      <c r="CB29" s="32">
        <v>456</v>
      </c>
      <c r="CC29" s="32">
        <v>442</v>
      </c>
      <c r="CD29" s="32">
        <v>464</v>
      </c>
      <c r="CE29" s="95">
        <v>511</v>
      </c>
      <c r="CF29" s="95">
        <v>545</v>
      </c>
      <c r="CG29" s="95"/>
      <c r="CH29" s="95">
        <v>630</v>
      </c>
      <c r="CI29" s="95">
        <v>652</v>
      </c>
      <c r="CJ29" s="95">
        <v>618</v>
      </c>
      <c r="CK29" s="46"/>
      <c r="CL29" s="32"/>
      <c r="CM29" s="32">
        <v>12</v>
      </c>
      <c r="CN29" s="32">
        <v>15</v>
      </c>
      <c r="CO29" s="32"/>
      <c r="CP29" s="32"/>
      <c r="CQ29" s="32">
        <v>11</v>
      </c>
      <c r="CR29" s="32">
        <v>15</v>
      </c>
      <c r="CS29" s="32">
        <v>11</v>
      </c>
      <c r="CT29" s="32">
        <v>7</v>
      </c>
      <c r="CU29" s="32">
        <v>13</v>
      </c>
      <c r="CV29" s="32">
        <v>24</v>
      </c>
      <c r="CW29" s="32">
        <v>21</v>
      </c>
      <c r="CX29" s="32">
        <v>17</v>
      </c>
      <c r="CY29" s="32">
        <v>18</v>
      </c>
      <c r="CZ29" s="32">
        <v>14</v>
      </c>
      <c r="DA29" s="32">
        <v>8</v>
      </c>
      <c r="DB29" s="32">
        <v>16</v>
      </c>
      <c r="DC29" s="32">
        <v>16</v>
      </c>
      <c r="DD29" s="32">
        <v>27</v>
      </c>
      <c r="DE29" s="32">
        <v>19</v>
      </c>
      <c r="DF29" s="32">
        <v>7</v>
      </c>
      <c r="DG29" s="32">
        <v>13</v>
      </c>
      <c r="DH29" s="95">
        <v>11</v>
      </c>
      <c r="DI29" s="95">
        <v>22</v>
      </c>
      <c r="DJ29" s="95"/>
      <c r="DK29" s="95">
        <v>49</v>
      </c>
      <c r="DL29" s="95">
        <v>53</v>
      </c>
      <c r="DM29" s="95">
        <v>38</v>
      </c>
      <c r="DN29" s="46"/>
      <c r="DO29" s="32"/>
      <c r="DP29" s="32">
        <v>133</v>
      </c>
      <c r="DQ29" s="32">
        <v>131</v>
      </c>
      <c r="DR29" s="32"/>
      <c r="DS29" s="32"/>
      <c r="DT29" s="32">
        <v>97</v>
      </c>
      <c r="DU29" s="32">
        <v>92</v>
      </c>
      <c r="DV29" s="32">
        <v>99</v>
      </c>
      <c r="DW29" s="32">
        <v>103</v>
      </c>
      <c r="DX29" s="32">
        <v>91</v>
      </c>
      <c r="DY29" s="32">
        <v>119</v>
      </c>
      <c r="DZ29" s="32">
        <v>121</v>
      </c>
      <c r="EA29" s="32">
        <v>109</v>
      </c>
      <c r="EB29" s="32">
        <v>81</v>
      </c>
      <c r="EC29" s="32">
        <v>108</v>
      </c>
      <c r="ED29" s="32">
        <v>97</v>
      </c>
      <c r="EE29" s="32">
        <v>87</v>
      </c>
      <c r="EF29" s="32">
        <v>92</v>
      </c>
      <c r="EG29" s="32">
        <v>108</v>
      </c>
      <c r="EH29" s="32">
        <v>127</v>
      </c>
      <c r="EI29" s="32">
        <v>116</v>
      </c>
      <c r="EJ29" s="32">
        <v>119</v>
      </c>
      <c r="EK29" s="95">
        <v>124</v>
      </c>
      <c r="EL29" s="95">
        <v>129</v>
      </c>
      <c r="EM29" s="95"/>
      <c r="EN29" s="95">
        <v>126</v>
      </c>
      <c r="EO29" s="95">
        <v>136</v>
      </c>
      <c r="EP29" s="95">
        <v>152</v>
      </c>
      <c r="EQ29" s="46"/>
      <c r="ER29" s="32"/>
      <c r="ES29" s="32">
        <v>6</v>
      </c>
      <c r="ET29" s="32">
        <v>10</v>
      </c>
      <c r="EU29" s="32"/>
      <c r="EV29" s="32"/>
      <c r="EW29" s="32">
        <v>22</v>
      </c>
      <c r="EX29" s="32">
        <v>20</v>
      </c>
      <c r="EY29" s="32">
        <v>24</v>
      </c>
      <c r="EZ29" s="32">
        <v>19</v>
      </c>
      <c r="FA29" s="32">
        <v>44</v>
      </c>
      <c r="FB29" s="32">
        <v>42</v>
      </c>
      <c r="FC29" s="32">
        <v>50</v>
      </c>
      <c r="FD29" s="32">
        <v>26</v>
      </c>
      <c r="FE29" s="32">
        <v>27</v>
      </c>
      <c r="FF29" s="32">
        <v>37</v>
      </c>
      <c r="FG29" s="32">
        <v>109</v>
      </c>
      <c r="FH29" s="32">
        <v>200</v>
      </c>
      <c r="FI29" s="32">
        <v>201</v>
      </c>
      <c r="FJ29" s="32">
        <v>151</v>
      </c>
      <c r="FK29" s="32">
        <v>193</v>
      </c>
      <c r="FL29" s="32">
        <v>30</v>
      </c>
      <c r="FM29" s="5">
        <v>31</v>
      </c>
      <c r="FN29" s="5">
        <v>38</v>
      </c>
      <c r="FO29" s="5">
        <v>58</v>
      </c>
      <c r="FQ29" s="5">
        <v>41</v>
      </c>
      <c r="FR29" s="95">
        <v>46</v>
      </c>
      <c r="FS29" s="95">
        <v>52</v>
      </c>
    </row>
    <row r="30" spans="1:194" ht="12.75" customHeight="1">
      <c r="A30" s="28" t="s">
        <v>70</v>
      </c>
      <c r="B30" s="46"/>
      <c r="C30" s="32"/>
      <c r="D30" s="32">
        <v>23</v>
      </c>
      <c r="E30" s="32">
        <v>8</v>
      </c>
      <c r="F30" s="32"/>
      <c r="G30" s="32"/>
      <c r="H30" s="32">
        <v>13</v>
      </c>
      <c r="I30" s="32">
        <v>23</v>
      </c>
      <c r="J30" s="32">
        <v>20</v>
      </c>
      <c r="K30" s="32">
        <v>18</v>
      </c>
      <c r="L30" s="32">
        <v>34</v>
      </c>
      <c r="M30" s="32">
        <v>24</v>
      </c>
      <c r="N30" s="32">
        <v>17</v>
      </c>
      <c r="O30" s="32">
        <v>26</v>
      </c>
      <c r="P30" s="32">
        <v>15</v>
      </c>
      <c r="Q30" s="32">
        <v>14</v>
      </c>
      <c r="R30" s="32">
        <v>34</v>
      </c>
      <c r="S30" s="32">
        <v>24</v>
      </c>
      <c r="T30" s="32">
        <v>16</v>
      </c>
      <c r="U30" s="32">
        <v>22</v>
      </c>
      <c r="V30" s="32">
        <v>30</v>
      </c>
      <c r="W30" s="32">
        <v>26</v>
      </c>
      <c r="X30" s="32">
        <v>30</v>
      </c>
      <c r="Y30" s="32">
        <v>28</v>
      </c>
      <c r="Z30" s="32">
        <v>26</v>
      </c>
      <c r="AA30" s="32"/>
      <c r="AB30" s="32">
        <v>33</v>
      </c>
      <c r="AC30" s="95">
        <v>23</v>
      </c>
      <c r="AD30" s="95">
        <v>17</v>
      </c>
      <c r="AE30" s="46"/>
      <c r="AF30" s="32"/>
      <c r="AG30" s="32">
        <v>47</v>
      </c>
      <c r="AH30" s="32">
        <v>27</v>
      </c>
      <c r="AI30" s="32"/>
      <c r="AJ30" s="32"/>
      <c r="AK30" s="32">
        <v>38</v>
      </c>
      <c r="AL30" s="32">
        <v>39</v>
      </c>
      <c r="AM30" s="32">
        <v>53</v>
      </c>
      <c r="AN30" s="32">
        <v>53</v>
      </c>
      <c r="AO30" s="32">
        <v>57</v>
      </c>
      <c r="AP30" s="32">
        <v>83</v>
      </c>
      <c r="AQ30" s="32">
        <v>53</v>
      </c>
      <c r="AR30" s="32">
        <v>69</v>
      </c>
      <c r="AS30" s="32">
        <v>60</v>
      </c>
      <c r="AT30" s="32">
        <v>45</v>
      </c>
      <c r="AU30" s="32">
        <v>70</v>
      </c>
      <c r="AV30" s="32">
        <v>64</v>
      </c>
      <c r="AW30" s="32">
        <v>76</v>
      </c>
      <c r="AX30" s="32">
        <v>82</v>
      </c>
      <c r="AY30" s="32">
        <v>53</v>
      </c>
      <c r="AZ30" s="32">
        <v>40</v>
      </c>
      <c r="BA30" s="32">
        <v>45</v>
      </c>
      <c r="BB30" s="95">
        <v>46</v>
      </c>
      <c r="BC30" s="95">
        <v>61</v>
      </c>
      <c r="BD30" s="95"/>
      <c r="BE30" s="95">
        <v>56</v>
      </c>
      <c r="BF30" s="95">
        <v>49</v>
      </c>
      <c r="BG30" s="95">
        <v>52</v>
      </c>
      <c r="BH30" s="46"/>
      <c r="BI30" s="32"/>
      <c r="BJ30" s="32">
        <v>59</v>
      </c>
      <c r="BK30" s="32">
        <v>56</v>
      </c>
      <c r="BL30" s="32"/>
      <c r="BM30" s="32"/>
      <c r="BN30" s="32">
        <v>74</v>
      </c>
      <c r="BO30" s="32">
        <v>74</v>
      </c>
      <c r="BP30" s="32">
        <v>59</v>
      </c>
      <c r="BQ30" s="32">
        <v>73</v>
      </c>
      <c r="BR30" s="32">
        <v>75</v>
      </c>
      <c r="BS30" s="32">
        <v>59</v>
      </c>
      <c r="BT30" s="32">
        <v>84</v>
      </c>
      <c r="BU30" s="32">
        <v>54</v>
      </c>
      <c r="BV30" s="32">
        <v>55</v>
      </c>
      <c r="BW30" s="32">
        <v>49</v>
      </c>
      <c r="BX30" s="32">
        <v>53</v>
      </c>
      <c r="BY30" s="32">
        <v>58</v>
      </c>
      <c r="BZ30" s="32">
        <v>61</v>
      </c>
      <c r="CA30" s="32">
        <v>98</v>
      </c>
      <c r="CB30" s="32">
        <v>94</v>
      </c>
      <c r="CC30" s="32">
        <v>90</v>
      </c>
      <c r="CD30" s="32">
        <v>130</v>
      </c>
      <c r="CE30" s="95">
        <v>76</v>
      </c>
      <c r="CF30" s="95">
        <v>82</v>
      </c>
      <c r="CG30" s="95"/>
      <c r="CH30" s="95">
        <v>96</v>
      </c>
      <c r="CI30" s="95">
        <v>90</v>
      </c>
      <c r="CJ30" s="95">
        <v>79</v>
      </c>
      <c r="CK30" s="46"/>
      <c r="CL30" s="32"/>
      <c r="CM30" s="32">
        <v>0</v>
      </c>
      <c r="CN30" s="32">
        <v>0</v>
      </c>
      <c r="CO30" s="32"/>
      <c r="CP30" s="32"/>
      <c r="CQ30" s="32">
        <v>0</v>
      </c>
      <c r="CR30" s="32">
        <v>0</v>
      </c>
      <c r="CS30" s="32">
        <v>0</v>
      </c>
      <c r="CT30" s="32"/>
      <c r="CU30" s="32"/>
      <c r="CV30" s="32">
        <v>0</v>
      </c>
      <c r="CW30" s="32"/>
      <c r="CX30" s="32"/>
      <c r="CY30" s="32"/>
      <c r="CZ30" s="32">
        <v>1</v>
      </c>
      <c r="DA30" s="32">
        <v>3</v>
      </c>
      <c r="DB30" s="32">
        <v>5</v>
      </c>
      <c r="DC30" s="32">
        <v>2</v>
      </c>
      <c r="DD30" s="32">
        <v>8</v>
      </c>
      <c r="DE30" s="32">
        <v>4</v>
      </c>
      <c r="DF30" s="32">
        <v>4</v>
      </c>
      <c r="DG30" s="32">
        <v>7</v>
      </c>
      <c r="DH30" s="95">
        <v>12</v>
      </c>
      <c r="DI30" s="95">
        <v>12</v>
      </c>
      <c r="DJ30" s="95"/>
      <c r="DK30" s="95">
        <v>11</v>
      </c>
      <c r="DL30" s="95">
        <v>14</v>
      </c>
      <c r="DM30" s="95">
        <v>15</v>
      </c>
      <c r="DN30" s="46"/>
      <c r="DO30" s="32"/>
      <c r="DP30" s="32">
        <v>7</v>
      </c>
      <c r="DQ30" s="32">
        <v>20</v>
      </c>
      <c r="DR30" s="32"/>
      <c r="DS30" s="32"/>
      <c r="DT30" s="32">
        <v>10</v>
      </c>
      <c r="DU30" s="32">
        <v>10</v>
      </c>
      <c r="DV30" s="32">
        <v>15</v>
      </c>
      <c r="DW30" s="32">
        <v>11</v>
      </c>
      <c r="DX30" s="32">
        <v>16</v>
      </c>
      <c r="DY30" s="32">
        <v>9</v>
      </c>
      <c r="DZ30" s="32">
        <v>4</v>
      </c>
      <c r="EA30" s="32">
        <v>13</v>
      </c>
      <c r="EB30" s="32">
        <v>9</v>
      </c>
      <c r="EC30" s="32">
        <v>10</v>
      </c>
      <c r="ED30" s="32">
        <v>9</v>
      </c>
      <c r="EE30" s="32">
        <v>12</v>
      </c>
      <c r="EF30" s="32">
        <v>18</v>
      </c>
      <c r="EG30" s="32">
        <v>20</v>
      </c>
      <c r="EH30" s="32">
        <v>24</v>
      </c>
      <c r="EI30" s="32">
        <v>14</v>
      </c>
      <c r="EJ30" s="32">
        <v>36</v>
      </c>
      <c r="EK30" s="95">
        <v>30</v>
      </c>
      <c r="EL30" s="95">
        <v>56</v>
      </c>
      <c r="EM30" s="95"/>
      <c r="EN30" s="95">
        <v>50</v>
      </c>
      <c r="EO30" s="95">
        <v>42</v>
      </c>
      <c r="EP30" s="95">
        <v>34</v>
      </c>
      <c r="EQ30" s="46"/>
      <c r="ER30" s="32"/>
      <c r="ES30" s="32">
        <v>9</v>
      </c>
      <c r="ET30" s="32">
        <v>5</v>
      </c>
      <c r="EU30" s="32"/>
      <c r="EV30" s="32"/>
      <c r="EW30" s="32">
        <v>4</v>
      </c>
      <c r="EX30" s="32">
        <v>6</v>
      </c>
      <c r="EY30" s="32">
        <v>10</v>
      </c>
      <c r="EZ30" s="32">
        <v>3</v>
      </c>
      <c r="FA30" s="32">
        <v>9</v>
      </c>
      <c r="FB30" s="32">
        <v>7</v>
      </c>
      <c r="FC30" s="32">
        <v>3</v>
      </c>
      <c r="FD30" s="32">
        <v>9</v>
      </c>
      <c r="FE30" s="32">
        <v>4</v>
      </c>
      <c r="FF30" s="32">
        <v>2</v>
      </c>
      <c r="FG30" s="32">
        <v>2</v>
      </c>
      <c r="FH30" s="32">
        <v>10</v>
      </c>
      <c r="FI30" s="32">
        <v>5</v>
      </c>
      <c r="FJ30" s="32">
        <v>3</v>
      </c>
      <c r="FK30" s="32">
        <v>0</v>
      </c>
      <c r="FL30" s="32">
        <v>8</v>
      </c>
      <c r="FM30" s="5">
        <v>10</v>
      </c>
      <c r="FN30" s="5">
        <v>12</v>
      </c>
      <c r="FO30" s="5">
        <v>11</v>
      </c>
      <c r="FQ30" s="5">
        <v>12</v>
      </c>
      <c r="FR30" s="95">
        <v>10</v>
      </c>
      <c r="FS30" s="95">
        <v>14</v>
      </c>
    </row>
    <row r="31" spans="1:194" ht="12.75" customHeight="1">
      <c r="A31" s="28" t="s">
        <v>72</v>
      </c>
      <c r="B31" s="46"/>
      <c r="C31" s="32"/>
      <c r="D31" s="32">
        <v>0</v>
      </c>
      <c r="E31" s="32">
        <v>4</v>
      </c>
      <c r="F31" s="32"/>
      <c r="G31" s="32"/>
      <c r="H31" s="32">
        <v>2</v>
      </c>
      <c r="I31" s="32">
        <v>2</v>
      </c>
      <c r="J31" s="32">
        <v>2</v>
      </c>
      <c r="K31" s="32">
        <v>0</v>
      </c>
      <c r="L31" s="32">
        <v>4</v>
      </c>
      <c r="M31" s="32">
        <v>0</v>
      </c>
      <c r="N31" s="32">
        <v>3</v>
      </c>
      <c r="O31" s="32">
        <v>0</v>
      </c>
      <c r="P31" s="32">
        <v>1</v>
      </c>
      <c r="Q31" s="32">
        <v>5</v>
      </c>
      <c r="R31" s="32">
        <v>2</v>
      </c>
      <c r="S31" s="32">
        <v>1</v>
      </c>
      <c r="T31" s="32">
        <v>1</v>
      </c>
      <c r="U31" s="32">
        <v>4</v>
      </c>
      <c r="V31" s="32">
        <v>2</v>
      </c>
      <c r="W31" s="32">
        <v>5</v>
      </c>
      <c r="X31" s="32">
        <v>1</v>
      </c>
      <c r="Y31" s="32">
        <v>0</v>
      </c>
      <c r="Z31" s="32">
        <v>0</v>
      </c>
      <c r="AA31" s="32"/>
      <c r="AB31" s="32">
        <v>1</v>
      </c>
      <c r="AC31" s="95">
        <v>1</v>
      </c>
      <c r="AD31" s="95">
        <v>3</v>
      </c>
      <c r="AE31" s="46"/>
      <c r="AF31" s="32"/>
      <c r="AG31" s="32">
        <v>4</v>
      </c>
      <c r="AH31" s="32">
        <v>2</v>
      </c>
      <c r="AI31" s="32"/>
      <c r="AJ31" s="32"/>
      <c r="AK31" s="32">
        <v>2</v>
      </c>
      <c r="AL31" s="32">
        <v>7</v>
      </c>
      <c r="AM31" s="32">
        <v>5</v>
      </c>
      <c r="AN31" s="32">
        <v>5</v>
      </c>
      <c r="AO31" s="32">
        <v>1</v>
      </c>
      <c r="AP31" s="32">
        <v>9</v>
      </c>
      <c r="AQ31" s="32">
        <v>2</v>
      </c>
      <c r="AR31" s="32">
        <v>7</v>
      </c>
      <c r="AS31" s="32">
        <v>12</v>
      </c>
      <c r="AT31" s="32">
        <v>7</v>
      </c>
      <c r="AU31" s="32">
        <v>9</v>
      </c>
      <c r="AV31" s="32">
        <v>7</v>
      </c>
      <c r="AW31" s="32">
        <v>10</v>
      </c>
      <c r="AX31" s="32">
        <v>10</v>
      </c>
      <c r="AY31" s="32">
        <v>11</v>
      </c>
      <c r="AZ31" s="32">
        <v>8</v>
      </c>
      <c r="BA31" s="32">
        <v>14</v>
      </c>
      <c r="BB31" s="95">
        <v>9</v>
      </c>
      <c r="BC31" s="95">
        <v>12</v>
      </c>
      <c r="BD31" s="95"/>
      <c r="BE31" s="95">
        <v>4</v>
      </c>
      <c r="BF31" s="95">
        <v>15</v>
      </c>
      <c r="BG31" s="95">
        <v>14</v>
      </c>
      <c r="BH31" s="46"/>
      <c r="BI31" s="32"/>
      <c r="BJ31" s="32">
        <v>30</v>
      </c>
      <c r="BK31" s="32">
        <v>40</v>
      </c>
      <c r="BL31" s="32"/>
      <c r="BM31" s="32"/>
      <c r="BN31" s="32">
        <v>52</v>
      </c>
      <c r="BO31" s="32">
        <v>41</v>
      </c>
      <c r="BP31" s="32">
        <v>58</v>
      </c>
      <c r="BQ31" s="32">
        <v>55</v>
      </c>
      <c r="BR31" s="32">
        <v>54</v>
      </c>
      <c r="BS31" s="32">
        <v>50</v>
      </c>
      <c r="BT31" s="32">
        <v>52</v>
      </c>
      <c r="BU31" s="32">
        <v>51</v>
      </c>
      <c r="BV31" s="32">
        <v>60</v>
      </c>
      <c r="BW31" s="32">
        <v>36</v>
      </c>
      <c r="BX31" s="32">
        <v>40</v>
      </c>
      <c r="BY31" s="32">
        <v>66</v>
      </c>
      <c r="BZ31" s="32">
        <v>72</v>
      </c>
      <c r="CA31" s="32">
        <v>68</v>
      </c>
      <c r="CB31" s="32">
        <v>62</v>
      </c>
      <c r="CC31" s="32">
        <v>55</v>
      </c>
      <c r="CD31" s="32">
        <v>54</v>
      </c>
      <c r="CE31" s="95">
        <v>59</v>
      </c>
      <c r="CF31" s="95">
        <v>82</v>
      </c>
      <c r="CG31" s="95"/>
      <c r="CH31" s="95">
        <v>81</v>
      </c>
      <c r="CI31" s="95">
        <v>70</v>
      </c>
      <c r="CJ31" s="95">
        <v>66</v>
      </c>
      <c r="CK31" s="46"/>
      <c r="CL31" s="32"/>
      <c r="CM31" s="32">
        <v>0</v>
      </c>
      <c r="CN31" s="32">
        <v>0</v>
      </c>
      <c r="CO31" s="32"/>
      <c r="CP31" s="32"/>
      <c r="CQ31" s="32">
        <v>0</v>
      </c>
      <c r="CR31" s="32">
        <v>0</v>
      </c>
      <c r="CS31" s="32">
        <v>0</v>
      </c>
      <c r="CT31" s="32"/>
      <c r="CU31" s="32"/>
      <c r="CV31" s="32">
        <v>0</v>
      </c>
      <c r="CW31" s="32"/>
      <c r="CX31" s="32"/>
      <c r="CY31" s="32"/>
      <c r="CZ31" s="32"/>
      <c r="DA31" s="32"/>
      <c r="DC31" s="32"/>
      <c r="DD31" s="32"/>
      <c r="DE31" s="32"/>
      <c r="DF31" s="32"/>
      <c r="DG31" s="32"/>
      <c r="DH31" s="95"/>
      <c r="DI31" s="95"/>
      <c r="DJ31" s="95"/>
      <c r="DK31" s="95"/>
      <c r="DN31" s="46"/>
      <c r="DO31" s="32"/>
      <c r="DP31" s="32">
        <v>13</v>
      </c>
      <c r="DQ31" s="32">
        <v>17</v>
      </c>
      <c r="DR31" s="32"/>
      <c r="DS31" s="32"/>
      <c r="DT31" s="32">
        <v>18</v>
      </c>
      <c r="DU31" s="32">
        <v>14</v>
      </c>
      <c r="DV31" s="32">
        <v>20</v>
      </c>
      <c r="DW31" s="32">
        <v>20</v>
      </c>
      <c r="DX31" s="32">
        <v>33</v>
      </c>
      <c r="DY31" s="32">
        <v>29</v>
      </c>
      <c r="DZ31" s="32">
        <v>33</v>
      </c>
      <c r="EA31" s="32">
        <v>46</v>
      </c>
      <c r="EB31" s="32">
        <v>52</v>
      </c>
      <c r="EC31" s="32">
        <v>53</v>
      </c>
      <c r="ED31" s="32">
        <v>70</v>
      </c>
      <c r="EE31" s="32">
        <v>74</v>
      </c>
      <c r="EF31" s="32">
        <v>50</v>
      </c>
      <c r="EG31" s="32">
        <v>44</v>
      </c>
      <c r="EH31" s="32">
        <v>48</v>
      </c>
      <c r="EI31" s="32">
        <v>35</v>
      </c>
      <c r="EJ31" s="32">
        <v>43</v>
      </c>
      <c r="EK31" s="95">
        <v>35</v>
      </c>
      <c r="EL31" s="95">
        <v>54</v>
      </c>
      <c r="EM31" s="95"/>
      <c r="EN31" s="95">
        <v>37</v>
      </c>
      <c r="EO31" s="95">
        <v>48</v>
      </c>
      <c r="EP31" s="95">
        <v>37</v>
      </c>
      <c r="EQ31" s="46"/>
      <c r="ER31" s="32"/>
      <c r="ES31" s="32">
        <v>0</v>
      </c>
      <c r="ET31" s="32">
        <v>0</v>
      </c>
      <c r="EU31" s="32"/>
      <c r="EV31" s="32"/>
      <c r="EW31" s="32">
        <v>2</v>
      </c>
      <c r="EX31" s="32">
        <v>1</v>
      </c>
      <c r="EY31" s="32">
        <v>3</v>
      </c>
      <c r="EZ31" s="32">
        <v>0</v>
      </c>
      <c r="FA31" s="32">
        <v>2</v>
      </c>
      <c r="FB31" s="32">
        <v>2</v>
      </c>
      <c r="FC31" s="32">
        <v>1</v>
      </c>
      <c r="FD31" s="32">
        <v>1</v>
      </c>
      <c r="FE31" s="32">
        <v>6</v>
      </c>
      <c r="FF31" s="32">
        <v>4</v>
      </c>
      <c r="FG31" s="32">
        <v>18</v>
      </c>
      <c r="FH31" s="32">
        <v>24</v>
      </c>
      <c r="FI31" s="32">
        <v>28</v>
      </c>
      <c r="FJ31" s="32">
        <v>30</v>
      </c>
      <c r="FK31" s="32">
        <v>36</v>
      </c>
      <c r="FL31" s="32">
        <v>6</v>
      </c>
      <c r="FM31" s="5">
        <v>3</v>
      </c>
      <c r="FN31" s="5">
        <v>8</v>
      </c>
      <c r="FO31" s="5">
        <v>5</v>
      </c>
      <c r="FQ31" s="5">
        <v>6</v>
      </c>
      <c r="FR31" s="95">
        <v>11</v>
      </c>
      <c r="FS31" s="95">
        <v>17</v>
      </c>
    </row>
    <row r="32" spans="1:194" ht="12.75" customHeight="1">
      <c r="A32" s="28" t="s">
        <v>135</v>
      </c>
      <c r="B32" s="46"/>
      <c r="C32" s="32"/>
      <c r="D32" s="32">
        <v>0</v>
      </c>
      <c r="E32" s="32">
        <v>0</v>
      </c>
      <c r="F32" s="32"/>
      <c r="G32" s="32"/>
      <c r="H32" s="32">
        <v>0</v>
      </c>
      <c r="I32" s="32">
        <v>0</v>
      </c>
      <c r="J32" s="32">
        <v>0</v>
      </c>
      <c r="K32" s="32">
        <v>0</v>
      </c>
      <c r="L32" s="32"/>
      <c r="M32" s="32">
        <v>0</v>
      </c>
      <c r="N32" s="32"/>
      <c r="O32" s="32"/>
      <c r="P32" s="32">
        <v>0</v>
      </c>
      <c r="Q32" s="32"/>
      <c r="R32" s="32"/>
      <c r="T32" s="32"/>
      <c r="U32" s="32"/>
      <c r="V32" s="32"/>
      <c r="W32" s="32"/>
      <c r="X32" s="32"/>
      <c r="Y32" s="32"/>
      <c r="Z32" s="32"/>
      <c r="AA32" s="32"/>
      <c r="AB32" s="32">
        <v>0</v>
      </c>
      <c r="AC32" s="95">
        <v>2</v>
      </c>
      <c r="AD32" s="95">
        <v>2</v>
      </c>
      <c r="AE32" s="46"/>
      <c r="AF32" s="32"/>
      <c r="AG32" s="32">
        <v>10</v>
      </c>
      <c r="AH32" s="32">
        <v>9</v>
      </c>
      <c r="AI32" s="32"/>
      <c r="AJ32" s="32"/>
      <c r="AK32" s="32">
        <v>8</v>
      </c>
      <c r="AL32" s="32">
        <v>5</v>
      </c>
      <c r="AM32" s="32">
        <v>6</v>
      </c>
      <c r="AN32" s="32">
        <v>7</v>
      </c>
      <c r="AO32" s="32">
        <v>4</v>
      </c>
      <c r="AP32" s="32">
        <v>7</v>
      </c>
      <c r="AQ32" s="32">
        <v>10</v>
      </c>
      <c r="AR32" s="32">
        <v>4</v>
      </c>
      <c r="AS32" s="32">
        <v>8</v>
      </c>
      <c r="AT32" s="32">
        <v>6</v>
      </c>
      <c r="AU32" s="32">
        <v>4</v>
      </c>
      <c r="AV32" s="32">
        <v>7</v>
      </c>
      <c r="AW32" s="32">
        <v>7</v>
      </c>
      <c r="AX32" s="32">
        <v>3</v>
      </c>
      <c r="AY32" s="32">
        <v>14</v>
      </c>
      <c r="AZ32" s="32">
        <v>9</v>
      </c>
      <c r="BA32" s="32">
        <v>7</v>
      </c>
      <c r="BB32" s="95">
        <v>14</v>
      </c>
      <c r="BC32" s="95">
        <v>12</v>
      </c>
      <c r="BD32" s="95"/>
      <c r="BE32" s="95">
        <v>7</v>
      </c>
      <c r="BF32" s="95">
        <v>22</v>
      </c>
      <c r="BG32" s="95">
        <v>13</v>
      </c>
      <c r="BH32" s="46"/>
      <c r="BI32" s="32"/>
      <c r="BJ32" s="32">
        <v>32</v>
      </c>
      <c r="BK32" s="32">
        <v>31</v>
      </c>
      <c r="BL32" s="32"/>
      <c r="BM32" s="32"/>
      <c r="BN32" s="32">
        <v>35</v>
      </c>
      <c r="BO32" s="32">
        <v>41</v>
      </c>
      <c r="BP32" s="32">
        <v>31</v>
      </c>
      <c r="BQ32" s="32">
        <v>39</v>
      </c>
      <c r="BR32" s="32">
        <v>45</v>
      </c>
      <c r="BS32" s="32">
        <v>50</v>
      </c>
      <c r="BT32" s="32">
        <v>60</v>
      </c>
      <c r="BU32" s="32">
        <v>37</v>
      </c>
      <c r="BV32" s="32">
        <v>44</v>
      </c>
      <c r="BW32" s="32">
        <v>51</v>
      </c>
      <c r="BX32" s="32">
        <v>61</v>
      </c>
      <c r="BY32" s="32">
        <v>59</v>
      </c>
      <c r="BZ32" s="32">
        <v>67</v>
      </c>
      <c r="CA32" s="32">
        <v>77</v>
      </c>
      <c r="CB32" s="32">
        <v>66</v>
      </c>
      <c r="CC32" s="32">
        <v>64</v>
      </c>
      <c r="CD32" s="32">
        <v>74</v>
      </c>
      <c r="CE32" s="95">
        <v>56</v>
      </c>
      <c r="CF32" s="95">
        <v>66</v>
      </c>
      <c r="CG32" s="95"/>
      <c r="CH32" s="95">
        <v>93</v>
      </c>
      <c r="CI32" s="95">
        <v>78</v>
      </c>
      <c r="CJ32" s="95">
        <v>76</v>
      </c>
      <c r="CK32" s="46"/>
      <c r="CL32" s="32"/>
      <c r="CM32" s="32">
        <v>0</v>
      </c>
      <c r="CN32" s="32">
        <v>0</v>
      </c>
      <c r="CO32" s="32"/>
      <c r="CP32" s="32"/>
      <c r="CQ32" s="32">
        <v>0</v>
      </c>
      <c r="CR32" s="32">
        <v>0</v>
      </c>
      <c r="CS32" s="32">
        <v>0</v>
      </c>
      <c r="CT32" s="32">
        <v>0</v>
      </c>
      <c r="CU32" s="32"/>
      <c r="CV32" s="32">
        <v>0</v>
      </c>
      <c r="CW32" s="32"/>
      <c r="CX32" s="32"/>
      <c r="CY32" s="32"/>
      <c r="CZ32" s="32"/>
      <c r="DA32" s="32"/>
      <c r="DC32" s="32"/>
      <c r="DD32" s="32"/>
      <c r="DE32" s="32"/>
      <c r="DF32" s="32"/>
      <c r="DG32" s="32"/>
      <c r="DH32" s="95"/>
      <c r="DI32" s="95"/>
      <c r="DJ32" s="95"/>
      <c r="DK32" s="95"/>
      <c r="DN32" s="46"/>
      <c r="DO32" s="32"/>
      <c r="DP32" s="32">
        <v>7</v>
      </c>
      <c r="DQ32" s="32">
        <v>24</v>
      </c>
      <c r="DR32" s="32"/>
      <c r="DS32" s="32"/>
      <c r="DT32" s="32">
        <v>22</v>
      </c>
      <c r="DU32" s="32">
        <v>11</v>
      </c>
      <c r="DV32" s="32">
        <v>18</v>
      </c>
      <c r="DW32" s="32">
        <v>20</v>
      </c>
      <c r="DX32" s="32">
        <v>12</v>
      </c>
      <c r="DY32" s="32">
        <v>36</v>
      </c>
      <c r="DZ32" s="32">
        <v>28</v>
      </c>
      <c r="EA32" s="32">
        <v>23</v>
      </c>
      <c r="EB32" s="32">
        <v>22</v>
      </c>
      <c r="EC32" s="32">
        <v>18</v>
      </c>
      <c r="ED32" s="32">
        <v>32</v>
      </c>
      <c r="EE32" s="32">
        <v>17</v>
      </c>
      <c r="EF32" s="32">
        <v>23</v>
      </c>
      <c r="EG32" s="32">
        <v>18</v>
      </c>
      <c r="EH32" s="32">
        <v>22</v>
      </c>
      <c r="EI32" s="32">
        <v>17</v>
      </c>
      <c r="EJ32" s="32">
        <v>15</v>
      </c>
      <c r="EK32" s="95">
        <v>24</v>
      </c>
      <c r="EL32" s="95">
        <v>18</v>
      </c>
      <c r="EM32" s="95"/>
      <c r="EN32" s="95">
        <v>25</v>
      </c>
      <c r="EO32" s="95">
        <v>10</v>
      </c>
      <c r="EP32" s="95">
        <v>29</v>
      </c>
      <c r="EQ32" s="46"/>
      <c r="ER32" s="32"/>
      <c r="ES32" s="32">
        <v>0</v>
      </c>
      <c r="ET32" s="32">
        <v>1</v>
      </c>
      <c r="EU32" s="32"/>
      <c r="EV32" s="32"/>
      <c r="EW32" s="32">
        <v>0</v>
      </c>
      <c r="EX32" s="32">
        <v>0</v>
      </c>
      <c r="EY32" s="32">
        <v>2</v>
      </c>
      <c r="EZ32" s="32">
        <v>0</v>
      </c>
      <c r="FA32" s="32"/>
      <c r="FB32" s="32">
        <v>0</v>
      </c>
      <c r="FC32" s="32"/>
      <c r="FD32" s="32">
        <v>1</v>
      </c>
      <c r="FE32" s="32">
        <v>0</v>
      </c>
      <c r="FF32" s="32">
        <v>4</v>
      </c>
      <c r="FG32" s="32">
        <v>17</v>
      </c>
      <c r="FH32" s="32">
        <v>28</v>
      </c>
      <c r="FI32" s="32">
        <v>31</v>
      </c>
      <c r="FJ32" s="32">
        <v>34</v>
      </c>
      <c r="FK32" s="32">
        <v>33</v>
      </c>
      <c r="FL32" s="32">
        <v>0</v>
      </c>
      <c r="FM32" s="5">
        <v>2</v>
      </c>
      <c r="FQ32" s="5">
        <v>1</v>
      </c>
      <c r="FR32" s="95">
        <v>1</v>
      </c>
      <c r="FS32" s="95">
        <v>0</v>
      </c>
    </row>
    <row r="33" spans="1:175" ht="12.75" customHeight="1">
      <c r="A33" s="28" t="s">
        <v>85</v>
      </c>
      <c r="B33" s="46"/>
      <c r="C33" s="32"/>
      <c r="D33" s="32">
        <v>1</v>
      </c>
      <c r="E33" s="32">
        <v>1</v>
      </c>
      <c r="F33" s="32"/>
      <c r="G33" s="32"/>
      <c r="H33" s="32">
        <v>2</v>
      </c>
      <c r="I33" s="32">
        <v>2</v>
      </c>
      <c r="J33" s="32">
        <v>2</v>
      </c>
      <c r="K33" s="32">
        <v>8</v>
      </c>
      <c r="L33" s="32">
        <v>10</v>
      </c>
      <c r="M33" s="32">
        <v>8</v>
      </c>
      <c r="N33" s="32">
        <v>6</v>
      </c>
      <c r="O33" s="32">
        <v>10</v>
      </c>
      <c r="P33" s="32">
        <v>10</v>
      </c>
      <c r="Q33" s="32">
        <v>6</v>
      </c>
      <c r="R33" s="32">
        <v>11</v>
      </c>
      <c r="S33" s="32">
        <v>16</v>
      </c>
      <c r="T33" s="32">
        <v>7</v>
      </c>
      <c r="U33" s="32">
        <v>12</v>
      </c>
      <c r="V33" s="32">
        <v>16</v>
      </c>
      <c r="W33" s="32">
        <v>11</v>
      </c>
      <c r="X33" s="32">
        <v>21</v>
      </c>
      <c r="Y33" s="32">
        <v>10</v>
      </c>
      <c r="Z33" s="32">
        <v>14</v>
      </c>
      <c r="AA33" s="32"/>
      <c r="AB33" s="32">
        <v>17</v>
      </c>
      <c r="AC33" s="95">
        <v>23</v>
      </c>
      <c r="AD33" s="95">
        <v>27</v>
      </c>
      <c r="AE33" s="46"/>
      <c r="AF33" s="32"/>
      <c r="AG33" s="32">
        <v>11</v>
      </c>
      <c r="AH33" s="32">
        <v>2</v>
      </c>
      <c r="AI33" s="32"/>
      <c r="AJ33" s="32"/>
      <c r="AK33" s="32">
        <v>5</v>
      </c>
      <c r="AL33" s="32">
        <v>7</v>
      </c>
      <c r="AM33" s="32">
        <v>6</v>
      </c>
      <c r="AN33" s="32">
        <v>11</v>
      </c>
      <c r="AO33" s="32">
        <v>10</v>
      </c>
      <c r="AP33" s="32">
        <v>12</v>
      </c>
      <c r="AQ33" s="32">
        <v>18</v>
      </c>
      <c r="AR33" s="32">
        <v>21</v>
      </c>
      <c r="AS33" s="32">
        <v>24</v>
      </c>
      <c r="AT33" s="32">
        <v>33</v>
      </c>
      <c r="AU33" s="32">
        <v>28</v>
      </c>
      <c r="AV33" s="32">
        <v>27</v>
      </c>
      <c r="AW33" s="32">
        <v>34</v>
      </c>
      <c r="AX33" s="32">
        <v>36</v>
      </c>
      <c r="AY33" s="32">
        <v>51</v>
      </c>
      <c r="AZ33" s="32">
        <v>45</v>
      </c>
      <c r="BA33" s="32">
        <v>43</v>
      </c>
      <c r="BB33" s="95">
        <v>58</v>
      </c>
      <c r="BC33" s="95">
        <v>56</v>
      </c>
      <c r="BD33" s="95"/>
      <c r="BE33" s="95">
        <v>55</v>
      </c>
      <c r="BF33" s="95">
        <v>62</v>
      </c>
      <c r="BG33" s="95">
        <v>49</v>
      </c>
      <c r="BH33" s="46"/>
      <c r="BI33" s="32"/>
      <c r="BJ33" s="32">
        <v>7</v>
      </c>
      <c r="BK33" s="32">
        <v>11</v>
      </c>
      <c r="BL33" s="32"/>
      <c r="BM33" s="32"/>
      <c r="BN33" s="32">
        <v>26</v>
      </c>
      <c r="BO33" s="32">
        <v>17</v>
      </c>
      <c r="BP33" s="32">
        <v>26</v>
      </c>
      <c r="BQ33" s="32">
        <v>43</v>
      </c>
      <c r="BR33" s="32">
        <v>38</v>
      </c>
      <c r="BS33" s="32">
        <v>47</v>
      </c>
      <c r="BT33" s="32">
        <v>52</v>
      </c>
      <c r="BU33" s="32">
        <v>57</v>
      </c>
      <c r="BV33" s="32">
        <v>53</v>
      </c>
      <c r="BW33" s="32">
        <v>44</v>
      </c>
      <c r="BX33" s="32">
        <v>65</v>
      </c>
      <c r="BY33" s="32">
        <v>69</v>
      </c>
      <c r="BZ33" s="32">
        <v>51</v>
      </c>
      <c r="CA33" s="32">
        <v>67</v>
      </c>
      <c r="CB33" s="32">
        <v>102</v>
      </c>
      <c r="CC33" s="32">
        <v>95</v>
      </c>
      <c r="CD33" s="32">
        <v>106</v>
      </c>
      <c r="CE33" s="95">
        <v>84</v>
      </c>
      <c r="CF33" s="95">
        <v>100</v>
      </c>
      <c r="CG33" s="95"/>
      <c r="CH33" s="95">
        <v>95</v>
      </c>
      <c r="CI33" s="95">
        <v>94</v>
      </c>
      <c r="CJ33" s="95">
        <v>82</v>
      </c>
      <c r="CK33" s="46"/>
      <c r="CL33" s="32"/>
      <c r="CM33" s="32">
        <v>0</v>
      </c>
      <c r="CN33" s="32">
        <v>0</v>
      </c>
      <c r="CO33" s="32"/>
      <c r="CP33" s="32"/>
      <c r="CQ33" s="32">
        <v>0</v>
      </c>
      <c r="CR33" s="32">
        <v>0</v>
      </c>
      <c r="CS33" s="32">
        <v>0</v>
      </c>
      <c r="CT33" s="32"/>
      <c r="CU33" s="32"/>
      <c r="CV33" s="32">
        <v>0</v>
      </c>
      <c r="CW33" s="32">
        <v>1</v>
      </c>
      <c r="CX33" s="32">
        <v>3</v>
      </c>
      <c r="CY33" s="32"/>
      <c r="CZ33" s="32">
        <v>6</v>
      </c>
      <c r="DA33" s="32">
        <v>4</v>
      </c>
      <c r="DB33" s="32">
        <v>7</v>
      </c>
      <c r="DC33" s="32">
        <v>4</v>
      </c>
      <c r="DD33" s="32">
        <v>2</v>
      </c>
      <c r="DE33" s="32">
        <v>8</v>
      </c>
      <c r="DF33" s="32">
        <v>4</v>
      </c>
      <c r="DG33" s="32">
        <v>5</v>
      </c>
      <c r="DH33" s="95">
        <v>5</v>
      </c>
      <c r="DI33" s="95">
        <v>10</v>
      </c>
      <c r="DJ33" s="95"/>
      <c r="DK33" s="95">
        <v>1</v>
      </c>
      <c r="DL33" s="95">
        <v>7</v>
      </c>
      <c r="DM33" s="95">
        <v>8</v>
      </c>
      <c r="DN33" s="46"/>
      <c r="DO33" s="32"/>
      <c r="DP33" s="32">
        <v>13</v>
      </c>
      <c r="DQ33" s="32">
        <v>14</v>
      </c>
      <c r="DR33" s="32"/>
      <c r="DS33" s="32"/>
      <c r="DT33" s="32">
        <v>12</v>
      </c>
      <c r="DU33" s="32">
        <v>13</v>
      </c>
      <c r="DV33" s="32">
        <v>18</v>
      </c>
      <c r="DW33" s="32">
        <v>15</v>
      </c>
      <c r="DX33" s="32">
        <v>18</v>
      </c>
      <c r="DY33" s="32">
        <v>21</v>
      </c>
      <c r="DZ33" s="32">
        <v>14</v>
      </c>
      <c r="EA33" s="32">
        <v>24</v>
      </c>
      <c r="EB33" s="32">
        <v>45</v>
      </c>
      <c r="EC33" s="32">
        <v>31</v>
      </c>
      <c r="ED33" s="32">
        <v>17</v>
      </c>
      <c r="EE33" s="32">
        <v>37</v>
      </c>
      <c r="EF33" s="32">
        <v>44</v>
      </c>
      <c r="EG33" s="32">
        <v>32</v>
      </c>
      <c r="EH33" s="32">
        <v>38</v>
      </c>
      <c r="EI33" s="32">
        <v>43</v>
      </c>
      <c r="EJ33" s="32">
        <v>48</v>
      </c>
      <c r="EK33" s="95">
        <v>59</v>
      </c>
      <c r="EL33" s="95">
        <v>61</v>
      </c>
      <c r="EM33" s="95"/>
      <c r="EN33" s="95">
        <v>37</v>
      </c>
      <c r="EO33" s="95">
        <v>43</v>
      </c>
      <c r="EP33" s="95">
        <v>46</v>
      </c>
      <c r="EQ33" s="46"/>
      <c r="ER33" s="32"/>
      <c r="ES33" s="32">
        <v>0</v>
      </c>
      <c r="ET33" s="32">
        <v>0</v>
      </c>
      <c r="EU33" s="32"/>
      <c r="EV33" s="32"/>
      <c r="EW33" s="32">
        <v>0</v>
      </c>
      <c r="EX33" s="32">
        <v>0</v>
      </c>
      <c r="EY33" s="32">
        <v>0</v>
      </c>
      <c r="EZ33" s="32"/>
      <c r="FA33" s="32"/>
      <c r="FB33" s="32">
        <v>1</v>
      </c>
      <c r="FC33" s="32">
        <v>0</v>
      </c>
      <c r="FD33" s="32"/>
      <c r="FE33" s="32"/>
      <c r="FF33" s="32">
        <v>1</v>
      </c>
      <c r="FG33" s="32">
        <v>1</v>
      </c>
      <c r="FI33" s="32">
        <v>17</v>
      </c>
      <c r="FJ33" s="32">
        <v>22</v>
      </c>
      <c r="FK33" s="32">
        <v>45</v>
      </c>
      <c r="FL33" s="32">
        <v>34</v>
      </c>
      <c r="FM33" s="5">
        <v>33</v>
      </c>
      <c r="FN33" s="5">
        <v>48</v>
      </c>
      <c r="FO33" s="5">
        <v>37</v>
      </c>
      <c r="FQ33" s="5">
        <v>51</v>
      </c>
      <c r="FR33" s="95">
        <v>66</v>
      </c>
      <c r="FS33" s="95">
        <v>58</v>
      </c>
    </row>
    <row r="34" spans="1:175" ht="12.75" customHeight="1">
      <c r="A34" s="28" t="s">
        <v>84</v>
      </c>
      <c r="B34" s="46"/>
      <c r="C34" s="32"/>
      <c r="D34" s="32">
        <v>17</v>
      </c>
      <c r="E34" s="32">
        <v>22</v>
      </c>
      <c r="F34" s="32"/>
      <c r="G34" s="32"/>
      <c r="H34" s="32">
        <v>11</v>
      </c>
      <c r="I34" s="32">
        <v>9</v>
      </c>
      <c r="J34" s="32">
        <v>13</v>
      </c>
      <c r="K34" s="32">
        <v>18</v>
      </c>
      <c r="L34" s="32">
        <v>15</v>
      </c>
      <c r="M34" s="32">
        <v>22</v>
      </c>
      <c r="N34" s="32">
        <v>30</v>
      </c>
      <c r="O34" s="32">
        <v>34</v>
      </c>
      <c r="P34" s="32">
        <v>19</v>
      </c>
      <c r="Q34" s="32">
        <v>22</v>
      </c>
      <c r="R34" s="32">
        <v>27</v>
      </c>
      <c r="S34" s="32">
        <v>23</v>
      </c>
      <c r="T34" s="32">
        <v>22</v>
      </c>
      <c r="U34" s="32">
        <v>15</v>
      </c>
      <c r="V34" s="32">
        <v>18</v>
      </c>
      <c r="W34" s="32">
        <v>28</v>
      </c>
      <c r="X34" s="32">
        <v>22</v>
      </c>
      <c r="Y34" s="32">
        <v>23</v>
      </c>
      <c r="Z34" s="32">
        <v>25</v>
      </c>
      <c r="AA34" s="32"/>
      <c r="AB34" s="32">
        <v>36</v>
      </c>
      <c r="AC34" s="95">
        <v>32</v>
      </c>
      <c r="AD34" s="95">
        <v>21</v>
      </c>
      <c r="AE34" s="46"/>
      <c r="AF34" s="32"/>
      <c r="AG34" s="32">
        <v>26</v>
      </c>
      <c r="AH34" s="32">
        <v>31</v>
      </c>
      <c r="AI34" s="32"/>
      <c r="AJ34" s="32"/>
      <c r="AK34" s="32">
        <v>28</v>
      </c>
      <c r="AL34" s="32">
        <v>40</v>
      </c>
      <c r="AM34" s="32">
        <v>37</v>
      </c>
      <c r="AN34" s="32">
        <v>46</v>
      </c>
      <c r="AO34" s="32">
        <v>48</v>
      </c>
      <c r="AP34" s="32">
        <v>38</v>
      </c>
      <c r="AQ34" s="32">
        <v>43</v>
      </c>
      <c r="AR34" s="32">
        <v>46</v>
      </c>
      <c r="AS34" s="32">
        <v>38</v>
      </c>
      <c r="AT34" s="32">
        <v>53</v>
      </c>
      <c r="AU34" s="32">
        <v>40</v>
      </c>
      <c r="AV34" s="32">
        <v>46</v>
      </c>
      <c r="AW34" s="32">
        <v>34</v>
      </c>
      <c r="AX34" s="32">
        <v>34</v>
      </c>
      <c r="AY34" s="32">
        <v>42</v>
      </c>
      <c r="AZ34" s="32">
        <v>35</v>
      </c>
      <c r="BA34" s="32">
        <v>46</v>
      </c>
      <c r="BB34" s="95">
        <v>64</v>
      </c>
      <c r="BC34" s="95">
        <v>51</v>
      </c>
      <c r="BD34" s="95"/>
      <c r="BE34" s="95">
        <v>50</v>
      </c>
      <c r="BF34" s="95">
        <v>46</v>
      </c>
      <c r="BG34" s="95">
        <v>43</v>
      </c>
      <c r="BH34" s="46"/>
      <c r="BI34" s="32"/>
      <c r="BJ34" s="32">
        <v>92</v>
      </c>
      <c r="BK34" s="32">
        <v>97</v>
      </c>
      <c r="BL34" s="32"/>
      <c r="BM34" s="32"/>
      <c r="BN34" s="32">
        <v>114</v>
      </c>
      <c r="BO34" s="32">
        <v>115</v>
      </c>
      <c r="BP34" s="32">
        <v>116</v>
      </c>
      <c r="BQ34" s="32">
        <v>128</v>
      </c>
      <c r="BR34" s="32">
        <v>143</v>
      </c>
      <c r="BS34" s="32">
        <v>126</v>
      </c>
      <c r="BT34" s="32">
        <v>147</v>
      </c>
      <c r="BU34" s="32">
        <v>99</v>
      </c>
      <c r="BV34" s="32">
        <v>101</v>
      </c>
      <c r="BW34" s="32">
        <v>113</v>
      </c>
      <c r="BX34" s="32">
        <v>125</v>
      </c>
      <c r="BY34" s="32">
        <v>136</v>
      </c>
      <c r="BZ34" s="32">
        <v>130</v>
      </c>
      <c r="CA34" s="32">
        <v>116</v>
      </c>
      <c r="CB34" s="32">
        <v>145</v>
      </c>
      <c r="CC34" s="32">
        <v>131</v>
      </c>
      <c r="CD34" s="32">
        <v>133</v>
      </c>
      <c r="CE34" s="95">
        <v>140</v>
      </c>
      <c r="CF34" s="95">
        <v>167</v>
      </c>
      <c r="CG34" s="95"/>
      <c r="CH34" s="95">
        <v>180</v>
      </c>
      <c r="CI34" s="95">
        <v>157</v>
      </c>
      <c r="CJ34" s="95">
        <v>164</v>
      </c>
      <c r="CK34" s="46"/>
      <c r="CL34" s="32"/>
      <c r="CM34" s="32">
        <v>1</v>
      </c>
      <c r="CN34" s="32">
        <v>0</v>
      </c>
      <c r="CO34" s="32"/>
      <c r="CP34" s="32"/>
      <c r="CQ34" s="32">
        <v>0</v>
      </c>
      <c r="CR34" s="32">
        <v>1</v>
      </c>
      <c r="CS34" s="32">
        <v>0</v>
      </c>
      <c r="CT34" s="32">
        <v>4</v>
      </c>
      <c r="CU34" s="32">
        <v>7</v>
      </c>
      <c r="CV34" s="32">
        <v>8</v>
      </c>
      <c r="CW34" s="32">
        <v>2</v>
      </c>
      <c r="CX34" s="32">
        <v>6</v>
      </c>
      <c r="CY34" s="32">
        <v>5</v>
      </c>
      <c r="CZ34" s="32">
        <v>3</v>
      </c>
      <c r="DA34" s="32">
        <v>8</v>
      </c>
      <c r="DB34" s="32">
        <v>4</v>
      </c>
      <c r="DC34" s="32">
        <v>2</v>
      </c>
      <c r="DD34" s="32">
        <v>4</v>
      </c>
      <c r="DE34" s="32">
        <v>7</v>
      </c>
      <c r="DF34" s="32"/>
      <c r="DG34" s="32">
        <v>1</v>
      </c>
      <c r="DH34" s="95">
        <v>3</v>
      </c>
      <c r="DI34" s="95">
        <v>7</v>
      </c>
      <c r="DJ34" s="95"/>
      <c r="DK34" s="95">
        <v>5</v>
      </c>
      <c r="DL34" s="95">
        <v>0</v>
      </c>
      <c r="DM34" s="95">
        <v>6</v>
      </c>
      <c r="DN34" s="46"/>
      <c r="DO34" s="32"/>
      <c r="DP34" s="32">
        <v>68</v>
      </c>
      <c r="DQ34" s="32">
        <v>63</v>
      </c>
      <c r="DR34" s="32"/>
      <c r="DS34" s="32"/>
      <c r="DT34" s="32">
        <v>69</v>
      </c>
      <c r="DU34" s="32">
        <v>71</v>
      </c>
      <c r="DV34" s="32">
        <v>69</v>
      </c>
      <c r="DW34" s="32">
        <v>79</v>
      </c>
      <c r="DX34" s="32">
        <v>82</v>
      </c>
      <c r="DY34" s="32">
        <v>77</v>
      </c>
      <c r="DZ34" s="32">
        <v>76</v>
      </c>
      <c r="EA34" s="32">
        <v>78</v>
      </c>
      <c r="EB34" s="32">
        <v>67</v>
      </c>
      <c r="EC34" s="32">
        <v>72</v>
      </c>
      <c r="ED34" s="32">
        <v>102</v>
      </c>
      <c r="EE34" s="32">
        <v>59</v>
      </c>
      <c r="EF34" s="32">
        <v>73</v>
      </c>
      <c r="EG34" s="32">
        <v>65</v>
      </c>
      <c r="EH34" s="32">
        <v>56</v>
      </c>
      <c r="EI34" s="32">
        <v>49</v>
      </c>
      <c r="EJ34" s="32">
        <v>55</v>
      </c>
      <c r="EK34" s="95">
        <v>63</v>
      </c>
      <c r="EL34" s="95">
        <v>71</v>
      </c>
      <c r="EM34" s="95"/>
      <c r="EN34" s="95">
        <v>66</v>
      </c>
      <c r="EO34" s="95">
        <v>64</v>
      </c>
      <c r="EP34" s="95">
        <v>61</v>
      </c>
      <c r="EQ34" s="46"/>
      <c r="ER34" s="32"/>
      <c r="ES34" s="32">
        <v>2</v>
      </c>
      <c r="ET34" s="32">
        <v>9</v>
      </c>
      <c r="EU34" s="32"/>
      <c r="EV34" s="32"/>
      <c r="EW34" s="32">
        <v>7</v>
      </c>
      <c r="EX34" s="32">
        <v>7</v>
      </c>
      <c r="EY34" s="32">
        <v>8</v>
      </c>
      <c r="EZ34" s="32">
        <v>10</v>
      </c>
      <c r="FA34" s="32">
        <v>10</v>
      </c>
      <c r="FB34" s="32">
        <v>9</v>
      </c>
      <c r="FC34" s="32">
        <v>9</v>
      </c>
      <c r="FD34" s="32">
        <v>8</v>
      </c>
      <c r="FE34" s="32">
        <v>14</v>
      </c>
      <c r="FF34" s="32">
        <v>11</v>
      </c>
      <c r="FG34" s="32">
        <v>11</v>
      </c>
      <c r="FH34" s="32">
        <v>11</v>
      </c>
      <c r="FI34" s="32">
        <v>17</v>
      </c>
      <c r="FJ34" s="32">
        <v>19</v>
      </c>
      <c r="FK34" s="32">
        <v>20</v>
      </c>
      <c r="FL34" s="32">
        <v>20</v>
      </c>
      <c r="FM34" s="5">
        <v>23</v>
      </c>
      <c r="FN34" s="5">
        <v>27</v>
      </c>
      <c r="FO34" s="5">
        <v>23</v>
      </c>
      <c r="FQ34" s="5">
        <v>29</v>
      </c>
      <c r="FR34" s="95">
        <v>22</v>
      </c>
      <c r="FS34" s="95">
        <v>13</v>
      </c>
    </row>
    <row r="35" spans="1:175" ht="12.75" customHeight="1">
      <c r="A35" s="28" t="s">
        <v>88</v>
      </c>
      <c r="B35" s="46"/>
      <c r="C35" s="32"/>
      <c r="D35" s="32">
        <v>29</v>
      </c>
      <c r="E35" s="32">
        <v>25</v>
      </c>
      <c r="F35" s="32"/>
      <c r="G35" s="32"/>
      <c r="H35" s="32">
        <v>50</v>
      </c>
      <c r="I35" s="32">
        <v>42</v>
      </c>
      <c r="J35" s="32">
        <v>53</v>
      </c>
      <c r="K35" s="32">
        <v>54</v>
      </c>
      <c r="L35" s="32">
        <v>47</v>
      </c>
      <c r="M35" s="32">
        <v>52</v>
      </c>
      <c r="N35" s="32">
        <v>54</v>
      </c>
      <c r="O35" s="32">
        <v>51</v>
      </c>
      <c r="P35" s="32">
        <v>56</v>
      </c>
      <c r="Q35" s="32">
        <v>41</v>
      </c>
      <c r="R35" s="32">
        <v>51</v>
      </c>
      <c r="S35" s="32">
        <v>70</v>
      </c>
      <c r="T35" s="32">
        <v>53</v>
      </c>
      <c r="U35" s="32">
        <v>46</v>
      </c>
      <c r="V35" s="32">
        <v>27</v>
      </c>
      <c r="W35" s="32">
        <v>42</v>
      </c>
      <c r="X35" s="32">
        <v>24</v>
      </c>
      <c r="Y35" s="32">
        <v>55</v>
      </c>
      <c r="Z35" s="32">
        <v>48</v>
      </c>
      <c r="AA35" s="32"/>
      <c r="AB35" s="32">
        <v>49</v>
      </c>
      <c r="AC35" s="95">
        <v>71</v>
      </c>
      <c r="AD35" s="95">
        <v>71</v>
      </c>
      <c r="AE35" s="46"/>
      <c r="AF35" s="32"/>
      <c r="AG35" s="32">
        <v>47</v>
      </c>
      <c r="AH35" s="32">
        <v>71</v>
      </c>
      <c r="AI35" s="32"/>
      <c r="AJ35" s="32"/>
      <c r="AK35" s="32">
        <v>80</v>
      </c>
      <c r="AL35" s="32">
        <v>93</v>
      </c>
      <c r="AM35" s="32">
        <v>97</v>
      </c>
      <c r="AN35" s="32">
        <v>82</v>
      </c>
      <c r="AO35" s="32">
        <v>80</v>
      </c>
      <c r="AP35" s="32">
        <v>94</v>
      </c>
      <c r="AQ35" s="32">
        <v>70</v>
      </c>
      <c r="AR35" s="32">
        <v>76</v>
      </c>
      <c r="AS35" s="32">
        <v>111</v>
      </c>
      <c r="AT35" s="32">
        <v>109</v>
      </c>
      <c r="AU35" s="32">
        <v>109</v>
      </c>
      <c r="AV35" s="32">
        <v>101</v>
      </c>
      <c r="AW35" s="32">
        <v>112</v>
      </c>
      <c r="AX35" s="32">
        <v>121</v>
      </c>
      <c r="AY35" s="32">
        <v>112</v>
      </c>
      <c r="AZ35" s="32">
        <v>75</v>
      </c>
      <c r="BA35" s="32">
        <v>75</v>
      </c>
      <c r="BB35" s="95">
        <v>85</v>
      </c>
      <c r="BC35" s="95">
        <v>81</v>
      </c>
      <c r="BD35" s="95"/>
      <c r="BE35" s="95">
        <v>96</v>
      </c>
      <c r="BF35" s="95">
        <v>76</v>
      </c>
      <c r="BG35" s="95">
        <v>86</v>
      </c>
      <c r="BH35" s="46"/>
      <c r="BI35" s="32"/>
      <c r="BJ35" s="32">
        <v>146</v>
      </c>
      <c r="BK35" s="32">
        <v>168</v>
      </c>
      <c r="BL35" s="32"/>
      <c r="BM35" s="32"/>
      <c r="BN35" s="32">
        <v>213</v>
      </c>
      <c r="BO35" s="32">
        <v>222</v>
      </c>
      <c r="BP35" s="32">
        <v>231</v>
      </c>
      <c r="BQ35" s="32">
        <v>229</v>
      </c>
      <c r="BR35" s="32">
        <v>239</v>
      </c>
      <c r="BS35" s="32">
        <v>227</v>
      </c>
      <c r="BT35" s="32">
        <v>203</v>
      </c>
      <c r="BU35" s="32">
        <v>181</v>
      </c>
      <c r="BV35" s="32">
        <v>179</v>
      </c>
      <c r="BW35" s="32">
        <v>202</v>
      </c>
      <c r="BX35" s="32">
        <v>179</v>
      </c>
      <c r="BY35" s="32">
        <v>220</v>
      </c>
      <c r="BZ35" s="32">
        <v>243</v>
      </c>
      <c r="CA35" s="32">
        <v>218</v>
      </c>
      <c r="CB35" s="32">
        <v>240</v>
      </c>
      <c r="CC35" s="32">
        <v>244</v>
      </c>
      <c r="CD35" s="32">
        <v>267</v>
      </c>
      <c r="CE35" s="95">
        <v>273</v>
      </c>
      <c r="CF35" s="95">
        <v>266</v>
      </c>
      <c r="CG35" s="95"/>
      <c r="CH35" s="95">
        <v>283</v>
      </c>
      <c r="CI35" s="95">
        <v>263</v>
      </c>
      <c r="CJ35" s="95">
        <v>376</v>
      </c>
      <c r="CK35" s="46"/>
      <c r="CL35" s="32"/>
      <c r="CM35" s="32">
        <v>2</v>
      </c>
      <c r="CN35" s="32">
        <v>3</v>
      </c>
      <c r="CO35" s="32"/>
      <c r="CP35" s="32"/>
      <c r="CQ35" s="32">
        <v>10</v>
      </c>
      <c r="CR35" s="32">
        <v>10</v>
      </c>
      <c r="CS35" s="32">
        <v>3</v>
      </c>
      <c r="CT35" s="32">
        <v>10</v>
      </c>
      <c r="CU35" s="32">
        <v>6</v>
      </c>
      <c r="CV35" s="32">
        <v>4</v>
      </c>
      <c r="CW35" s="32">
        <v>5</v>
      </c>
      <c r="CX35" s="32">
        <v>5</v>
      </c>
      <c r="CY35" s="32">
        <v>8</v>
      </c>
      <c r="CZ35" s="32">
        <v>3</v>
      </c>
      <c r="DA35" s="32">
        <v>6</v>
      </c>
      <c r="DB35" s="32">
        <v>5</v>
      </c>
      <c r="DC35" s="32"/>
      <c r="DD35" s="32">
        <v>4</v>
      </c>
      <c r="DE35" s="32">
        <v>7</v>
      </c>
      <c r="DF35" s="32">
        <v>4</v>
      </c>
      <c r="DG35" s="32">
        <v>8</v>
      </c>
      <c r="DH35" s="95">
        <v>7</v>
      </c>
      <c r="DI35" s="95">
        <v>2</v>
      </c>
      <c r="DJ35" s="95"/>
      <c r="DK35" s="95">
        <v>7</v>
      </c>
      <c r="DL35" s="95">
        <v>12</v>
      </c>
      <c r="DM35" s="95">
        <v>13</v>
      </c>
      <c r="DN35" s="46"/>
      <c r="DO35" s="32"/>
      <c r="DP35" s="32">
        <v>112</v>
      </c>
      <c r="DQ35" s="32">
        <v>132</v>
      </c>
      <c r="DR35" s="32"/>
      <c r="DS35" s="32"/>
      <c r="DT35" s="32">
        <v>133</v>
      </c>
      <c r="DU35" s="32">
        <v>128</v>
      </c>
      <c r="DV35" s="32">
        <v>127</v>
      </c>
      <c r="DW35" s="32">
        <v>83</v>
      </c>
      <c r="DX35" s="32">
        <v>73</v>
      </c>
      <c r="DY35" s="32">
        <v>67</v>
      </c>
      <c r="DZ35" s="32">
        <v>64</v>
      </c>
      <c r="EA35" s="32">
        <v>43</v>
      </c>
      <c r="EB35" s="32">
        <v>47</v>
      </c>
      <c r="EC35" s="32">
        <v>61</v>
      </c>
      <c r="ED35" s="32">
        <v>40</v>
      </c>
      <c r="EE35" s="32">
        <v>62</v>
      </c>
      <c r="EF35" s="32">
        <v>62</v>
      </c>
      <c r="EG35" s="32">
        <v>82</v>
      </c>
      <c r="EH35" s="32">
        <v>66</v>
      </c>
      <c r="EI35" s="32">
        <v>47</v>
      </c>
      <c r="EJ35" s="32">
        <v>42</v>
      </c>
      <c r="EK35" s="95">
        <v>64</v>
      </c>
      <c r="EL35" s="95">
        <v>81</v>
      </c>
      <c r="EM35" s="95"/>
      <c r="EN35" s="95">
        <v>72</v>
      </c>
      <c r="EO35" s="95">
        <v>92</v>
      </c>
      <c r="EP35" s="95">
        <v>100</v>
      </c>
      <c r="EQ35" s="46"/>
      <c r="ER35" s="32"/>
      <c r="ES35" s="32">
        <v>2</v>
      </c>
      <c r="ET35" s="32">
        <v>2</v>
      </c>
      <c r="EU35" s="32"/>
      <c r="EV35" s="32"/>
      <c r="EW35" s="32">
        <v>14</v>
      </c>
      <c r="EX35" s="32">
        <v>23</v>
      </c>
      <c r="EY35" s="32">
        <v>12</v>
      </c>
      <c r="EZ35" s="32">
        <v>17</v>
      </c>
      <c r="FA35" s="32">
        <v>17</v>
      </c>
      <c r="FB35" s="32">
        <v>47</v>
      </c>
      <c r="FC35" s="32">
        <v>36</v>
      </c>
      <c r="FD35" s="32">
        <v>47</v>
      </c>
      <c r="FE35" s="32">
        <v>82</v>
      </c>
      <c r="FF35" s="32">
        <v>67</v>
      </c>
      <c r="FG35" s="32">
        <v>56</v>
      </c>
      <c r="FH35" s="32">
        <v>77</v>
      </c>
      <c r="FI35" s="32">
        <v>62</v>
      </c>
      <c r="FJ35" s="32">
        <v>80</v>
      </c>
      <c r="FK35" s="32">
        <v>83</v>
      </c>
      <c r="FL35" s="32">
        <v>20</v>
      </c>
      <c r="FM35" s="5">
        <v>5</v>
      </c>
      <c r="FN35" s="5">
        <v>16</v>
      </c>
      <c r="FO35" s="5">
        <v>18</v>
      </c>
      <c r="FQ35" s="5">
        <v>15</v>
      </c>
      <c r="FR35" s="95">
        <v>27</v>
      </c>
      <c r="FS35" s="95">
        <v>23</v>
      </c>
    </row>
    <row r="36" spans="1:175" ht="12.75" customHeight="1">
      <c r="A36" s="28" t="s">
        <v>92</v>
      </c>
      <c r="B36" s="46"/>
      <c r="C36" s="32"/>
      <c r="D36" s="32">
        <v>14</v>
      </c>
      <c r="E36" s="32">
        <v>15</v>
      </c>
      <c r="F36" s="32"/>
      <c r="G36" s="32"/>
      <c r="H36" s="32">
        <v>13</v>
      </c>
      <c r="I36" s="32">
        <v>14</v>
      </c>
      <c r="J36" s="32">
        <v>10</v>
      </c>
      <c r="K36" s="32">
        <v>11</v>
      </c>
      <c r="L36" s="32">
        <v>9</v>
      </c>
      <c r="M36" s="32">
        <v>9</v>
      </c>
      <c r="N36" s="32">
        <v>9</v>
      </c>
      <c r="O36" s="32">
        <v>11</v>
      </c>
      <c r="P36" s="32">
        <v>12</v>
      </c>
      <c r="Q36" s="32">
        <v>13</v>
      </c>
      <c r="R36" s="32">
        <v>12</v>
      </c>
      <c r="S36" s="32">
        <v>19</v>
      </c>
      <c r="T36" s="32">
        <v>12</v>
      </c>
      <c r="U36" s="32">
        <v>17</v>
      </c>
      <c r="V36" s="32">
        <v>15</v>
      </c>
      <c r="W36" s="32">
        <v>12</v>
      </c>
      <c r="X36" s="32">
        <v>21</v>
      </c>
      <c r="Y36" s="32">
        <v>21</v>
      </c>
      <c r="Z36" s="32">
        <v>25</v>
      </c>
      <c r="AA36" s="32"/>
      <c r="AB36" s="32">
        <v>35</v>
      </c>
      <c r="AC36" s="95">
        <v>23</v>
      </c>
      <c r="AD36" s="95">
        <v>31</v>
      </c>
      <c r="AE36" s="46"/>
      <c r="AF36" s="32"/>
      <c r="AG36" s="32">
        <v>63</v>
      </c>
      <c r="AH36" s="32">
        <v>70</v>
      </c>
      <c r="AI36" s="32"/>
      <c r="AJ36" s="32"/>
      <c r="AK36" s="32">
        <v>67</v>
      </c>
      <c r="AL36" s="32">
        <v>72</v>
      </c>
      <c r="AM36" s="32">
        <v>66</v>
      </c>
      <c r="AN36" s="32">
        <v>79</v>
      </c>
      <c r="AO36" s="32">
        <v>79</v>
      </c>
      <c r="AP36" s="32">
        <v>85</v>
      </c>
      <c r="AQ36" s="32">
        <v>81</v>
      </c>
      <c r="AR36" s="32">
        <v>69</v>
      </c>
      <c r="AS36" s="32">
        <v>79</v>
      </c>
      <c r="AT36" s="32">
        <v>58</v>
      </c>
      <c r="AU36" s="32">
        <v>90</v>
      </c>
      <c r="AV36" s="32">
        <v>64</v>
      </c>
      <c r="AW36" s="32">
        <v>71</v>
      </c>
      <c r="AX36" s="32">
        <v>72</v>
      </c>
      <c r="AY36" s="32">
        <v>69</v>
      </c>
      <c r="AZ36" s="32">
        <v>89</v>
      </c>
      <c r="BA36" s="32">
        <v>92</v>
      </c>
      <c r="BB36" s="95">
        <v>91</v>
      </c>
      <c r="BC36" s="95">
        <v>71</v>
      </c>
      <c r="BD36" s="95"/>
      <c r="BE36" s="95">
        <v>94</v>
      </c>
      <c r="BF36" s="95">
        <v>83</v>
      </c>
      <c r="BG36" s="95">
        <v>86</v>
      </c>
      <c r="BH36" s="46"/>
      <c r="BI36" s="32"/>
      <c r="BJ36" s="32">
        <v>148</v>
      </c>
      <c r="BK36" s="32">
        <v>177</v>
      </c>
      <c r="BL36" s="32"/>
      <c r="BM36" s="32"/>
      <c r="BN36" s="32">
        <v>182</v>
      </c>
      <c r="BO36" s="32">
        <v>173</v>
      </c>
      <c r="BP36" s="32">
        <v>153</v>
      </c>
      <c r="BQ36" s="32">
        <v>162</v>
      </c>
      <c r="BR36" s="32">
        <v>206</v>
      </c>
      <c r="BS36" s="32">
        <v>181</v>
      </c>
      <c r="BT36" s="32">
        <v>172</v>
      </c>
      <c r="BU36" s="32">
        <v>178</v>
      </c>
      <c r="BV36" s="32">
        <v>159</v>
      </c>
      <c r="BW36" s="32">
        <v>184</v>
      </c>
      <c r="BX36" s="32">
        <v>194</v>
      </c>
      <c r="BY36" s="32">
        <v>189</v>
      </c>
      <c r="BZ36" s="32">
        <v>227</v>
      </c>
      <c r="CA36" s="32">
        <v>230</v>
      </c>
      <c r="CB36" s="32">
        <v>252</v>
      </c>
      <c r="CC36" s="32">
        <v>223</v>
      </c>
      <c r="CD36" s="32">
        <v>268</v>
      </c>
      <c r="CE36" s="95">
        <v>278</v>
      </c>
      <c r="CF36" s="95">
        <v>310</v>
      </c>
      <c r="CG36" s="95"/>
      <c r="CH36" s="95">
        <v>321</v>
      </c>
      <c r="CI36" s="95">
        <v>285</v>
      </c>
      <c r="CJ36" s="95">
        <v>294</v>
      </c>
      <c r="CK36" s="46"/>
      <c r="CL36" s="32"/>
      <c r="CM36" s="32">
        <v>8</v>
      </c>
      <c r="CN36" s="32">
        <v>21</v>
      </c>
      <c r="CO36" s="32"/>
      <c r="CP36" s="32"/>
      <c r="CQ36" s="32">
        <v>2</v>
      </c>
      <c r="CR36" s="32">
        <v>9</v>
      </c>
      <c r="CS36" s="32">
        <v>8</v>
      </c>
      <c r="CT36" s="32">
        <v>7</v>
      </c>
      <c r="CU36" s="32">
        <v>5</v>
      </c>
      <c r="CV36" s="32">
        <v>8</v>
      </c>
      <c r="CW36" s="32">
        <v>4</v>
      </c>
      <c r="CX36" s="32">
        <v>1</v>
      </c>
      <c r="CY36" s="32">
        <v>6</v>
      </c>
      <c r="CZ36" s="32">
        <v>5</v>
      </c>
      <c r="DA36" s="32">
        <v>3</v>
      </c>
      <c r="DB36" s="32">
        <v>9</v>
      </c>
      <c r="DC36" s="32">
        <v>7</v>
      </c>
      <c r="DD36" s="32">
        <v>10</v>
      </c>
      <c r="DE36" s="32">
        <v>6</v>
      </c>
      <c r="DF36" s="32">
        <v>8</v>
      </c>
      <c r="DG36" s="32">
        <v>6</v>
      </c>
      <c r="DH36" s="95">
        <v>7</v>
      </c>
      <c r="DI36" s="95">
        <v>11</v>
      </c>
      <c r="DJ36" s="95"/>
      <c r="DK36" s="95">
        <v>14</v>
      </c>
      <c r="DL36" s="95">
        <v>10</v>
      </c>
      <c r="DM36" s="95">
        <v>7</v>
      </c>
      <c r="DN36" s="46"/>
      <c r="DO36" s="32"/>
      <c r="DP36" s="32">
        <v>96</v>
      </c>
      <c r="DQ36" s="32">
        <v>114</v>
      </c>
      <c r="DR36" s="32"/>
      <c r="DS36" s="32"/>
      <c r="DT36" s="32">
        <v>69</v>
      </c>
      <c r="DU36" s="32">
        <v>54</v>
      </c>
      <c r="DV36" s="32">
        <v>49</v>
      </c>
      <c r="DW36" s="32">
        <v>54</v>
      </c>
      <c r="DX36" s="32">
        <v>61</v>
      </c>
      <c r="DY36" s="32">
        <v>60</v>
      </c>
      <c r="DZ36" s="32">
        <v>49</v>
      </c>
      <c r="EA36" s="32">
        <v>45</v>
      </c>
      <c r="EB36" s="32">
        <v>44</v>
      </c>
      <c r="EC36" s="32">
        <v>54</v>
      </c>
      <c r="ED36" s="32">
        <v>32</v>
      </c>
      <c r="EE36" s="32">
        <v>62</v>
      </c>
      <c r="EF36" s="32">
        <v>75</v>
      </c>
      <c r="EG36" s="32">
        <v>62</v>
      </c>
      <c r="EH36" s="32">
        <v>61</v>
      </c>
      <c r="EI36" s="32">
        <v>55</v>
      </c>
      <c r="EJ36" s="32">
        <v>68</v>
      </c>
      <c r="EK36" s="95">
        <v>61</v>
      </c>
      <c r="EL36" s="95">
        <v>70</v>
      </c>
      <c r="EM36" s="95"/>
      <c r="EN36" s="95">
        <v>51</v>
      </c>
      <c r="EO36" s="95">
        <v>73</v>
      </c>
      <c r="EP36" s="95">
        <v>70</v>
      </c>
      <c r="EQ36" s="46"/>
      <c r="ER36" s="32"/>
      <c r="ES36" s="32">
        <v>25</v>
      </c>
      <c r="ET36" s="32">
        <v>14</v>
      </c>
      <c r="EU36" s="32"/>
      <c r="EV36" s="32"/>
      <c r="EW36" s="32">
        <v>31</v>
      </c>
      <c r="EX36" s="32">
        <v>36</v>
      </c>
      <c r="EY36" s="32">
        <v>31</v>
      </c>
      <c r="EZ36" s="32">
        <v>37</v>
      </c>
      <c r="FA36" s="32">
        <v>33</v>
      </c>
      <c r="FB36" s="32">
        <v>32</v>
      </c>
      <c r="FC36" s="32">
        <v>29</v>
      </c>
      <c r="FD36" s="32">
        <v>29</v>
      </c>
      <c r="FE36" s="32">
        <v>23</v>
      </c>
      <c r="FF36" s="32">
        <v>23</v>
      </c>
      <c r="FG36" s="32">
        <v>22</v>
      </c>
      <c r="FH36" s="32">
        <v>77</v>
      </c>
      <c r="FI36" s="32">
        <v>96</v>
      </c>
      <c r="FJ36" s="32">
        <v>157</v>
      </c>
      <c r="FK36" s="32">
        <v>43</v>
      </c>
      <c r="FL36" s="32">
        <v>31</v>
      </c>
      <c r="FM36" s="5">
        <v>37</v>
      </c>
      <c r="FN36" s="5">
        <v>153</v>
      </c>
      <c r="FO36" s="5">
        <v>63</v>
      </c>
      <c r="FQ36" s="5">
        <v>78</v>
      </c>
      <c r="FR36" s="95">
        <v>59</v>
      </c>
      <c r="FS36" s="95">
        <v>44</v>
      </c>
    </row>
    <row r="37" spans="1:175" ht="12.75" customHeight="1">
      <c r="A37" s="28" t="s">
        <v>94</v>
      </c>
      <c r="B37" s="46"/>
      <c r="C37" s="32"/>
      <c r="D37" s="32">
        <v>60</v>
      </c>
      <c r="E37" s="32">
        <v>41</v>
      </c>
      <c r="F37" s="32"/>
      <c r="G37" s="32"/>
      <c r="H37" s="32">
        <v>60</v>
      </c>
      <c r="I37" s="32">
        <v>48</v>
      </c>
      <c r="J37" s="32">
        <v>81</v>
      </c>
      <c r="K37" s="32">
        <v>73</v>
      </c>
      <c r="L37" s="32">
        <v>76</v>
      </c>
      <c r="M37" s="32">
        <v>92</v>
      </c>
      <c r="N37" s="32">
        <v>92</v>
      </c>
      <c r="O37" s="32">
        <v>93</v>
      </c>
      <c r="P37" s="32">
        <v>70</v>
      </c>
      <c r="Q37" s="32">
        <v>88</v>
      </c>
      <c r="R37" s="32">
        <v>83</v>
      </c>
      <c r="S37" s="32">
        <v>92</v>
      </c>
      <c r="T37" s="32">
        <v>77</v>
      </c>
      <c r="U37" s="32">
        <v>77</v>
      </c>
      <c r="V37" s="32">
        <v>64</v>
      </c>
      <c r="W37" s="32">
        <v>74</v>
      </c>
      <c r="X37" s="32">
        <v>98</v>
      </c>
      <c r="Y37" s="32">
        <v>156</v>
      </c>
      <c r="Z37" s="32">
        <v>84</v>
      </c>
      <c r="AA37" s="32"/>
      <c r="AB37" s="32">
        <v>69</v>
      </c>
      <c r="AC37" s="95">
        <v>70</v>
      </c>
      <c r="AD37" s="95">
        <v>74</v>
      </c>
      <c r="AE37" s="46"/>
      <c r="AF37" s="32"/>
      <c r="AG37" s="32">
        <v>103</v>
      </c>
      <c r="AH37" s="32">
        <v>98</v>
      </c>
      <c r="AI37" s="32"/>
      <c r="AJ37" s="32"/>
      <c r="AK37" s="32">
        <v>103</v>
      </c>
      <c r="AL37" s="32">
        <v>100</v>
      </c>
      <c r="AM37" s="32">
        <v>100</v>
      </c>
      <c r="AN37" s="32">
        <v>100</v>
      </c>
      <c r="AO37" s="32">
        <v>111</v>
      </c>
      <c r="AP37" s="32">
        <v>101</v>
      </c>
      <c r="AQ37" s="32">
        <v>100</v>
      </c>
      <c r="AR37" s="32">
        <v>105</v>
      </c>
      <c r="AS37" s="32">
        <v>107</v>
      </c>
      <c r="AT37" s="32">
        <v>131</v>
      </c>
      <c r="AU37" s="32">
        <v>123</v>
      </c>
      <c r="AV37" s="32">
        <v>117</v>
      </c>
      <c r="AW37" s="32">
        <v>151</v>
      </c>
      <c r="AX37" s="32">
        <v>158</v>
      </c>
      <c r="AY37" s="32">
        <v>159</v>
      </c>
      <c r="AZ37" s="32">
        <v>167</v>
      </c>
      <c r="BA37" s="32">
        <v>158</v>
      </c>
      <c r="BB37" s="95">
        <v>141</v>
      </c>
      <c r="BC37" s="95">
        <v>192</v>
      </c>
      <c r="BD37" s="95"/>
      <c r="BE37" s="95">
        <v>183</v>
      </c>
      <c r="BF37" s="95">
        <v>159</v>
      </c>
      <c r="BG37" s="95">
        <v>167</v>
      </c>
      <c r="BH37" s="46"/>
      <c r="BI37" s="32"/>
      <c r="BJ37" s="32">
        <v>277</v>
      </c>
      <c r="BK37" s="32">
        <v>296</v>
      </c>
      <c r="BL37" s="32"/>
      <c r="BM37" s="32"/>
      <c r="BN37" s="32">
        <v>274</v>
      </c>
      <c r="BO37" s="32">
        <v>302</v>
      </c>
      <c r="BP37" s="32">
        <v>348</v>
      </c>
      <c r="BQ37" s="32">
        <v>340</v>
      </c>
      <c r="BR37" s="32">
        <v>323</v>
      </c>
      <c r="BS37" s="32">
        <v>344</v>
      </c>
      <c r="BT37" s="32">
        <v>315</v>
      </c>
      <c r="BU37" s="32">
        <v>281</v>
      </c>
      <c r="BV37" s="32">
        <v>318</v>
      </c>
      <c r="BW37" s="32">
        <v>362</v>
      </c>
      <c r="BX37" s="32">
        <v>386</v>
      </c>
      <c r="BY37" s="32">
        <v>423</v>
      </c>
      <c r="BZ37" s="32">
        <v>439</v>
      </c>
      <c r="CA37" s="32">
        <v>427</v>
      </c>
      <c r="CB37" s="32">
        <v>426</v>
      </c>
      <c r="CC37" s="32">
        <v>432</v>
      </c>
      <c r="CD37" s="32">
        <v>465</v>
      </c>
      <c r="CE37" s="95">
        <v>470</v>
      </c>
      <c r="CF37" s="95">
        <v>525</v>
      </c>
      <c r="CG37" s="95"/>
      <c r="CH37" s="95">
        <v>532</v>
      </c>
      <c r="CI37" s="95">
        <v>525</v>
      </c>
      <c r="CJ37" s="95">
        <v>533</v>
      </c>
      <c r="CK37" s="46"/>
      <c r="CL37" s="32"/>
      <c r="CM37" s="32">
        <v>17</v>
      </c>
      <c r="CN37" s="32">
        <v>18</v>
      </c>
      <c r="CO37" s="32"/>
      <c r="CP37" s="32"/>
      <c r="CQ37" s="32">
        <v>20</v>
      </c>
      <c r="CR37" s="32">
        <v>13</v>
      </c>
      <c r="CS37" s="32">
        <v>22</v>
      </c>
      <c r="CT37" s="32">
        <v>19</v>
      </c>
      <c r="CU37" s="32">
        <v>20</v>
      </c>
      <c r="CV37" s="32">
        <v>15</v>
      </c>
      <c r="CW37" s="32">
        <v>17</v>
      </c>
      <c r="CX37" s="32">
        <v>11</v>
      </c>
      <c r="CY37" s="32">
        <v>20</v>
      </c>
      <c r="CZ37" s="32">
        <v>23</v>
      </c>
      <c r="DA37" s="32">
        <v>13</v>
      </c>
      <c r="DB37" s="32">
        <v>16</v>
      </c>
      <c r="DC37" s="32">
        <v>27</v>
      </c>
      <c r="DD37" s="32">
        <v>26</v>
      </c>
      <c r="DE37" s="32">
        <v>50</v>
      </c>
      <c r="DF37" s="32">
        <v>37</v>
      </c>
      <c r="DG37" s="32">
        <v>50</v>
      </c>
      <c r="DH37" s="95">
        <v>47</v>
      </c>
      <c r="DI37" s="95">
        <v>40</v>
      </c>
      <c r="DJ37" s="95"/>
      <c r="DK37" s="95">
        <v>44</v>
      </c>
      <c r="DL37" s="95">
        <v>40</v>
      </c>
      <c r="DM37" s="95">
        <v>33</v>
      </c>
      <c r="DN37" s="46"/>
      <c r="DO37" s="32"/>
      <c r="DP37" s="32">
        <v>92</v>
      </c>
      <c r="DQ37" s="32">
        <v>81</v>
      </c>
      <c r="DR37" s="32"/>
      <c r="DS37" s="32"/>
      <c r="DT37" s="32">
        <v>101</v>
      </c>
      <c r="DU37" s="32">
        <v>98</v>
      </c>
      <c r="DV37" s="32">
        <v>92</v>
      </c>
      <c r="DW37" s="32">
        <v>81</v>
      </c>
      <c r="DX37" s="32">
        <v>94</v>
      </c>
      <c r="DY37" s="32">
        <v>93</v>
      </c>
      <c r="DZ37" s="32">
        <v>101</v>
      </c>
      <c r="EA37" s="32">
        <v>73</v>
      </c>
      <c r="EB37" s="32">
        <v>80</v>
      </c>
      <c r="EC37" s="32">
        <v>64</v>
      </c>
      <c r="ED37" s="32">
        <v>82</v>
      </c>
      <c r="EE37" s="32">
        <v>93</v>
      </c>
      <c r="EF37" s="32">
        <v>83</v>
      </c>
      <c r="EG37" s="32">
        <v>85</v>
      </c>
      <c r="EH37" s="32">
        <v>98</v>
      </c>
      <c r="EI37" s="32">
        <v>78</v>
      </c>
      <c r="EJ37" s="32">
        <v>70</v>
      </c>
      <c r="EK37" s="95">
        <v>107</v>
      </c>
      <c r="EL37" s="95">
        <v>87</v>
      </c>
      <c r="EM37" s="95"/>
      <c r="EN37" s="95">
        <v>87</v>
      </c>
      <c r="EO37" s="95">
        <v>93</v>
      </c>
      <c r="EP37" s="95">
        <v>68</v>
      </c>
      <c r="EQ37" s="46"/>
      <c r="ER37" s="32"/>
      <c r="ES37" s="32">
        <v>35</v>
      </c>
      <c r="ET37" s="32">
        <v>32</v>
      </c>
      <c r="EU37" s="32"/>
      <c r="EV37" s="32"/>
      <c r="EW37" s="32">
        <v>25</v>
      </c>
      <c r="EX37" s="32">
        <v>44</v>
      </c>
      <c r="EY37" s="32">
        <v>41</v>
      </c>
      <c r="EZ37" s="32">
        <v>63</v>
      </c>
      <c r="FA37" s="32">
        <v>59</v>
      </c>
      <c r="FB37" s="32">
        <v>79</v>
      </c>
      <c r="FC37" s="32">
        <v>70</v>
      </c>
      <c r="FD37" s="32">
        <v>74</v>
      </c>
      <c r="FE37" s="32">
        <v>46</v>
      </c>
      <c r="FF37" s="32">
        <v>37</v>
      </c>
      <c r="FG37" s="32">
        <v>93</v>
      </c>
      <c r="FH37" s="32">
        <v>131</v>
      </c>
      <c r="FI37" s="32">
        <v>133</v>
      </c>
      <c r="FJ37" s="32">
        <v>92</v>
      </c>
      <c r="FK37" s="32">
        <v>134</v>
      </c>
      <c r="FL37" s="32">
        <v>132</v>
      </c>
      <c r="FM37" s="5">
        <v>142</v>
      </c>
      <c r="FN37" s="5">
        <v>118</v>
      </c>
      <c r="FO37" s="5">
        <v>169</v>
      </c>
      <c r="FQ37" s="5">
        <v>89</v>
      </c>
      <c r="FR37" s="95">
        <v>110</v>
      </c>
      <c r="FS37" s="95">
        <v>115</v>
      </c>
    </row>
    <row r="38" spans="1:175" ht="12.75" customHeight="1">
      <c r="A38" s="33" t="s">
        <v>96</v>
      </c>
      <c r="B38" s="47"/>
      <c r="C38" s="34"/>
      <c r="D38" s="34">
        <v>0</v>
      </c>
      <c r="E38" s="34">
        <v>0</v>
      </c>
      <c r="F38" s="34"/>
      <c r="G38" s="34"/>
      <c r="H38" s="34">
        <v>0</v>
      </c>
      <c r="I38" s="34">
        <v>0</v>
      </c>
      <c r="J38" s="34">
        <v>0</v>
      </c>
      <c r="K38" s="34"/>
      <c r="L38" s="34"/>
      <c r="M38" s="34">
        <v>0</v>
      </c>
      <c r="N38" s="34"/>
      <c r="O38" s="34"/>
      <c r="P38" s="34"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96"/>
      <c r="AD38" s="96"/>
      <c r="AE38" s="47"/>
      <c r="AF38" s="34"/>
      <c r="AG38" s="34">
        <v>5</v>
      </c>
      <c r="AH38" s="34">
        <v>3</v>
      </c>
      <c r="AI38" s="34"/>
      <c r="AJ38" s="34"/>
      <c r="AK38" s="34">
        <v>5</v>
      </c>
      <c r="AL38" s="34">
        <v>7</v>
      </c>
      <c r="AM38" s="34">
        <v>6</v>
      </c>
      <c r="AN38" s="34">
        <v>7</v>
      </c>
      <c r="AO38" s="34">
        <v>6</v>
      </c>
      <c r="AP38" s="34">
        <v>10</v>
      </c>
      <c r="AQ38" s="34">
        <v>9</v>
      </c>
      <c r="AR38" s="34">
        <v>6</v>
      </c>
      <c r="AS38" s="34">
        <v>3</v>
      </c>
      <c r="AT38" s="34">
        <v>3</v>
      </c>
      <c r="AU38" s="34">
        <v>4</v>
      </c>
      <c r="AV38" s="34">
        <v>5</v>
      </c>
      <c r="AW38" s="34">
        <v>9</v>
      </c>
      <c r="AX38" s="34">
        <v>7</v>
      </c>
      <c r="AY38" s="34">
        <v>5</v>
      </c>
      <c r="AZ38" s="34">
        <v>15</v>
      </c>
      <c r="BA38" s="34">
        <v>4</v>
      </c>
      <c r="BB38" s="96">
        <v>6</v>
      </c>
      <c r="BC38" s="96">
        <v>6</v>
      </c>
      <c r="BD38" s="96"/>
      <c r="BE38" s="96">
        <v>10</v>
      </c>
      <c r="BF38" s="96">
        <v>11</v>
      </c>
      <c r="BG38" s="96">
        <v>7</v>
      </c>
      <c r="BH38" s="47"/>
      <c r="BI38" s="34"/>
      <c r="BJ38" s="34">
        <v>29</v>
      </c>
      <c r="BK38" s="34">
        <v>38</v>
      </c>
      <c r="BL38" s="34"/>
      <c r="BM38" s="34"/>
      <c r="BN38" s="34">
        <v>31</v>
      </c>
      <c r="BO38" s="34">
        <v>31</v>
      </c>
      <c r="BP38" s="34">
        <v>42</v>
      </c>
      <c r="BQ38" s="34">
        <v>43</v>
      </c>
      <c r="BR38" s="34">
        <v>46</v>
      </c>
      <c r="BS38" s="34">
        <v>52</v>
      </c>
      <c r="BT38" s="34">
        <v>46</v>
      </c>
      <c r="BU38" s="34">
        <v>44</v>
      </c>
      <c r="BV38" s="34">
        <v>39</v>
      </c>
      <c r="BW38" s="34">
        <v>26</v>
      </c>
      <c r="BX38" s="34">
        <v>29</v>
      </c>
      <c r="BY38" s="34">
        <v>32</v>
      </c>
      <c r="BZ38" s="34">
        <v>37</v>
      </c>
      <c r="CA38" s="34">
        <v>43</v>
      </c>
      <c r="CB38" s="34">
        <v>36</v>
      </c>
      <c r="CC38" s="34">
        <v>35</v>
      </c>
      <c r="CD38" s="34">
        <v>39</v>
      </c>
      <c r="CE38" s="96">
        <v>48</v>
      </c>
      <c r="CF38" s="96">
        <v>54</v>
      </c>
      <c r="CG38" s="96"/>
      <c r="CH38" s="96">
        <v>52</v>
      </c>
      <c r="CI38" s="96">
        <v>59</v>
      </c>
      <c r="CJ38" s="96">
        <v>70</v>
      </c>
      <c r="CK38" s="47"/>
      <c r="CL38" s="34"/>
      <c r="CM38" s="34">
        <v>12</v>
      </c>
      <c r="CN38" s="34">
        <v>3</v>
      </c>
      <c r="CO38" s="34"/>
      <c r="CP38" s="34"/>
      <c r="CQ38" s="34">
        <v>1</v>
      </c>
      <c r="CR38" s="34">
        <v>0</v>
      </c>
      <c r="CS38" s="34">
        <v>3</v>
      </c>
      <c r="CT38" s="34">
        <v>0</v>
      </c>
      <c r="CU38" s="34">
        <v>1</v>
      </c>
      <c r="CV38" s="34">
        <v>5</v>
      </c>
      <c r="CW38" s="34">
        <v>0</v>
      </c>
      <c r="CX38" s="34">
        <v>5</v>
      </c>
      <c r="CY38" s="34">
        <v>1</v>
      </c>
      <c r="CZ38" s="34">
        <v>1</v>
      </c>
      <c r="DA38" s="34">
        <v>1</v>
      </c>
      <c r="DB38" s="32">
        <v>1</v>
      </c>
      <c r="DC38" s="34">
        <v>2</v>
      </c>
      <c r="DD38" s="34">
        <v>2</v>
      </c>
      <c r="DE38" s="34">
        <v>7</v>
      </c>
      <c r="DF38" s="34">
        <v>2</v>
      </c>
      <c r="DG38" s="34">
        <v>5</v>
      </c>
      <c r="DH38" s="96">
        <v>1</v>
      </c>
      <c r="DI38" s="96">
        <v>4</v>
      </c>
      <c r="DJ38" s="96"/>
      <c r="DK38" s="96">
        <v>6</v>
      </c>
      <c r="DL38" s="95">
        <v>9</v>
      </c>
      <c r="DM38" s="95">
        <v>5</v>
      </c>
      <c r="DN38" s="47"/>
      <c r="DO38" s="34"/>
      <c r="DP38" s="34">
        <v>22</v>
      </c>
      <c r="DQ38" s="34">
        <v>29</v>
      </c>
      <c r="DR38" s="34"/>
      <c r="DS38" s="34"/>
      <c r="DT38" s="34">
        <v>13</v>
      </c>
      <c r="DU38" s="34">
        <v>11</v>
      </c>
      <c r="DV38" s="34">
        <v>22</v>
      </c>
      <c r="DW38" s="34">
        <v>13</v>
      </c>
      <c r="DX38" s="34">
        <v>25</v>
      </c>
      <c r="DY38" s="34">
        <v>12</v>
      </c>
      <c r="DZ38" s="34">
        <v>9</v>
      </c>
      <c r="EA38" s="34">
        <v>18</v>
      </c>
      <c r="EB38" s="34">
        <v>13</v>
      </c>
      <c r="EC38" s="34">
        <v>12</v>
      </c>
      <c r="ED38" s="34">
        <v>18</v>
      </c>
      <c r="EE38" s="34">
        <v>21</v>
      </c>
      <c r="EF38" s="34">
        <v>12</v>
      </c>
      <c r="EG38" s="34">
        <v>19</v>
      </c>
      <c r="EH38" s="34">
        <v>19</v>
      </c>
      <c r="EI38" s="34">
        <v>16</v>
      </c>
      <c r="EJ38" s="34">
        <v>17</v>
      </c>
      <c r="EK38" s="96">
        <v>17</v>
      </c>
      <c r="EL38" s="96">
        <v>17</v>
      </c>
      <c r="EM38" s="96"/>
      <c r="EN38" s="96">
        <v>25</v>
      </c>
      <c r="EO38" s="96">
        <v>20</v>
      </c>
      <c r="EP38" s="96">
        <v>24</v>
      </c>
      <c r="EQ38" s="47"/>
      <c r="ER38" s="34"/>
      <c r="ES38" s="34">
        <v>0</v>
      </c>
      <c r="ET38" s="34">
        <v>0</v>
      </c>
      <c r="EU38" s="34"/>
      <c r="EV38" s="34"/>
      <c r="EW38" s="34">
        <v>0</v>
      </c>
      <c r="EX38" s="34">
        <v>0</v>
      </c>
      <c r="EY38" s="34">
        <v>0</v>
      </c>
      <c r="EZ38" s="34"/>
      <c r="FA38" s="34"/>
      <c r="FB38" s="34">
        <v>0</v>
      </c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R38" s="96"/>
      <c r="FS38" s="96"/>
    </row>
    <row r="39" spans="1:175" ht="12.75" customHeight="1">
      <c r="A39" s="28" t="s">
        <v>136</v>
      </c>
      <c r="B39" s="44">
        <f t="shared" ref="B39:CK39" si="133">SUM(B41:B52)</f>
        <v>0</v>
      </c>
      <c r="C39" s="29">
        <f t="shared" si="133"/>
        <v>0</v>
      </c>
      <c r="D39" s="29">
        <f t="shared" si="133"/>
        <v>1146</v>
      </c>
      <c r="E39" s="29">
        <f t="shared" si="133"/>
        <v>1072</v>
      </c>
      <c r="F39" s="29">
        <f t="shared" si="133"/>
        <v>0</v>
      </c>
      <c r="G39" s="29">
        <f t="shared" si="133"/>
        <v>0</v>
      </c>
      <c r="H39" s="29">
        <f t="shared" si="133"/>
        <v>1361</v>
      </c>
      <c r="I39" s="29">
        <f t="shared" si="133"/>
        <v>1442</v>
      </c>
      <c r="J39" s="29">
        <f t="shared" si="133"/>
        <v>1566</v>
      </c>
      <c r="K39" s="29">
        <f t="shared" si="133"/>
        <v>1709</v>
      </c>
      <c r="L39" s="29">
        <f t="shared" si="133"/>
        <v>1525</v>
      </c>
      <c r="M39" s="29">
        <f t="shared" si="133"/>
        <v>1558</v>
      </c>
      <c r="N39" s="29">
        <f t="shared" si="133"/>
        <v>1605</v>
      </c>
      <c r="O39" s="29">
        <f t="shared" si="133"/>
        <v>1597</v>
      </c>
      <c r="P39" s="29">
        <f t="shared" si="133"/>
        <v>1435</v>
      </c>
      <c r="Q39" s="29">
        <f t="shared" si="133"/>
        <v>1478</v>
      </c>
      <c r="R39" s="29">
        <f t="shared" si="133"/>
        <v>1525</v>
      </c>
      <c r="S39" s="29">
        <f t="shared" si="133"/>
        <v>1503</v>
      </c>
      <c r="T39" s="29">
        <f t="shared" si="133"/>
        <v>1577</v>
      </c>
      <c r="U39" s="29">
        <f t="shared" si="133"/>
        <v>1626</v>
      </c>
      <c r="V39" s="29">
        <f t="shared" si="133"/>
        <v>1476</v>
      </c>
      <c r="W39" s="29">
        <f t="shared" ref="W39:X39" si="134">SUM(W41:W52)</f>
        <v>1311</v>
      </c>
      <c r="X39" s="29">
        <f t="shared" si="134"/>
        <v>1516</v>
      </c>
      <c r="Y39" s="29">
        <f t="shared" ref="Y39:Z39" si="135">SUM(Y41:Y52)</f>
        <v>1482</v>
      </c>
      <c r="Z39" s="29">
        <f t="shared" si="135"/>
        <v>1500</v>
      </c>
      <c r="AA39" s="29">
        <f t="shared" ref="AA39:AD39" si="136">SUM(AA41:AA52)</f>
        <v>0</v>
      </c>
      <c r="AB39" s="29">
        <f t="shared" si="136"/>
        <v>1489</v>
      </c>
      <c r="AC39" s="29">
        <f t="shared" si="136"/>
        <v>1442</v>
      </c>
      <c r="AD39" s="29">
        <f t="shared" si="136"/>
        <v>1428</v>
      </c>
      <c r="AE39" s="44">
        <f t="shared" si="133"/>
        <v>0</v>
      </c>
      <c r="AF39" s="29">
        <f t="shared" si="133"/>
        <v>0</v>
      </c>
      <c r="AG39" s="29">
        <f t="shared" si="133"/>
        <v>1693</v>
      </c>
      <c r="AH39" s="29">
        <f t="shared" si="133"/>
        <v>1649</v>
      </c>
      <c r="AI39" s="29">
        <f t="shared" si="133"/>
        <v>0</v>
      </c>
      <c r="AJ39" s="29">
        <f t="shared" si="133"/>
        <v>0</v>
      </c>
      <c r="AK39" s="29">
        <f t="shared" si="133"/>
        <v>1758</v>
      </c>
      <c r="AL39" s="29">
        <f t="shared" si="133"/>
        <v>1965</v>
      </c>
      <c r="AM39" s="29">
        <f t="shared" si="133"/>
        <v>2086</v>
      </c>
      <c r="AN39" s="29">
        <f t="shared" si="133"/>
        <v>2200</v>
      </c>
      <c r="AO39" s="29">
        <f t="shared" si="133"/>
        <v>2239</v>
      </c>
      <c r="AP39" s="29">
        <f t="shared" si="133"/>
        <v>2235</v>
      </c>
      <c r="AQ39" s="29">
        <f t="shared" si="133"/>
        <v>2315</v>
      </c>
      <c r="AR39" s="29">
        <f t="shared" si="133"/>
        <v>2362</v>
      </c>
      <c r="AS39" s="29">
        <f t="shared" si="133"/>
        <v>2436</v>
      </c>
      <c r="AT39" s="29">
        <f t="shared" si="133"/>
        <v>2234</v>
      </c>
      <c r="AU39" s="29">
        <f t="shared" si="133"/>
        <v>2440</v>
      </c>
      <c r="AV39" s="29">
        <f t="shared" si="133"/>
        <v>2418</v>
      </c>
      <c r="AW39" s="29">
        <f t="shared" si="133"/>
        <v>2561</v>
      </c>
      <c r="AX39" s="29">
        <f t="shared" si="133"/>
        <v>2577</v>
      </c>
      <c r="AY39" s="29">
        <f t="shared" si="133"/>
        <v>2449</v>
      </c>
      <c r="AZ39" s="29">
        <f t="shared" ref="AZ39:BA39" si="137">SUM(AZ41:AZ52)</f>
        <v>2404</v>
      </c>
      <c r="BA39" s="29">
        <f t="shared" si="137"/>
        <v>2388</v>
      </c>
      <c r="BB39" s="29">
        <f t="shared" ref="BB39:BC39" si="138">SUM(BB41:BB52)</f>
        <v>2163</v>
      </c>
      <c r="BC39" s="29">
        <f t="shared" si="138"/>
        <v>2331</v>
      </c>
      <c r="BD39" s="29">
        <f t="shared" ref="BD39:BE39" si="139">SUM(BD41:BD52)</f>
        <v>0</v>
      </c>
      <c r="BE39" s="29">
        <f t="shared" si="139"/>
        <v>2284</v>
      </c>
      <c r="BF39" s="29">
        <f t="shared" ref="BF39:BG39" si="140">SUM(BF41:BF52)</f>
        <v>2267</v>
      </c>
      <c r="BG39" s="29">
        <f t="shared" si="140"/>
        <v>2365</v>
      </c>
      <c r="BH39" s="44">
        <f t="shared" si="133"/>
        <v>0</v>
      </c>
      <c r="BI39" s="29">
        <f t="shared" si="133"/>
        <v>0</v>
      </c>
      <c r="BJ39" s="29">
        <f t="shared" si="133"/>
        <v>3558</v>
      </c>
      <c r="BK39" s="29">
        <f t="shared" si="133"/>
        <v>3741</v>
      </c>
      <c r="BL39" s="29">
        <f t="shared" si="133"/>
        <v>0</v>
      </c>
      <c r="BM39" s="29">
        <f t="shared" si="133"/>
        <v>0</v>
      </c>
      <c r="BN39" s="29">
        <f t="shared" si="133"/>
        <v>4581</v>
      </c>
      <c r="BO39" s="29">
        <f t="shared" si="133"/>
        <v>4501</v>
      </c>
      <c r="BP39" s="29">
        <f t="shared" si="133"/>
        <v>4699</v>
      </c>
      <c r="BQ39" s="29">
        <f t="shared" si="133"/>
        <v>4678</v>
      </c>
      <c r="BR39" s="29">
        <f t="shared" si="133"/>
        <v>4823</v>
      </c>
      <c r="BS39" s="29">
        <f t="shared" si="133"/>
        <v>4784</v>
      </c>
      <c r="BT39" s="29">
        <f t="shared" si="133"/>
        <v>4818</v>
      </c>
      <c r="BU39" s="29">
        <f t="shared" si="133"/>
        <v>4193</v>
      </c>
      <c r="BV39" s="29">
        <f t="shared" si="133"/>
        <v>4181</v>
      </c>
      <c r="BW39" s="29">
        <f t="shared" si="133"/>
        <v>4154</v>
      </c>
      <c r="BX39" s="29">
        <f t="shared" si="133"/>
        <v>4601</v>
      </c>
      <c r="BY39" s="29">
        <f t="shared" si="133"/>
        <v>5117</v>
      </c>
      <c r="BZ39" s="29">
        <f t="shared" si="133"/>
        <v>5453</v>
      </c>
      <c r="CA39" s="29">
        <f t="shared" si="133"/>
        <v>5594</v>
      </c>
      <c r="CB39" s="29">
        <f t="shared" si="133"/>
        <v>5617</v>
      </c>
      <c r="CC39" s="29">
        <f t="shared" ref="CC39:CD39" si="141">SUM(CC41:CC52)</f>
        <v>5708</v>
      </c>
      <c r="CD39" s="29">
        <f t="shared" si="141"/>
        <v>5825</v>
      </c>
      <c r="CE39" s="29">
        <f t="shared" ref="CE39:CF39" si="142">SUM(CE41:CE52)</f>
        <v>6067</v>
      </c>
      <c r="CF39" s="29">
        <f t="shared" si="142"/>
        <v>6236</v>
      </c>
      <c r="CG39" s="29">
        <f t="shared" ref="CG39:CJ39" si="143">SUM(CG41:CG52)</f>
        <v>0</v>
      </c>
      <c r="CH39" s="29">
        <f t="shared" si="143"/>
        <v>6851</v>
      </c>
      <c r="CI39" s="29">
        <f t="shared" si="143"/>
        <v>6783</v>
      </c>
      <c r="CJ39" s="29">
        <f t="shared" si="143"/>
        <v>6907</v>
      </c>
      <c r="CK39" s="44">
        <f t="shared" si="133"/>
        <v>0</v>
      </c>
      <c r="CL39" s="29">
        <f t="shared" ref="CL39:FK39" si="144">SUM(CL41:CL52)</f>
        <v>0</v>
      </c>
      <c r="CM39" s="29">
        <f t="shared" si="144"/>
        <v>278</v>
      </c>
      <c r="CN39" s="29">
        <f t="shared" si="144"/>
        <v>302</v>
      </c>
      <c r="CO39" s="29">
        <f t="shared" si="144"/>
        <v>0</v>
      </c>
      <c r="CP39" s="29">
        <f t="shared" si="144"/>
        <v>0</v>
      </c>
      <c r="CQ39" s="29">
        <f t="shared" si="144"/>
        <v>307</v>
      </c>
      <c r="CR39" s="29">
        <f t="shared" si="144"/>
        <v>328</v>
      </c>
      <c r="CS39" s="29">
        <f t="shared" si="144"/>
        <v>333</v>
      </c>
      <c r="CT39" s="29">
        <f t="shared" si="144"/>
        <v>382</v>
      </c>
      <c r="CU39" s="29">
        <f t="shared" si="144"/>
        <v>357</v>
      </c>
      <c r="CV39" s="29">
        <f t="shared" si="144"/>
        <v>338</v>
      </c>
      <c r="CW39" s="29">
        <f t="shared" si="144"/>
        <v>307</v>
      </c>
      <c r="CX39" s="29">
        <f t="shared" si="144"/>
        <v>308</v>
      </c>
      <c r="CY39" s="29">
        <f t="shared" si="144"/>
        <v>307</v>
      </c>
      <c r="CZ39" s="29">
        <f t="shared" si="144"/>
        <v>353</v>
      </c>
      <c r="DA39" s="29">
        <f t="shared" si="144"/>
        <v>416</v>
      </c>
      <c r="DB39" s="29">
        <f t="shared" si="144"/>
        <v>447</v>
      </c>
      <c r="DC39" s="29">
        <f t="shared" si="144"/>
        <v>656</v>
      </c>
      <c r="DD39" s="29">
        <f t="shared" si="144"/>
        <v>598</v>
      </c>
      <c r="DE39" s="29">
        <f t="shared" si="144"/>
        <v>622</v>
      </c>
      <c r="DF39" s="29">
        <f t="shared" ref="DF39:DG39" si="145">SUM(DF41:DF52)</f>
        <v>658</v>
      </c>
      <c r="DG39" s="29">
        <f t="shared" si="145"/>
        <v>514</v>
      </c>
      <c r="DH39" s="29">
        <f t="shared" ref="DH39:DI39" si="146">SUM(DH41:DH52)</f>
        <v>378</v>
      </c>
      <c r="DI39" s="29">
        <f t="shared" si="146"/>
        <v>430</v>
      </c>
      <c r="DJ39" s="29">
        <f t="shared" ref="DJ39:DK39" si="147">SUM(DJ41:DJ52)</f>
        <v>0</v>
      </c>
      <c r="DK39" s="29">
        <f t="shared" si="147"/>
        <v>454</v>
      </c>
      <c r="DL39" s="29">
        <f>SUM(DL41:DL52)</f>
        <v>467</v>
      </c>
      <c r="DM39" s="29">
        <f>SUM(DM41:DM52)</f>
        <v>400</v>
      </c>
      <c r="DN39" s="44">
        <f t="shared" si="144"/>
        <v>0</v>
      </c>
      <c r="DO39" s="29">
        <f t="shared" si="144"/>
        <v>0</v>
      </c>
      <c r="DP39" s="29">
        <f t="shared" si="144"/>
        <v>1939</v>
      </c>
      <c r="DQ39" s="29">
        <f t="shared" si="144"/>
        <v>1783</v>
      </c>
      <c r="DR39" s="29">
        <f t="shared" si="144"/>
        <v>0</v>
      </c>
      <c r="DS39" s="29">
        <f t="shared" si="144"/>
        <v>0</v>
      </c>
      <c r="DT39" s="29">
        <f t="shared" si="144"/>
        <v>2002</v>
      </c>
      <c r="DU39" s="29">
        <f t="shared" si="144"/>
        <v>1886</v>
      </c>
      <c r="DV39" s="29">
        <f t="shared" si="144"/>
        <v>1906</v>
      </c>
      <c r="DW39" s="29">
        <f t="shared" si="144"/>
        <v>1958</v>
      </c>
      <c r="DX39" s="29">
        <f t="shared" si="144"/>
        <v>1918</v>
      </c>
      <c r="DY39" s="29">
        <f t="shared" si="144"/>
        <v>1881</v>
      </c>
      <c r="DZ39" s="29">
        <f t="shared" si="144"/>
        <v>1834</v>
      </c>
      <c r="EA39" s="29">
        <f t="shared" si="144"/>
        <v>1768</v>
      </c>
      <c r="EB39" s="29">
        <f t="shared" si="144"/>
        <v>1719</v>
      </c>
      <c r="EC39" s="29">
        <f t="shared" si="144"/>
        <v>1686</v>
      </c>
      <c r="ED39" s="29">
        <f t="shared" si="144"/>
        <v>1851</v>
      </c>
      <c r="EE39" s="29">
        <f t="shared" si="144"/>
        <v>1928</v>
      </c>
      <c r="EF39" s="29">
        <f t="shared" si="144"/>
        <v>2170</v>
      </c>
      <c r="EG39" s="29">
        <f t="shared" si="144"/>
        <v>2244</v>
      </c>
      <c r="EH39" s="29">
        <f t="shared" si="144"/>
        <v>2420</v>
      </c>
      <c r="EI39" s="29">
        <f t="shared" ref="EI39:EJ39" si="148">SUM(EI41:EI52)</f>
        <v>2481</v>
      </c>
      <c r="EJ39" s="29">
        <f t="shared" si="148"/>
        <v>2225</v>
      </c>
      <c r="EK39" s="29">
        <f t="shared" ref="EK39:EL39" si="149">SUM(EK41:EK52)</f>
        <v>1975</v>
      </c>
      <c r="EL39" s="29">
        <f t="shared" si="149"/>
        <v>2000</v>
      </c>
      <c r="EM39" s="29">
        <f t="shared" ref="EM39:EP39" si="150">SUM(EM41:EM52)</f>
        <v>0</v>
      </c>
      <c r="EN39" s="29">
        <f t="shared" si="150"/>
        <v>2395</v>
      </c>
      <c r="EO39" s="29">
        <f t="shared" si="150"/>
        <v>2331</v>
      </c>
      <c r="EP39" s="29">
        <f t="shared" si="150"/>
        <v>2392</v>
      </c>
      <c r="EQ39" s="44">
        <f t="shared" si="144"/>
        <v>0</v>
      </c>
      <c r="ER39" s="29">
        <f t="shared" si="144"/>
        <v>0</v>
      </c>
      <c r="ES39" s="29">
        <f t="shared" si="144"/>
        <v>342</v>
      </c>
      <c r="ET39" s="29">
        <f t="shared" si="144"/>
        <v>337</v>
      </c>
      <c r="EU39" s="29">
        <f t="shared" si="144"/>
        <v>0</v>
      </c>
      <c r="EV39" s="29">
        <f t="shared" si="144"/>
        <v>0</v>
      </c>
      <c r="EW39" s="29">
        <f t="shared" si="144"/>
        <v>505</v>
      </c>
      <c r="EX39" s="29">
        <f t="shared" si="144"/>
        <v>490</v>
      </c>
      <c r="EY39" s="29">
        <f t="shared" si="144"/>
        <v>563</v>
      </c>
      <c r="EZ39" s="29">
        <f t="shared" si="144"/>
        <v>599</v>
      </c>
      <c r="FA39" s="29">
        <f t="shared" si="144"/>
        <v>616</v>
      </c>
      <c r="FB39" s="29">
        <f t="shared" si="144"/>
        <v>722</v>
      </c>
      <c r="FC39" s="29">
        <f t="shared" si="144"/>
        <v>696</v>
      </c>
      <c r="FD39" s="29">
        <f t="shared" si="144"/>
        <v>767</v>
      </c>
      <c r="FE39" s="29">
        <f t="shared" si="144"/>
        <v>968</v>
      </c>
      <c r="FF39" s="29">
        <f t="shared" si="144"/>
        <v>1186</v>
      </c>
      <c r="FG39" s="29">
        <f t="shared" si="144"/>
        <v>1706</v>
      </c>
      <c r="FH39" s="29">
        <f t="shared" si="144"/>
        <v>2015</v>
      </c>
      <c r="FI39" s="29">
        <f t="shared" si="144"/>
        <v>2405</v>
      </c>
      <c r="FJ39" s="29">
        <f t="shared" si="144"/>
        <v>2156</v>
      </c>
      <c r="FK39" s="29">
        <f t="shared" si="144"/>
        <v>1849</v>
      </c>
      <c r="FL39" s="29">
        <f t="shared" ref="FL39:FM39" si="151">SUM(FL41:FL52)</f>
        <v>1003</v>
      </c>
      <c r="FM39" s="29">
        <f t="shared" si="151"/>
        <v>950</v>
      </c>
      <c r="FN39" s="29">
        <f t="shared" ref="FN39:FO39" si="152">SUM(FN41:FN52)</f>
        <v>964</v>
      </c>
      <c r="FO39" s="29">
        <f t="shared" si="152"/>
        <v>1097</v>
      </c>
      <c r="FP39" s="29">
        <f t="shared" ref="FP39:FS39" si="153">SUM(FP41:FP52)</f>
        <v>0</v>
      </c>
      <c r="FQ39" s="29">
        <f t="shared" si="153"/>
        <v>1086</v>
      </c>
      <c r="FR39" s="29">
        <f t="shared" si="153"/>
        <v>1205</v>
      </c>
      <c r="FS39" s="29">
        <f t="shared" si="153"/>
        <v>1289</v>
      </c>
    </row>
    <row r="40" spans="1:175" ht="12.75" customHeight="1">
      <c r="A40" s="30" t="s">
        <v>140</v>
      </c>
      <c r="B40" s="45">
        <f t="shared" ref="B40:CK40" si="154">(B39/B5)*100</f>
        <v>0</v>
      </c>
      <c r="C40" s="31">
        <f t="shared" si="154"/>
        <v>0</v>
      </c>
      <c r="D40" s="31">
        <f t="shared" si="154"/>
        <v>27.99218368343918</v>
      </c>
      <c r="E40" s="31">
        <f t="shared" si="154"/>
        <v>27.057041898031297</v>
      </c>
      <c r="F40" s="31">
        <f t="shared" si="154"/>
        <v>0</v>
      </c>
      <c r="G40" s="31">
        <f t="shared" si="154"/>
        <v>0</v>
      </c>
      <c r="H40" s="31">
        <f t="shared" si="154"/>
        <v>28.242373936501348</v>
      </c>
      <c r="I40" s="31">
        <f t="shared" si="154"/>
        <v>28.845769153830762</v>
      </c>
      <c r="J40" s="31">
        <f t="shared" si="154"/>
        <v>29.325842696629213</v>
      </c>
      <c r="K40" s="31">
        <f t="shared" si="154"/>
        <v>29.804673875130799</v>
      </c>
      <c r="L40" s="31">
        <f t="shared" si="154"/>
        <v>27.120754045882983</v>
      </c>
      <c r="M40" s="31">
        <f t="shared" si="154"/>
        <v>27.747105966162067</v>
      </c>
      <c r="N40" s="31">
        <f t="shared" si="154"/>
        <v>27.235703376887834</v>
      </c>
      <c r="O40" s="31">
        <f t="shared" si="154"/>
        <v>26.696756937479105</v>
      </c>
      <c r="P40" s="31">
        <f t="shared" si="154"/>
        <v>25.452288045406174</v>
      </c>
      <c r="Q40" s="31">
        <f t="shared" si="154"/>
        <v>26.80449764236489</v>
      </c>
      <c r="R40" s="31">
        <f t="shared" si="154"/>
        <v>27.11593172119488</v>
      </c>
      <c r="S40" s="31">
        <f t="shared" si="154"/>
        <v>25.904860392967944</v>
      </c>
      <c r="T40" s="31">
        <f t="shared" si="154"/>
        <v>26.783288043478258</v>
      </c>
      <c r="U40" s="31">
        <f t="shared" si="154"/>
        <v>28.185127405096207</v>
      </c>
      <c r="V40" s="31">
        <f t="shared" si="154"/>
        <v>26.110030072527863</v>
      </c>
      <c r="W40" s="31">
        <f t="shared" ref="W40:X40" si="155">(W39/W5)*100</f>
        <v>23.694198445689498</v>
      </c>
      <c r="X40" s="31">
        <f t="shared" si="155"/>
        <v>25.182724252491695</v>
      </c>
      <c r="Y40" s="31">
        <f t="shared" ref="Y40:Z40" si="156">(Y39/Y5)*100</f>
        <v>25.161290322580644</v>
      </c>
      <c r="Z40" s="31">
        <f t="shared" si="156"/>
        <v>24.618414574101426</v>
      </c>
      <c r="AA40" s="31" t="e">
        <f t="shared" ref="AA40:AD40" si="157">(AA39/AA5)*100</f>
        <v>#DIV/0!</v>
      </c>
      <c r="AB40" s="31">
        <f t="shared" si="157"/>
        <v>25.258693808312128</v>
      </c>
      <c r="AC40" s="31">
        <f t="shared" si="157"/>
        <v>24.288361125147382</v>
      </c>
      <c r="AD40" s="31">
        <f t="shared" si="157"/>
        <v>24.735839251688894</v>
      </c>
      <c r="AE40" s="45">
        <f t="shared" si="154"/>
        <v>0</v>
      </c>
      <c r="AF40" s="31">
        <f t="shared" si="154"/>
        <v>0</v>
      </c>
      <c r="AG40" s="31">
        <f t="shared" si="154"/>
        <v>25.018471996453378</v>
      </c>
      <c r="AH40" s="31">
        <f t="shared" si="154"/>
        <v>24.74118529632408</v>
      </c>
      <c r="AI40" s="31">
        <f t="shared" si="154"/>
        <v>0</v>
      </c>
      <c r="AJ40" s="31">
        <f t="shared" si="154"/>
        <v>0</v>
      </c>
      <c r="AK40" s="31">
        <f t="shared" si="154"/>
        <v>23.471295060080109</v>
      </c>
      <c r="AL40" s="31">
        <f t="shared" si="154"/>
        <v>24.232334443211247</v>
      </c>
      <c r="AM40" s="31">
        <f t="shared" si="154"/>
        <v>25.29711375212224</v>
      </c>
      <c r="AN40" s="31">
        <f t="shared" si="154"/>
        <v>25.307718854250545</v>
      </c>
      <c r="AO40" s="31">
        <f t="shared" si="154"/>
        <v>26.037911385044772</v>
      </c>
      <c r="AP40" s="31">
        <f t="shared" si="154"/>
        <v>24.423560266637526</v>
      </c>
      <c r="AQ40" s="31">
        <f t="shared" si="154"/>
        <v>24.777908594669807</v>
      </c>
      <c r="AR40" s="31">
        <f t="shared" si="154"/>
        <v>24.686454849498325</v>
      </c>
      <c r="AS40" s="31">
        <f t="shared" si="154"/>
        <v>24.588674674472596</v>
      </c>
      <c r="AT40" s="31">
        <f t="shared" si="154"/>
        <v>23.128688270007245</v>
      </c>
      <c r="AU40" s="31">
        <f t="shared" si="154"/>
        <v>23.872419528421876</v>
      </c>
      <c r="AV40" s="31">
        <f t="shared" si="154"/>
        <v>23.879123049575352</v>
      </c>
      <c r="AW40" s="31">
        <f t="shared" si="154"/>
        <v>24.677201772981306</v>
      </c>
      <c r="AX40" s="31">
        <f t="shared" si="154"/>
        <v>24.306734578381437</v>
      </c>
      <c r="AY40" s="31">
        <f t="shared" si="154"/>
        <v>23.723723723723726</v>
      </c>
      <c r="AZ40" s="31">
        <f t="shared" ref="AZ40:BA40" si="158">(AZ39/AZ5)*100</f>
        <v>24.126856684062624</v>
      </c>
      <c r="BA40" s="31">
        <f t="shared" si="158"/>
        <v>23.159732324701775</v>
      </c>
      <c r="BB40" s="31">
        <f t="shared" ref="BB40:BC40" si="159">(BB39/BB5)*100</f>
        <v>21.053143858283043</v>
      </c>
      <c r="BC40" s="31">
        <f t="shared" si="159"/>
        <v>21.778940483976456</v>
      </c>
      <c r="BD40" s="31" t="e">
        <f t="shared" ref="BD40:BE40" si="160">(BD39/BD5)*100</f>
        <v>#DIV/0!</v>
      </c>
      <c r="BE40" s="31">
        <f t="shared" si="160"/>
        <v>20.53956834532374</v>
      </c>
      <c r="BF40" s="31">
        <f t="shared" ref="BF40:BG40" si="161">(BF39/BF5)*100</f>
        <v>21.045302636464911</v>
      </c>
      <c r="BG40" s="31">
        <f t="shared" si="161"/>
        <v>21.918443002780354</v>
      </c>
      <c r="BH40" s="45">
        <f t="shared" si="154"/>
        <v>0</v>
      </c>
      <c r="BI40" s="31">
        <f t="shared" si="154"/>
        <v>0</v>
      </c>
      <c r="BJ40" s="31">
        <f t="shared" si="154"/>
        <v>27.102376599634368</v>
      </c>
      <c r="BK40" s="31">
        <f t="shared" si="154"/>
        <v>26.736706689536877</v>
      </c>
      <c r="BL40" s="31">
        <f t="shared" si="154"/>
        <v>0</v>
      </c>
      <c r="BM40" s="31">
        <f t="shared" si="154"/>
        <v>0</v>
      </c>
      <c r="BN40" s="31">
        <f t="shared" si="154"/>
        <v>26.446137859369589</v>
      </c>
      <c r="BO40" s="31">
        <f t="shared" si="154"/>
        <v>25.059851901341794</v>
      </c>
      <c r="BP40" s="31">
        <f t="shared" si="154"/>
        <v>25.339732528041413</v>
      </c>
      <c r="BQ40" s="31">
        <f t="shared" si="154"/>
        <v>24.936034115138593</v>
      </c>
      <c r="BR40" s="31">
        <f t="shared" si="154"/>
        <v>25.151230705047979</v>
      </c>
      <c r="BS40" s="31">
        <f t="shared" si="154"/>
        <v>25.386044043512868</v>
      </c>
      <c r="BT40" s="31">
        <f t="shared" si="154"/>
        <v>25.256867267771021</v>
      </c>
      <c r="BU40" s="31">
        <f t="shared" si="154"/>
        <v>24.003892832608198</v>
      </c>
      <c r="BV40" s="31">
        <f t="shared" si="154"/>
        <v>24.03149787331877</v>
      </c>
      <c r="BW40" s="31">
        <f t="shared" si="154"/>
        <v>22.624040084962694</v>
      </c>
      <c r="BX40" s="31">
        <f t="shared" si="154"/>
        <v>23.070751642180213</v>
      </c>
      <c r="BY40" s="31">
        <f t="shared" si="154"/>
        <v>23.438072554049104</v>
      </c>
      <c r="BZ40" s="31">
        <f t="shared" si="154"/>
        <v>22.990008010455753</v>
      </c>
      <c r="CA40" s="31">
        <f t="shared" si="154"/>
        <v>22.932808592629033</v>
      </c>
      <c r="CB40" s="31">
        <f t="shared" si="154"/>
        <v>22.794416037659282</v>
      </c>
      <c r="CC40" s="31">
        <f t="shared" ref="CC40:CD40" si="162">(CC39/CC5)*100</f>
        <v>22.86950598982331</v>
      </c>
      <c r="CD40" s="31">
        <f t="shared" si="162"/>
        <v>22.411604016775037</v>
      </c>
      <c r="CE40" s="31">
        <f t="shared" ref="CE40:CF40" si="163">(CE39/CE5)*100</f>
        <v>22.450414446417998</v>
      </c>
      <c r="CF40" s="31">
        <f t="shared" si="163"/>
        <v>22.199280908476023</v>
      </c>
      <c r="CG40" s="31" t="e">
        <f t="shared" ref="CG40:CJ40" si="164">(CG39/CG5)*100</f>
        <v>#DIV/0!</v>
      </c>
      <c r="CH40" s="31">
        <f t="shared" si="164"/>
        <v>23.056471696843239</v>
      </c>
      <c r="CI40" s="31">
        <f t="shared" si="164"/>
        <v>22.838383838383837</v>
      </c>
      <c r="CJ40" s="31">
        <f t="shared" si="164"/>
        <v>22.863290301224758</v>
      </c>
      <c r="CK40" s="45">
        <f t="shared" si="154"/>
        <v>0</v>
      </c>
      <c r="CL40" s="31">
        <f t="shared" ref="CL40:FK40" si="165">(CL39/CL5)*100</f>
        <v>0</v>
      </c>
      <c r="CM40" s="31">
        <f t="shared" si="165"/>
        <v>24.258289703315882</v>
      </c>
      <c r="CN40" s="31">
        <f t="shared" si="165"/>
        <v>25.967325881341356</v>
      </c>
      <c r="CO40" s="31">
        <f t="shared" si="165"/>
        <v>0</v>
      </c>
      <c r="CP40" s="31">
        <f t="shared" si="165"/>
        <v>0</v>
      </c>
      <c r="CQ40" s="31">
        <f t="shared" si="165"/>
        <v>24.52076677316294</v>
      </c>
      <c r="CR40" s="31">
        <f t="shared" si="165"/>
        <v>24.188790560471976</v>
      </c>
      <c r="CS40" s="31">
        <f t="shared" si="165"/>
        <v>24.342105263157894</v>
      </c>
      <c r="CT40" s="31">
        <f t="shared" si="165"/>
        <v>27.285714285714285</v>
      </c>
      <c r="CU40" s="31">
        <f t="shared" si="165"/>
        <v>26.001456664238891</v>
      </c>
      <c r="CV40" s="31">
        <f t="shared" si="165"/>
        <v>25.299401197604794</v>
      </c>
      <c r="CW40" s="31">
        <f t="shared" si="165"/>
        <v>23.7984496124031</v>
      </c>
      <c r="CX40" s="31">
        <f t="shared" si="165"/>
        <v>25.752508361204011</v>
      </c>
      <c r="CY40" s="31">
        <f t="shared" si="165"/>
        <v>24.54036770583533</v>
      </c>
      <c r="CZ40" s="31">
        <f t="shared" si="165"/>
        <v>23.980978260869566</v>
      </c>
      <c r="DA40" s="31">
        <f t="shared" si="165"/>
        <v>27.549668874172184</v>
      </c>
      <c r="DB40" s="31">
        <f t="shared" si="165"/>
        <v>28.007518796992482</v>
      </c>
      <c r="DC40" s="31">
        <f t="shared" si="165"/>
        <v>32.331197634302612</v>
      </c>
      <c r="DD40" s="31">
        <f t="shared" si="165"/>
        <v>28.694817658349329</v>
      </c>
      <c r="DE40" s="31">
        <f t="shared" si="165"/>
        <v>29.718107978977542</v>
      </c>
      <c r="DF40" s="31">
        <f t="shared" ref="DF40:DG40" si="166">(DF39/DF5)*100</f>
        <v>30.225080385852088</v>
      </c>
      <c r="DG40" s="31">
        <f t="shared" si="166"/>
        <v>30.146627565982403</v>
      </c>
      <c r="DH40" s="31">
        <f t="shared" ref="DH40:DI40" si="167">(DH39/DH5)*100</f>
        <v>19.364754098360656</v>
      </c>
      <c r="DI40" s="31">
        <f t="shared" si="167"/>
        <v>20.009306654257795</v>
      </c>
      <c r="DJ40" s="31" t="e">
        <f t="shared" ref="DJ40:DM40" si="168">(DJ39/DJ5)*100</f>
        <v>#DIV/0!</v>
      </c>
      <c r="DK40" s="31">
        <f t="shared" si="168"/>
        <v>20.313199105145411</v>
      </c>
      <c r="DL40" s="31">
        <f t="shared" si="168"/>
        <v>20.876173446580239</v>
      </c>
      <c r="DM40" s="31">
        <f t="shared" si="168"/>
        <v>17.977528089887642</v>
      </c>
      <c r="DN40" s="45">
        <f t="shared" si="165"/>
        <v>0</v>
      </c>
      <c r="DO40" s="31">
        <f t="shared" si="165"/>
        <v>0</v>
      </c>
      <c r="DP40" s="31">
        <f t="shared" si="165"/>
        <v>28.06484295845998</v>
      </c>
      <c r="DQ40" s="31">
        <f t="shared" si="165"/>
        <v>27.246332518337407</v>
      </c>
      <c r="DR40" s="31">
        <f t="shared" si="165"/>
        <v>0</v>
      </c>
      <c r="DS40" s="31">
        <f t="shared" si="165"/>
        <v>0</v>
      </c>
      <c r="DT40" s="31">
        <f t="shared" si="165"/>
        <v>29.166666666666668</v>
      </c>
      <c r="DU40" s="31">
        <f t="shared" si="165"/>
        <v>26.827880512091042</v>
      </c>
      <c r="DV40" s="31">
        <f t="shared" si="165"/>
        <v>27.59119861030689</v>
      </c>
      <c r="DW40" s="31">
        <f t="shared" si="165"/>
        <v>28.356263577118028</v>
      </c>
      <c r="DX40" s="31">
        <f t="shared" si="165"/>
        <v>28.729778310365489</v>
      </c>
      <c r="DY40" s="31">
        <f t="shared" si="165"/>
        <v>27.862538883128423</v>
      </c>
      <c r="DZ40" s="31">
        <f t="shared" si="165"/>
        <v>27.255164214593552</v>
      </c>
      <c r="EA40" s="31">
        <f t="shared" si="165"/>
        <v>25.885797950219619</v>
      </c>
      <c r="EB40" s="31">
        <f t="shared" si="165"/>
        <v>25.149963423555231</v>
      </c>
      <c r="EC40" s="31">
        <f t="shared" si="165"/>
        <v>23.786681715575618</v>
      </c>
      <c r="ED40" s="31">
        <f t="shared" si="165"/>
        <v>24.098424684285899</v>
      </c>
      <c r="EE40" s="31">
        <f t="shared" si="165"/>
        <v>25.526280947967695</v>
      </c>
      <c r="EF40" s="31">
        <f t="shared" si="165"/>
        <v>26.268006294637452</v>
      </c>
      <c r="EG40" s="31">
        <f t="shared" si="165"/>
        <v>26.755693334923098</v>
      </c>
      <c r="EH40" s="31">
        <f t="shared" si="165"/>
        <v>27.973644665356606</v>
      </c>
      <c r="EI40" s="31">
        <f t="shared" ref="EI40:EJ40" si="169">(EI39/EI5)*100</f>
        <v>28.523798574384919</v>
      </c>
      <c r="EJ40" s="31">
        <f t="shared" si="169"/>
        <v>26.484942268777527</v>
      </c>
      <c r="EK40" s="31">
        <f t="shared" ref="EK40:EL40" si="170">(EK39/EK5)*100</f>
        <v>22.364398142905671</v>
      </c>
      <c r="EL40" s="31">
        <f t="shared" si="170"/>
        <v>22.009464069549907</v>
      </c>
      <c r="EM40" s="31" t="e">
        <f t="shared" ref="EM40:EP40" si="171">(EM39/EM5)*100</f>
        <v>#DIV/0!</v>
      </c>
      <c r="EN40" s="31">
        <f t="shared" si="171"/>
        <v>24.031707806542244</v>
      </c>
      <c r="EO40" s="31">
        <f t="shared" si="171"/>
        <v>23.415369161225517</v>
      </c>
      <c r="EP40" s="31">
        <f t="shared" si="171"/>
        <v>22.439024390243905</v>
      </c>
      <c r="EQ40" s="45">
        <f t="shared" si="165"/>
        <v>0</v>
      </c>
      <c r="ER40" s="31">
        <f t="shared" si="165"/>
        <v>0</v>
      </c>
      <c r="ES40" s="31">
        <f t="shared" si="165"/>
        <v>28.194558944765046</v>
      </c>
      <c r="ET40" s="31">
        <f t="shared" si="165"/>
        <v>27.024859663191659</v>
      </c>
      <c r="EU40" s="31">
        <f t="shared" si="165"/>
        <v>0</v>
      </c>
      <c r="EV40" s="31">
        <f t="shared" si="165"/>
        <v>0</v>
      </c>
      <c r="EW40" s="31">
        <f t="shared" si="165"/>
        <v>30.403371462974111</v>
      </c>
      <c r="EX40" s="31">
        <f t="shared" si="165"/>
        <v>27.730616864742501</v>
      </c>
      <c r="EY40" s="31">
        <f t="shared" si="165"/>
        <v>29.756871035940801</v>
      </c>
      <c r="EZ40" s="31">
        <f t="shared" si="165"/>
        <v>29.091792132102963</v>
      </c>
      <c r="FA40" s="31">
        <f t="shared" si="165"/>
        <v>29.249762583095919</v>
      </c>
      <c r="FB40" s="31">
        <f t="shared" si="165"/>
        <v>27.04119850187266</v>
      </c>
      <c r="FC40" s="31">
        <f t="shared" si="165"/>
        <v>28.019323671497588</v>
      </c>
      <c r="FD40" s="31">
        <f t="shared" si="165"/>
        <v>28.66218236173393</v>
      </c>
      <c r="FE40" s="31">
        <f t="shared" si="165"/>
        <v>29.086538461538463</v>
      </c>
      <c r="FF40" s="31">
        <f t="shared" si="165"/>
        <v>27.201834862385322</v>
      </c>
      <c r="FG40" s="31">
        <f t="shared" si="165"/>
        <v>29.07293796864349</v>
      </c>
      <c r="FH40" s="31">
        <f t="shared" si="165"/>
        <v>28.324430700028113</v>
      </c>
      <c r="FI40" s="31">
        <f t="shared" si="165"/>
        <v>28.785158587672054</v>
      </c>
      <c r="FJ40" s="31">
        <f t="shared" si="165"/>
        <v>26.963481740870439</v>
      </c>
      <c r="FK40" s="31">
        <f t="shared" si="165"/>
        <v>23.772177937773208</v>
      </c>
      <c r="FL40" s="31">
        <f t="shared" ref="FL40:FM40" si="172">(FL39/FL5)*100</f>
        <v>25.366717248356096</v>
      </c>
      <c r="FM40" s="31">
        <f t="shared" si="172"/>
        <v>23.584905660377359</v>
      </c>
      <c r="FN40" s="31">
        <f t="shared" ref="FN40:FO40" si="173">(FN39/FN5)*100</f>
        <v>22.237600922722031</v>
      </c>
      <c r="FO40" s="31">
        <f t="shared" si="173"/>
        <v>25.091491308325708</v>
      </c>
      <c r="FP40" s="31" t="e">
        <f t="shared" ref="FP40:FS40" si="174">(FP39/FP5)*100</f>
        <v>#DIV/0!</v>
      </c>
      <c r="FQ40" s="31">
        <f t="shared" si="174"/>
        <v>22.1316486651722</v>
      </c>
      <c r="FR40" s="31">
        <f t="shared" si="174"/>
        <v>22.718702865761689</v>
      </c>
      <c r="FS40" s="31">
        <f t="shared" si="174"/>
        <v>23.191795609931631</v>
      </c>
    </row>
    <row r="41" spans="1:175" ht="12.75" customHeight="1">
      <c r="A41" s="28" t="s">
        <v>73</v>
      </c>
      <c r="B41" s="46"/>
      <c r="C41" s="32"/>
      <c r="D41" s="32">
        <v>359</v>
      </c>
      <c r="E41" s="32">
        <v>357</v>
      </c>
      <c r="F41" s="32"/>
      <c r="G41" s="32"/>
      <c r="H41" s="32">
        <v>441</v>
      </c>
      <c r="I41" s="32">
        <v>491</v>
      </c>
      <c r="J41" s="32">
        <v>547</v>
      </c>
      <c r="K41" s="32">
        <v>616</v>
      </c>
      <c r="L41" s="32">
        <v>442</v>
      </c>
      <c r="M41" s="32">
        <v>497</v>
      </c>
      <c r="N41" s="32">
        <v>499</v>
      </c>
      <c r="O41" s="32">
        <v>445</v>
      </c>
      <c r="P41" s="32">
        <v>435</v>
      </c>
      <c r="Q41" s="32">
        <v>429</v>
      </c>
      <c r="R41" s="32">
        <v>470</v>
      </c>
      <c r="S41" s="32">
        <v>397</v>
      </c>
      <c r="T41" s="32">
        <v>439</v>
      </c>
      <c r="U41" s="32">
        <v>461</v>
      </c>
      <c r="V41" s="32">
        <v>447</v>
      </c>
      <c r="W41" s="32">
        <v>329</v>
      </c>
      <c r="X41" s="32">
        <v>394</v>
      </c>
      <c r="Y41" s="32">
        <v>412</v>
      </c>
      <c r="Z41" s="32">
        <v>414</v>
      </c>
      <c r="AA41" s="32"/>
      <c r="AB41" s="32">
        <v>384</v>
      </c>
      <c r="AC41" s="95">
        <v>396</v>
      </c>
      <c r="AD41" s="95">
        <v>380</v>
      </c>
      <c r="AE41" s="46"/>
      <c r="AF41" s="32"/>
      <c r="AG41" s="32">
        <v>457</v>
      </c>
      <c r="AH41" s="32">
        <v>456</v>
      </c>
      <c r="AI41" s="32"/>
      <c r="AJ41" s="32"/>
      <c r="AK41" s="32">
        <v>492</v>
      </c>
      <c r="AL41" s="32">
        <v>580</v>
      </c>
      <c r="AM41" s="32">
        <v>561</v>
      </c>
      <c r="AN41" s="32">
        <v>618</v>
      </c>
      <c r="AO41" s="32">
        <v>553</v>
      </c>
      <c r="AP41" s="32">
        <v>629</v>
      </c>
      <c r="AQ41" s="32">
        <v>636</v>
      </c>
      <c r="AR41" s="32">
        <v>637</v>
      </c>
      <c r="AS41" s="32">
        <v>631</v>
      </c>
      <c r="AT41" s="32">
        <v>601</v>
      </c>
      <c r="AU41" s="32">
        <v>614</v>
      </c>
      <c r="AV41" s="32">
        <v>637</v>
      </c>
      <c r="AW41" s="32">
        <v>680</v>
      </c>
      <c r="AX41" s="32">
        <v>683</v>
      </c>
      <c r="AY41" s="32">
        <v>528</v>
      </c>
      <c r="AZ41" s="32">
        <v>489</v>
      </c>
      <c r="BA41" s="32">
        <v>512</v>
      </c>
      <c r="BB41" s="95">
        <v>519</v>
      </c>
      <c r="BC41" s="95">
        <v>601</v>
      </c>
      <c r="BD41" s="95"/>
      <c r="BE41" s="95">
        <v>549</v>
      </c>
      <c r="BF41" s="95">
        <v>551</v>
      </c>
      <c r="BG41" s="95">
        <v>558</v>
      </c>
      <c r="BH41" s="46"/>
      <c r="BI41" s="32"/>
      <c r="BJ41" s="32">
        <v>751</v>
      </c>
      <c r="BK41" s="32">
        <v>826</v>
      </c>
      <c r="BL41" s="32"/>
      <c r="BM41" s="32"/>
      <c r="BN41" s="32">
        <v>1026</v>
      </c>
      <c r="BO41" s="32">
        <v>952</v>
      </c>
      <c r="BP41" s="32">
        <v>933</v>
      </c>
      <c r="BQ41" s="32">
        <v>971</v>
      </c>
      <c r="BR41" s="32">
        <v>1000</v>
      </c>
      <c r="BS41" s="32">
        <v>948</v>
      </c>
      <c r="BT41" s="32">
        <v>1021</v>
      </c>
      <c r="BU41" s="32">
        <v>880</v>
      </c>
      <c r="BV41" s="32">
        <v>847</v>
      </c>
      <c r="BW41" s="32">
        <v>813</v>
      </c>
      <c r="BX41" s="32">
        <v>937</v>
      </c>
      <c r="BY41" s="32">
        <v>1035</v>
      </c>
      <c r="BZ41" s="32">
        <v>1085</v>
      </c>
      <c r="CA41" s="32">
        <v>1098</v>
      </c>
      <c r="CB41" s="32">
        <v>1106</v>
      </c>
      <c r="CC41" s="32">
        <v>1154</v>
      </c>
      <c r="CD41" s="32">
        <v>1153</v>
      </c>
      <c r="CE41" s="95">
        <v>1205</v>
      </c>
      <c r="CF41" s="95">
        <v>1244</v>
      </c>
      <c r="CG41" s="95"/>
      <c r="CH41" s="95">
        <v>1292</v>
      </c>
      <c r="CI41" s="95">
        <v>1221</v>
      </c>
      <c r="CJ41" s="95">
        <v>1276</v>
      </c>
      <c r="CK41" s="46"/>
      <c r="CL41" s="32"/>
      <c r="CM41" s="32">
        <v>62</v>
      </c>
      <c r="CN41" s="32">
        <v>50</v>
      </c>
      <c r="CO41" s="32"/>
      <c r="CP41" s="32"/>
      <c r="CQ41" s="32">
        <v>69</v>
      </c>
      <c r="CR41" s="32">
        <v>77</v>
      </c>
      <c r="CS41" s="32">
        <v>43</v>
      </c>
      <c r="CT41" s="32">
        <v>87</v>
      </c>
      <c r="CU41" s="32">
        <v>70</v>
      </c>
      <c r="CV41" s="32">
        <v>77</v>
      </c>
      <c r="CW41" s="32">
        <v>52</v>
      </c>
      <c r="CX41" s="32">
        <v>59</v>
      </c>
      <c r="CY41" s="32">
        <v>74</v>
      </c>
      <c r="CZ41" s="32">
        <v>64</v>
      </c>
      <c r="DA41" s="32">
        <v>94</v>
      </c>
      <c r="DB41" s="32">
        <v>93</v>
      </c>
      <c r="DC41" s="32">
        <v>103</v>
      </c>
      <c r="DD41" s="32">
        <v>77</v>
      </c>
      <c r="DE41" s="32">
        <v>98</v>
      </c>
      <c r="DF41" s="32">
        <v>97</v>
      </c>
      <c r="DG41" s="32">
        <v>115</v>
      </c>
      <c r="DH41" s="95">
        <v>120</v>
      </c>
      <c r="DI41" s="95">
        <v>147</v>
      </c>
      <c r="DJ41" s="95"/>
      <c r="DK41" s="95">
        <v>158</v>
      </c>
      <c r="DL41" s="95">
        <v>147</v>
      </c>
      <c r="DM41" s="95">
        <v>120</v>
      </c>
      <c r="DN41" s="46"/>
      <c r="DO41" s="32"/>
      <c r="DP41" s="32">
        <v>344</v>
      </c>
      <c r="DQ41" s="32">
        <v>373</v>
      </c>
      <c r="DR41" s="32"/>
      <c r="DS41" s="32"/>
      <c r="DT41" s="32">
        <v>392</v>
      </c>
      <c r="DU41" s="32">
        <v>364</v>
      </c>
      <c r="DV41" s="32">
        <v>351</v>
      </c>
      <c r="DW41" s="32">
        <v>412</v>
      </c>
      <c r="DX41" s="32">
        <v>352</v>
      </c>
      <c r="DY41" s="32">
        <v>360</v>
      </c>
      <c r="DZ41" s="32">
        <v>327</v>
      </c>
      <c r="EA41" s="32">
        <v>331</v>
      </c>
      <c r="EB41" s="32">
        <v>358</v>
      </c>
      <c r="EC41" s="32">
        <v>303</v>
      </c>
      <c r="ED41" s="32">
        <v>334</v>
      </c>
      <c r="EE41" s="32">
        <v>344</v>
      </c>
      <c r="EF41" s="32">
        <v>373</v>
      </c>
      <c r="EG41" s="32">
        <v>276</v>
      </c>
      <c r="EH41" s="32">
        <v>354</v>
      </c>
      <c r="EI41" s="32">
        <v>330</v>
      </c>
      <c r="EJ41" s="32">
        <v>376</v>
      </c>
      <c r="EK41" s="95">
        <v>386</v>
      </c>
      <c r="EL41" s="95">
        <v>429</v>
      </c>
      <c r="EM41" s="95"/>
      <c r="EN41" s="95">
        <v>518</v>
      </c>
      <c r="EO41" s="95">
        <v>525</v>
      </c>
      <c r="EP41" s="95">
        <v>531</v>
      </c>
      <c r="EQ41" s="46"/>
      <c r="ER41" s="32"/>
      <c r="ES41" s="32">
        <v>67</v>
      </c>
      <c r="ET41" s="32">
        <v>63</v>
      </c>
      <c r="EU41" s="32"/>
      <c r="EV41" s="32"/>
      <c r="EW41" s="32">
        <v>107</v>
      </c>
      <c r="EX41" s="32">
        <v>98</v>
      </c>
      <c r="EY41" s="32">
        <v>115</v>
      </c>
      <c r="EZ41" s="32">
        <v>114</v>
      </c>
      <c r="FA41" s="32">
        <v>127</v>
      </c>
      <c r="FB41" s="32">
        <v>121</v>
      </c>
      <c r="FC41" s="32">
        <v>124</v>
      </c>
      <c r="FD41" s="32">
        <v>111</v>
      </c>
      <c r="FE41" s="32">
        <v>177</v>
      </c>
      <c r="FF41" s="32">
        <v>222</v>
      </c>
      <c r="FG41" s="32">
        <v>235</v>
      </c>
      <c r="FH41" s="32">
        <v>275</v>
      </c>
      <c r="FI41" s="32">
        <v>266</v>
      </c>
      <c r="FJ41" s="32">
        <v>329</v>
      </c>
      <c r="FK41" s="32">
        <v>166</v>
      </c>
      <c r="FL41" s="32">
        <v>111</v>
      </c>
      <c r="FM41" s="5">
        <v>118</v>
      </c>
      <c r="FN41" s="5">
        <v>115</v>
      </c>
      <c r="FO41" s="5">
        <v>141</v>
      </c>
      <c r="FQ41" s="5">
        <v>106</v>
      </c>
      <c r="FR41" s="95">
        <v>128</v>
      </c>
      <c r="FS41" s="95">
        <v>136</v>
      </c>
    </row>
    <row r="42" spans="1:175" ht="12.75" customHeight="1">
      <c r="A42" s="28" t="s">
        <v>137</v>
      </c>
      <c r="B42" s="46"/>
      <c r="C42" s="32"/>
      <c r="D42" s="32">
        <v>132</v>
      </c>
      <c r="E42" s="32">
        <v>124</v>
      </c>
      <c r="F42" s="32"/>
      <c r="G42" s="32"/>
      <c r="H42" s="32">
        <v>157</v>
      </c>
      <c r="I42" s="32">
        <v>153</v>
      </c>
      <c r="J42" s="32">
        <v>153</v>
      </c>
      <c r="K42" s="32">
        <v>181</v>
      </c>
      <c r="L42" s="32">
        <v>187</v>
      </c>
      <c r="M42" s="32">
        <v>172</v>
      </c>
      <c r="N42" s="32">
        <v>181</v>
      </c>
      <c r="O42" s="32">
        <v>201</v>
      </c>
      <c r="P42" s="32">
        <v>191</v>
      </c>
      <c r="Q42" s="32">
        <v>173</v>
      </c>
      <c r="R42" s="32">
        <v>183</v>
      </c>
      <c r="S42" s="32">
        <v>199</v>
      </c>
      <c r="T42" s="32">
        <v>174</v>
      </c>
      <c r="U42" s="32">
        <v>188</v>
      </c>
      <c r="V42" s="32">
        <v>211</v>
      </c>
      <c r="W42" s="32">
        <v>187</v>
      </c>
      <c r="X42" s="32">
        <v>207</v>
      </c>
      <c r="Y42" s="32">
        <v>223</v>
      </c>
      <c r="Z42" s="32">
        <v>203</v>
      </c>
      <c r="AA42" s="32"/>
      <c r="AB42" s="32">
        <v>231</v>
      </c>
      <c r="AC42" s="95">
        <v>209</v>
      </c>
      <c r="AD42" s="95">
        <v>208</v>
      </c>
      <c r="AE42" s="46"/>
      <c r="AF42" s="32"/>
      <c r="AG42" s="32">
        <v>179</v>
      </c>
      <c r="AH42" s="32">
        <v>168</v>
      </c>
      <c r="AI42" s="32"/>
      <c r="AJ42" s="32"/>
      <c r="AK42" s="32">
        <v>173</v>
      </c>
      <c r="AL42" s="32">
        <v>199</v>
      </c>
      <c r="AM42" s="32">
        <v>197</v>
      </c>
      <c r="AN42" s="32">
        <v>196</v>
      </c>
      <c r="AO42" s="32">
        <v>215</v>
      </c>
      <c r="AP42" s="32">
        <v>195</v>
      </c>
      <c r="AQ42" s="32">
        <v>177</v>
      </c>
      <c r="AR42" s="32">
        <v>231</v>
      </c>
      <c r="AS42" s="32">
        <v>204</v>
      </c>
      <c r="AT42" s="32">
        <v>223</v>
      </c>
      <c r="AU42" s="32">
        <v>229</v>
      </c>
      <c r="AV42" s="32">
        <v>211</v>
      </c>
      <c r="AW42" s="32">
        <v>215</v>
      </c>
      <c r="AX42" s="32">
        <v>210</v>
      </c>
      <c r="AY42" s="32">
        <v>235</v>
      </c>
      <c r="AZ42" s="32">
        <v>231</v>
      </c>
      <c r="BA42" s="32">
        <v>223</v>
      </c>
      <c r="BB42" s="95">
        <v>214</v>
      </c>
      <c r="BC42" s="95">
        <v>231</v>
      </c>
      <c r="BD42" s="95"/>
      <c r="BE42" s="95">
        <v>241</v>
      </c>
      <c r="BF42" s="95">
        <v>219</v>
      </c>
      <c r="BG42" s="95">
        <v>240</v>
      </c>
      <c r="BH42" s="46"/>
      <c r="BI42" s="32"/>
      <c r="BJ42" s="32">
        <v>374</v>
      </c>
      <c r="BK42" s="32">
        <v>382</v>
      </c>
      <c r="BL42" s="32"/>
      <c r="BM42" s="32"/>
      <c r="BN42" s="32">
        <v>455</v>
      </c>
      <c r="BO42" s="32">
        <v>455</v>
      </c>
      <c r="BP42" s="32">
        <v>466</v>
      </c>
      <c r="BQ42" s="32">
        <v>472</v>
      </c>
      <c r="BR42" s="32">
        <v>508</v>
      </c>
      <c r="BS42" s="32">
        <v>481</v>
      </c>
      <c r="BT42" s="32">
        <v>467</v>
      </c>
      <c r="BU42" s="32">
        <v>450</v>
      </c>
      <c r="BV42" s="32">
        <v>471</v>
      </c>
      <c r="BW42" s="32">
        <v>431</v>
      </c>
      <c r="BX42" s="32">
        <v>497</v>
      </c>
      <c r="BY42" s="32">
        <v>569</v>
      </c>
      <c r="BZ42" s="32">
        <v>625</v>
      </c>
      <c r="CA42" s="32">
        <v>625</v>
      </c>
      <c r="CB42" s="32">
        <v>690</v>
      </c>
      <c r="CC42" s="32">
        <v>659</v>
      </c>
      <c r="CD42" s="32">
        <v>690</v>
      </c>
      <c r="CE42" s="95">
        <v>693</v>
      </c>
      <c r="CF42" s="95">
        <v>777</v>
      </c>
      <c r="CG42" s="95"/>
      <c r="CH42" s="95">
        <v>892</v>
      </c>
      <c r="CI42" s="95">
        <v>838</v>
      </c>
      <c r="CJ42" s="95">
        <v>936</v>
      </c>
      <c r="CK42" s="46"/>
      <c r="CL42" s="32"/>
      <c r="CM42" s="32">
        <v>30</v>
      </c>
      <c r="CN42" s="32">
        <v>35</v>
      </c>
      <c r="CO42" s="32"/>
      <c r="CP42" s="32"/>
      <c r="CQ42" s="32">
        <v>49</v>
      </c>
      <c r="CR42" s="32">
        <v>31</v>
      </c>
      <c r="CS42" s="32">
        <v>32</v>
      </c>
      <c r="CT42" s="32">
        <v>36</v>
      </c>
      <c r="CU42" s="32">
        <v>35</v>
      </c>
      <c r="CV42" s="32">
        <v>28</v>
      </c>
      <c r="CW42" s="32">
        <v>30</v>
      </c>
      <c r="CX42" s="32">
        <v>24</v>
      </c>
      <c r="CY42" s="32">
        <v>31</v>
      </c>
      <c r="CZ42" s="32">
        <v>24</v>
      </c>
      <c r="DA42" s="32">
        <v>38</v>
      </c>
      <c r="DB42" s="32">
        <v>35</v>
      </c>
      <c r="DC42" s="32">
        <v>43</v>
      </c>
      <c r="DD42" s="32">
        <v>43</v>
      </c>
      <c r="DE42" s="32">
        <v>45</v>
      </c>
      <c r="DF42" s="32">
        <v>39</v>
      </c>
      <c r="DG42" s="32">
        <v>44</v>
      </c>
      <c r="DH42" s="95">
        <v>53</v>
      </c>
      <c r="DI42" s="95">
        <v>63</v>
      </c>
      <c r="DJ42" s="95"/>
      <c r="DK42" s="95">
        <v>53</v>
      </c>
      <c r="DL42" s="95">
        <v>74</v>
      </c>
      <c r="DM42" s="95">
        <v>51</v>
      </c>
      <c r="DN42" s="46"/>
      <c r="DO42" s="32"/>
      <c r="DP42" s="32">
        <v>173</v>
      </c>
      <c r="DQ42" s="32">
        <v>166</v>
      </c>
      <c r="DR42" s="32"/>
      <c r="DS42" s="32"/>
      <c r="DT42" s="32">
        <v>184</v>
      </c>
      <c r="DU42" s="32">
        <v>157</v>
      </c>
      <c r="DV42" s="32">
        <v>171</v>
      </c>
      <c r="DW42" s="32">
        <v>171</v>
      </c>
      <c r="DX42" s="32">
        <v>134</v>
      </c>
      <c r="DY42" s="32">
        <v>154</v>
      </c>
      <c r="DZ42" s="32">
        <v>153</v>
      </c>
      <c r="EA42" s="32">
        <v>185</v>
      </c>
      <c r="EB42" s="32">
        <v>169</v>
      </c>
      <c r="EC42" s="32">
        <v>173</v>
      </c>
      <c r="ED42" s="32">
        <v>205</v>
      </c>
      <c r="EE42" s="32">
        <v>210</v>
      </c>
      <c r="EF42" s="32">
        <v>193</v>
      </c>
      <c r="EG42" s="32">
        <v>205</v>
      </c>
      <c r="EH42" s="32">
        <v>180</v>
      </c>
      <c r="EI42" s="32">
        <v>158</v>
      </c>
      <c r="EJ42" s="32">
        <v>153</v>
      </c>
      <c r="EK42" s="95">
        <v>182</v>
      </c>
      <c r="EL42" s="95">
        <v>167</v>
      </c>
      <c r="EM42" s="95"/>
      <c r="EN42" s="95">
        <v>203</v>
      </c>
      <c r="EO42" s="95">
        <v>200</v>
      </c>
      <c r="EP42" s="95">
        <v>190</v>
      </c>
      <c r="EQ42" s="46"/>
      <c r="ER42" s="32"/>
      <c r="ES42" s="32">
        <v>57</v>
      </c>
      <c r="ET42" s="32">
        <v>47</v>
      </c>
      <c r="EU42" s="32"/>
      <c r="EV42" s="32"/>
      <c r="EW42" s="32">
        <v>63</v>
      </c>
      <c r="EX42" s="32">
        <v>69</v>
      </c>
      <c r="EY42" s="32">
        <v>57</v>
      </c>
      <c r="EZ42" s="32">
        <v>73</v>
      </c>
      <c r="FA42" s="32">
        <v>63</v>
      </c>
      <c r="FB42" s="32">
        <v>67</v>
      </c>
      <c r="FC42" s="32">
        <v>79</v>
      </c>
      <c r="FD42" s="32">
        <v>85</v>
      </c>
      <c r="FE42" s="32">
        <v>47</v>
      </c>
      <c r="FF42" s="32">
        <v>45</v>
      </c>
      <c r="FG42" s="32">
        <v>116</v>
      </c>
      <c r="FH42" s="32">
        <v>145</v>
      </c>
      <c r="FI42" s="32">
        <v>164</v>
      </c>
      <c r="FJ42" s="32">
        <v>104</v>
      </c>
      <c r="FK42" s="32">
        <v>94</v>
      </c>
      <c r="FL42" s="32">
        <v>68</v>
      </c>
      <c r="FM42" s="5">
        <v>62</v>
      </c>
      <c r="FN42" s="5">
        <v>60</v>
      </c>
      <c r="FO42" s="5">
        <v>70</v>
      </c>
      <c r="FQ42" s="5">
        <v>54</v>
      </c>
      <c r="FR42" s="95">
        <v>75</v>
      </c>
      <c r="FS42" s="95">
        <v>53</v>
      </c>
    </row>
    <row r="43" spans="1:175" ht="12.75" customHeight="1">
      <c r="A43" s="28" t="s">
        <v>71</v>
      </c>
      <c r="B43" s="46"/>
      <c r="C43" s="32"/>
      <c r="D43" s="32">
        <v>58</v>
      </c>
      <c r="E43" s="32">
        <v>64</v>
      </c>
      <c r="F43" s="32"/>
      <c r="G43" s="32"/>
      <c r="H43" s="32">
        <v>52</v>
      </c>
      <c r="I43" s="32">
        <v>53</v>
      </c>
      <c r="J43" s="32">
        <v>48</v>
      </c>
      <c r="K43" s="32">
        <v>50</v>
      </c>
      <c r="L43" s="32">
        <v>64</v>
      </c>
      <c r="M43" s="32">
        <v>69</v>
      </c>
      <c r="N43" s="32">
        <v>38</v>
      </c>
      <c r="O43" s="32">
        <v>68</v>
      </c>
      <c r="P43" s="32">
        <v>41</v>
      </c>
      <c r="Q43" s="32">
        <v>74</v>
      </c>
      <c r="R43" s="32">
        <v>62</v>
      </c>
      <c r="S43" s="32">
        <v>75</v>
      </c>
      <c r="T43" s="32">
        <v>56</v>
      </c>
      <c r="U43" s="32">
        <v>72</v>
      </c>
      <c r="V43" s="32">
        <v>63</v>
      </c>
      <c r="W43" s="32">
        <v>64</v>
      </c>
      <c r="X43" s="32">
        <v>83</v>
      </c>
      <c r="Y43" s="32">
        <v>52</v>
      </c>
      <c r="Z43" s="32">
        <v>85</v>
      </c>
      <c r="AA43" s="32"/>
      <c r="AB43" s="32">
        <v>70</v>
      </c>
      <c r="AC43" s="95">
        <v>79</v>
      </c>
      <c r="AD43" s="95">
        <v>64</v>
      </c>
      <c r="AE43" s="46"/>
      <c r="AF43" s="32"/>
      <c r="AG43" s="32">
        <v>49</v>
      </c>
      <c r="AH43" s="32">
        <v>70</v>
      </c>
      <c r="AI43" s="32"/>
      <c r="AJ43" s="32"/>
      <c r="AK43" s="32">
        <v>77</v>
      </c>
      <c r="AL43" s="32">
        <v>84</v>
      </c>
      <c r="AM43" s="32">
        <v>88</v>
      </c>
      <c r="AN43" s="32">
        <v>84</v>
      </c>
      <c r="AO43" s="32">
        <v>95</v>
      </c>
      <c r="AP43" s="32">
        <v>69</v>
      </c>
      <c r="AQ43" s="32">
        <v>103</v>
      </c>
      <c r="AR43" s="32">
        <v>65</v>
      </c>
      <c r="AS43" s="32">
        <v>71</v>
      </c>
      <c r="AT43" s="32">
        <v>67</v>
      </c>
      <c r="AU43" s="32">
        <v>66</v>
      </c>
      <c r="AV43" s="32">
        <v>69</v>
      </c>
      <c r="AW43" s="32">
        <v>64</v>
      </c>
      <c r="AX43" s="32">
        <v>79</v>
      </c>
      <c r="AY43" s="32">
        <v>89</v>
      </c>
      <c r="AZ43" s="32">
        <v>75</v>
      </c>
      <c r="BA43" s="32">
        <v>86</v>
      </c>
      <c r="BB43" s="95">
        <v>104</v>
      </c>
      <c r="BC43" s="95">
        <v>120</v>
      </c>
      <c r="BD43" s="95"/>
      <c r="BE43" s="95">
        <v>96</v>
      </c>
      <c r="BF43" s="95">
        <v>95</v>
      </c>
      <c r="BG43" s="95">
        <v>98</v>
      </c>
      <c r="BH43" s="46"/>
      <c r="BI43" s="32"/>
      <c r="BJ43" s="32">
        <v>324</v>
      </c>
      <c r="BK43" s="32">
        <v>329</v>
      </c>
      <c r="BL43" s="32"/>
      <c r="BM43" s="32"/>
      <c r="BN43" s="32">
        <v>319</v>
      </c>
      <c r="BO43" s="32">
        <v>333</v>
      </c>
      <c r="BP43" s="32">
        <v>334</v>
      </c>
      <c r="BQ43" s="32">
        <v>351</v>
      </c>
      <c r="BR43" s="32">
        <v>358</v>
      </c>
      <c r="BS43" s="32">
        <v>312</v>
      </c>
      <c r="BT43" s="32">
        <v>316</v>
      </c>
      <c r="BU43" s="32">
        <v>281</v>
      </c>
      <c r="BV43" s="32">
        <v>230</v>
      </c>
      <c r="BW43" s="32">
        <v>261</v>
      </c>
      <c r="BX43" s="32">
        <v>283</v>
      </c>
      <c r="BY43" s="32">
        <v>326</v>
      </c>
      <c r="BZ43" s="32">
        <v>364</v>
      </c>
      <c r="CA43" s="32">
        <v>357</v>
      </c>
      <c r="CB43" s="32">
        <v>355</v>
      </c>
      <c r="CC43" s="32">
        <v>371</v>
      </c>
      <c r="CD43" s="32">
        <v>391</v>
      </c>
      <c r="CE43" s="95">
        <v>422</v>
      </c>
      <c r="CF43" s="95">
        <v>399</v>
      </c>
      <c r="CG43" s="95"/>
      <c r="CH43" s="95">
        <v>381</v>
      </c>
      <c r="CI43" s="95">
        <v>388</v>
      </c>
      <c r="CJ43" s="95">
        <v>410</v>
      </c>
      <c r="CK43" s="46"/>
      <c r="CL43" s="32"/>
      <c r="CM43" s="32">
        <v>19</v>
      </c>
      <c r="CN43" s="32">
        <v>25</v>
      </c>
      <c r="CO43" s="32"/>
      <c r="CP43" s="32"/>
      <c r="CQ43" s="32">
        <v>14</v>
      </c>
      <c r="CR43" s="32">
        <v>16</v>
      </c>
      <c r="CS43" s="32">
        <v>17</v>
      </c>
      <c r="CT43" s="32">
        <v>12</v>
      </c>
      <c r="CU43" s="32">
        <v>15</v>
      </c>
      <c r="CV43" s="32">
        <v>14</v>
      </c>
      <c r="CW43" s="32">
        <v>7</v>
      </c>
      <c r="CX43" s="32">
        <v>8</v>
      </c>
      <c r="CY43" s="32">
        <v>10</v>
      </c>
      <c r="CZ43" s="32">
        <v>10</v>
      </c>
      <c r="DA43" s="32">
        <v>17</v>
      </c>
      <c r="DB43" s="32">
        <v>11</v>
      </c>
      <c r="DC43" s="32">
        <v>13</v>
      </c>
      <c r="DD43" s="32">
        <v>27</v>
      </c>
      <c r="DE43" s="32">
        <v>22</v>
      </c>
      <c r="DF43" s="32">
        <v>16</v>
      </c>
      <c r="DG43" s="32">
        <v>21</v>
      </c>
      <c r="DH43" s="95">
        <v>25</v>
      </c>
      <c r="DI43" s="95">
        <v>31</v>
      </c>
      <c r="DJ43" s="95"/>
      <c r="DK43" s="95">
        <v>26</v>
      </c>
      <c r="DL43" s="95">
        <v>26</v>
      </c>
      <c r="DM43" s="95">
        <v>34</v>
      </c>
      <c r="DN43" s="46"/>
      <c r="DO43" s="32"/>
      <c r="DP43" s="32">
        <v>129</v>
      </c>
      <c r="DQ43" s="32">
        <v>144</v>
      </c>
      <c r="DR43" s="32"/>
      <c r="DS43" s="32"/>
      <c r="DT43" s="32">
        <v>177</v>
      </c>
      <c r="DU43" s="32">
        <v>144</v>
      </c>
      <c r="DV43" s="32">
        <v>135</v>
      </c>
      <c r="DW43" s="32">
        <v>129</v>
      </c>
      <c r="DX43" s="32">
        <v>125</v>
      </c>
      <c r="DY43" s="32">
        <v>124</v>
      </c>
      <c r="DZ43" s="32">
        <v>129</v>
      </c>
      <c r="EA43" s="32">
        <v>86</v>
      </c>
      <c r="EB43" s="32">
        <v>101</v>
      </c>
      <c r="EC43" s="32">
        <v>112</v>
      </c>
      <c r="ED43" s="32">
        <v>95</v>
      </c>
      <c r="EE43" s="32">
        <v>105</v>
      </c>
      <c r="EF43" s="32">
        <v>111</v>
      </c>
      <c r="EG43" s="32">
        <v>101</v>
      </c>
      <c r="EH43" s="32">
        <v>94</v>
      </c>
      <c r="EI43" s="32">
        <v>81</v>
      </c>
      <c r="EJ43" s="32">
        <v>102</v>
      </c>
      <c r="EK43" s="95">
        <v>118</v>
      </c>
      <c r="EL43" s="95">
        <v>91</v>
      </c>
      <c r="EM43" s="95"/>
      <c r="EN43" s="95">
        <v>72</v>
      </c>
      <c r="EO43" s="95">
        <v>64</v>
      </c>
      <c r="EP43" s="95">
        <v>73</v>
      </c>
      <c r="EQ43" s="46"/>
      <c r="ER43" s="32"/>
      <c r="ES43" s="32">
        <v>20</v>
      </c>
      <c r="ET43" s="32">
        <v>16</v>
      </c>
      <c r="EU43" s="32"/>
      <c r="EV43" s="32"/>
      <c r="EW43" s="32">
        <v>39</v>
      </c>
      <c r="EX43" s="32">
        <v>28</v>
      </c>
      <c r="EY43" s="32">
        <v>39</v>
      </c>
      <c r="EZ43" s="32">
        <v>37</v>
      </c>
      <c r="FA43" s="32">
        <v>38</v>
      </c>
      <c r="FB43" s="32">
        <v>40</v>
      </c>
      <c r="FC43" s="32">
        <v>43</v>
      </c>
      <c r="FD43" s="32">
        <v>40</v>
      </c>
      <c r="FE43" s="32">
        <v>30</v>
      </c>
      <c r="FF43" s="32">
        <v>61</v>
      </c>
      <c r="FG43" s="32">
        <v>124</v>
      </c>
      <c r="FH43" s="32">
        <v>192</v>
      </c>
      <c r="FI43" s="32">
        <v>248</v>
      </c>
      <c r="FJ43" s="32">
        <v>214</v>
      </c>
      <c r="FK43" s="32">
        <v>252</v>
      </c>
      <c r="FL43" s="32">
        <v>76</v>
      </c>
      <c r="FM43" s="5">
        <v>101</v>
      </c>
      <c r="FN43" s="5">
        <v>99</v>
      </c>
      <c r="FO43" s="5">
        <v>155</v>
      </c>
      <c r="FQ43" s="5">
        <v>120</v>
      </c>
      <c r="FR43" s="95">
        <v>119</v>
      </c>
      <c r="FS43" s="95">
        <v>130</v>
      </c>
    </row>
    <row r="44" spans="1:175" ht="12.75" customHeight="1">
      <c r="A44" s="28" t="s">
        <v>74</v>
      </c>
      <c r="B44" s="46"/>
      <c r="C44" s="32"/>
      <c r="D44" s="32">
        <v>21</v>
      </c>
      <c r="E44" s="32">
        <v>25</v>
      </c>
      <c r="F44" s="32"/>
      <c r="G44" s="32"/>
      <c r="H44" s="32">
        <v>40</v>
      </c>
      <c r="I44" s="32">
        <v>33</v>
      </c>
      <c r="J44" s="32">
        <v>30</v>
      </c>
      <c r="K44" s="32">
        <v>48</v>
      </c>
      <c r="L44" s="32">
        <v>45</v>
      </c>
      <c r="M44" s="32">
        <v>57</v>
      </c>
      <c r="N44" s="32">
        <v>64</v>
      </c>
      <c r="O44" s="32">
        <v>51</v>
      </c>
      <c r="P44" s="32">
        <v>47</v>
      </c>
      <c r="Q44" s="32">
        <v>47</v>
      </c>
      <c r="R44" s="32">
        <v>45</v>
      </c>
      <c r="S44" s="32">
        <v>55</v>
      </c>
      <c r="T44" s="32">
        <v>50</v>
      </c>
      <c r="U44" s="32">
        <v>53</v>
      </c>
      <c r="V44" s="32">
        <v>51</v>
      </c>
      <c r="W44" s="32">
        <v>47</v>
      </c>
      <c r="X44" s="32">
        <v>55</v>
      </c>
      <c r="Y44" s="32">
        <v>41</v>
      </c>
      <c r="Z44" s="32">
        <v>52</v>
      </c>
      <c r="AA44" s="32"/>
      <c r="AB44" s="32">
        <v>59</v>
      </c>
      <c r="AC44" s="95">
        <v>50</v>
      </c>
      <c r="AD44" s="95">
        <v>53</v>
      </c>
      <c r="AE44" s="46"/>
      <c r="AF44" s="32"/>
      <c r="AG44" s="32">
        <v>88</v>
      </c>
      <c r="AH44" s="32">
        <v>75</v>
      </c>
      <c r="AI44" s="32"/>
      <c r="AJ44" s="32"/>
      <c r="AK44" s="32">
        <v>77</v>
      </c>
      <c r="AL44" s="32">
        <v>63</v>
      </c>
      <c r="AM44" s="32">
        <v>81</v>
      </c>
      <c r="AN44" s="32">
        <v>68</v>
      </c>
      <c r="AO44" s="32">
        <v>105</v>
      </c>
      <c r="AP44" s="32">
        <v>103</v>
      </c>
      <c r="AQ44" s="32">
        <v>107</v>
      </c>
      <c r="AR44" s="32">
        <v>112</v>
      </c>
      <c r="AS44" s="32">
        <v>112</v>
      </c>
      <c r="AT44" s="32">
        <v>87</v>
      </c>
      <c r="AU44" s="32">
        <v>114</v>
      </c>
      <c r="AV44" s="32">
        <v>102</v>
      </c>
      <c r="AW44" s="32">
        <v>101</v>
      </c>
      <c r="AX44" s="32">
        <v>101</v>
      </c>
      <c r="AY44" s="32">
        <v>106</v>
      </c>
      <c r="AZ44" s="32">
        <v>107</v>
      </c>
      <c r="BA44" s="32">
        <v>122</v>
      </c>
      <c r="BB44" s="95">
        <v>124</v>
      </c>
      <c r="BC44" s="95">
        <v>135</v>
      </c>
      <c r="BD44" s="95"/>
      <c r="BE44" s="95">
        <v>172</v>
      </c>
      <c r="BF44" s="95">
        <v>133</v>
      </c>
      <c r="BG44" s="95">
        <v>135</v>
      </c>
      <c r="BH44" s="46"/>
      <c r="BI44" s="32"/>
      <c r="BJ44" s="32">
        <v>146</v>
      </c>
      <c r="BK44" s="32">
        <v>141</v>
      </c>
      <c r="BL44" s="32"/>
      <c r="BM44" s="32"/>
      <c r="BN44" s="32">
        <v>195</v>
      </c>
      <c r="BO44" s="32">
        <v>156</v>
      </c>
      <c r="BP44" s="32">
        <v>173</v>
      </c>
      <c r="BQ44" s="32">
        <v>192</v>
      </c>
      <c r="BR44" s="32">
        <v>181</v>
      </c>
      <c r="BS44" s="32">
        <v>188</v>
      </c>
      <c r="BT44" s="32">
        <v>191</v>
      </c>
      <c r="BU44" s="32">
        <v>146</v>
      </c>
      <c r="BV44" s="32">
        <v>157</v>
      </c>
      <c r="BW44" s="32">
        <v>157</v>
      </c>
      <c r="BX44" s="32">
        <v>150</v>
      </c>
      <c r="BY44" s="32">
        <v>168</v>
      </c>
      <c r="BZ44" s="32">
        <v>156</v>
      </c>
      <c r="CA44" s="32">
        <v>164</v>
      </c>
      <c r="CB44" s="32">
        <v>179</v>
      </c>
      <c r="CC44" s="32">
        <v>170</v>
      </c>
      <c r="CD44" s="32">
        <v>211</v>
      </c>
      <c r="CE44" s="95">
        <v>203</v>
      </c>
      <c r="CF44" s="95">
        <v>228</v>
      </c>
      <c r="CG44" s="95"/>
      <c r="CH44" s="95">
        <v>247</v>
      </c>
      <c r="CI44" s="95">
        <v>239</v>
      </c>
      <c r="CJ44" s="95">
        <v>255</v>
      </c>
      <c r="CK44" s="46"/>
      <c r="CL44" s="32"/>
      <c r="CM44" s="32">
        <v>5</v>
      </c>
      <c r="CN44" s="32">
        <v>6</v>
      </c>
      <c r="CO44" s="32"/>
      <c r="CP44" s="32"/>
      <c r="CQ44" s="32">
        <v>8</v>
      </c>
      <c r="CR44" s="32">
        <v>4</v>
      </c>
      <c r="CS44" s="32">
        <v>9</v>
      </c>
      <c r="CT44" s="32">
        <v>4</v>
      </c>
      <c r="CU44" s="32">
        <v>7</v>
      </c>
      <c r="CV44" s="32">
        <v>3</v>
      </c>
      <c r="CW44" s="32">
        <v>5</v>
      </c>
      <c r="CX44" s="32">
        <v>2</v>
      </c>
      <c r="CY44" s="32">
        <v>4</v>
      </c>
      <c r="CZ44" s="32">
        <v>7</v>
      </c>
      <c r="DA44" s="32">
        <v>3</v>
      </c>
      <c r="DB44" s="32">
        <v>4</v>
      </c>
      <c r="DC44" s="32">
        <v>10</v>
      </c>
      <c r="DD44" s="32">
        <v>5</v>
      </c>
      <c r="DE44" s="32">
        <v>3</v>
      </c>
      <c r="DF44" s="32">
        <v>2</v>
      </c>
      <c r="DG44" s="32">
        <v>3</v>
      </c>
      <c r="DH44" s="95">
        <v>4</v>
      </c>
      <c r="DI44" s="95">
        <v>8</v>
      </c>
      <c r="DJ44" s="95"/>
      <c r="DK44" s="95">
        <v>1</v>
      </c>
      <c r="DL44" s="95">
        <v>10</v>
      </c>
      <c r="DM44" s="95">
        <v>14</v>
      </c>
      <c r="DN44" s="46"/>
      <c r="DO44" s="32"/>
      <c r="DP44" s="32">
        <v>105</v>
      </c>
      <c r="DQ44" s="32">
        <v>105</v>
      </c>
      <c r="DR44" s="32"/>
      <c r="DS44" s="32"/>
      <c r="DT44" s="32">
        <v>92</v>
      </c>
      <c r="DU44" s="32">
        <v>93</v>
      </c>
      <c r="DV44" s="32">
        <v>99</v>
      </c>
      <c r="DW44" s="32">
        <v>115</v>
      </c>
      <c r="DX44" s="32">
        <v>107</v>
      </c>
      <c r="DY44" s="32">
        <v>88</v>
      </c>
      <c r="DZ44" s="32">
        <v>98</v>
      </c>
      <c r="EA44" s="32">
        <v>78</v>
      </c>
      <c r="EB44" s="32">
        <v>70</v>
      </c>
      <c r="EC44" s="32">
        <v>93</v>
      </c>
      <c r="ED44" s="32">
        <v>71</v>
      </c>
      <c r="EE44" s="32">
        <v>107</v>
      </c>
      <c r="EF44" s="32">
        <v>86</v>
      </c>
      <c r="EG44" s="32">
        <v>107</v>
      </c>
      <c r="EH44" s="32">
        <v>83</v>
      </c>
      <c r="EI44" s="32">
        <v>110</v>
      </c>
      <c r="EJ44" s="32">
        <v>106</v>
      </c>
      <c r="EK44" s="95">
        <v>88</v>
      </c>
      <c r="EL44" s="95">
        <v>115</v>
      </c>
      <c r="EM44" s="95"/>
      <c r="EN44" s="95">
        <v>116</v>
      </c>
      <c r="EO44" s="95">
        <v>115</v>
      </c>
      <c r="EP44" s="95">
        <v>126</v>
      </c>
      <c r="EQ44" s="46"/>
      <c r="ER44" s="32"/>
      <c r="ES44" s="32">
        <v>11</v>
      </c>
      <c r="ET44" s="32">
        <v>14</v>
      </c>
      <c r="EU44" s="32"/>
      <c r="EV44" s="32"/>
      <c r="EW44" s="32">
        <v>32</v>
      </c>
      <c r="EX44" s="32">
        <v>32</v>
      </c>
      <c r="EY44" s="32">
        <v>20</v>
      </c>
      <c r="EZ44" s="32">
        <v>22</v>
      </c>
      <c r="FA44" s="32">
        <v>24</v>
      </c>
      <c r="FB44" s="32">
        <v>31</v>
      </c>
      <c r="FC44" s="32">
        <v>19</v>
      </c>
      <c r="FD44" s="32">
        <v>27</v>
      </c>
      <c r="FE44" s="32">
        <v>23</v>
      </c>
      <c r="FF44" s="32">
        <v>27</v>
      </c>
      <c r="FG44" s="32">
        <v>25</v>
      </c>
      <c r="FH44" s="32">
        <v>37</v>
      </c>
      <c r="FI44" s="32">
        <v>86</v>
      </c>
      <c r="FJ44" s="32">
        <v>97</v>
      </c>
      <c r="FK44" s="32">
        <v>21</v>
      </c>
      <c r="FL44" s="32">
        <v>34</v>
      </c>
      <c r="FM44" s="5">
        <v>28</v>
      </c>
      <c r="FN44" s="5">
        <v>32</v>
      </c>
      <c r="FO44" s="5">
        <v>24</v>
      </c>
      <c r="FQ44" s="5">
        <v>31</v>
      </c>
      <c r="FR44" s="95">
        <v>35</v>
      </c>
      <c r="FS44" s="95">
        <v>30</v>
      </c>
    </row>
    <row r="45" spans="1:175" ht="12.75" customHeight="1">
      <c r="A45" s="28" t="s">
        <v>77</v>
      </c>
      <c r="B45" s="46"/>
      <c r="C45" s="32"/>
      <c r="D45" s="32">
        <v>170</v>
      </c>
      <c r="E45" s="32">
        <v>143</v>
      </c>
      <c r="F45" s="32"/>
      <c r="G45" s="32"/>
      <c r="H45" s="32">
        <v>153</v>
      </c>
      <c r="I45" s="32">
        <v>140</v>
      </c>
      <c r="J45" s="32">
        <v>167</v>
      </c>
      <c r="K45" s="32">
        <v>173</v>
      </c>
      <c r="L45" s="32">
        <v>183</v>
      </c>
      <c r="M45" s="32">
        <v>153</v>
      </c>
      <c r="N45" s="32">
        <v>167</v>
      </c>
      <c r="O45" s="32">
        <v>164</v>
      </c>
      <c r="P45" s="32">
        <v>151</v>
      </c>
      <c r="Q45" s="32">
        <v>165</v>
      </c>
      <c r="R45" s="32">
        <v>149</v>
      </c>
      <c r="S45" s="32">
        <v>165</v>
      </c>
      <c r="T45" s="32">
        <v>189</v>
      </c>
      <c r="U45" s="32">
        <v>171</v>
      </c>
      <c r="V45" s="32">
        <v>202</v>
      </c>
      <c r="W45" s="32">
        <v>204</v>
      </c>
      <c r="X45" s="32">
        <v>252</v>
      </c>
      <c r="Y45" s="32">
        <v>240</v>
      </c>
      <c r="Z45" s="32">
        <v>202</v>
      </c>
      <c r="AA45" s="32"/>
      <c r="AB45" s="32">
        <v>231</v>
      </c>
      <c r="AC45" s="95">
        <v>217</v>
      </c>
      <c r="AD45" s="95">
        <v>230</v>
      </c>
      <c r="AE45" s="46"/>
      <c r="AF45" s="32"/>
      <c r="AG45" s="32">
        <v>208</v>
      </c>
      <c r="AH45" s="32">
        <v>207</v>
      </c>
      <c r="AI45" s="32"/>
      <c r="AJ45" s="32"/>
      <c r="AK45" s="32">
        <v>236</v>
      </c>
      <c r="AL45" s="32">
        <v>251</v>
      </c>
      <c r="AM45" s="32">
        <v>238</v>
      </c>
      <c r="AN45" s="32">
        <v>276</v>
      </c>
      <c r="AO45" s="32">
        <v>302</v>
      </c>
      <c r="AP45" s="32">
        <v>269</v>
      </c>
      <c r="AQ45" s="32">
        <v>297</v>
      </c>
      <c r="AR45" s="32">
        <v>297</v>
      </c>
      <c r="AS45" s="32">
        <v>344</v>
      </c>
      <c r="AT45" s="32">
        <v>292</v>
      </c>
      <c r="AU45" s="32">
        <v>337</v>
      </c>
      <c r="AV45" s="32">
        <v>300</v>
      </c>
      <c r="AW45" s="32">
        <v>323</v>
      </c>
      <c r="AX45" s="32">
        <v>289</v>
      </c>
      <c r="AY45" s="32">
        <v>332</v>
      </c>
      <c r="AZ45" s="32">
        <v>324</v>
      </c>
      <c r="BA45" s="32">
        <v>330</v>
      </c>
      <c r="BB45" s="95">
        <v>342</v>
      </c>
      <c r="BC45" s="95">
        <v>359</v>
      </c>
      <c r="BD45" s="95"/>
      <c r="BE45" s="95">
        <v>343</v>
      </c>
      <c r="BF45" s="95">
        <v>345</v>
      </c>
      <c r="BG45" s="95">
        <v>385</v>
      </c>
      <c r="BH45" s="46"/>
      <c r="BI45" s="32"/>
      <c r="BJ45" s="32">
        <v>522</v>
      </c>
      <c r="BK45" s="32">
        <v>545</v>
      </c>
      <c r="BL45" s="32"/>
      <c r="BM45" s="32"/>
      <c r="BN45" s="32">
        <v>766</v>
      </c>
      <c r="BO45" s="32">
        <v>767</v>
      </c>
      <c r="BP45" s="32">
        <v>715</v>
      </c>
      <c r="BQ45" s="32">
        <v>717</v>
      </c>
      <c r="BR45" s="32">
        <v>753</v>
      </c>
      <c r="BS45" s="32">
        <v>709</v>
      </c>
      <c r="BT45" s="32">
        <v>737</v>
      </c>
      <c r="BU45" s="32">
        <v>669</v>
      </c>
      <c r="BV45" s="32">
        <v>686</v>
      </c>
      <c r="BW45" s="32">
        <v>711</v>
      </c>
      <c r="BX45" s="32">
        <v>766</v>
      </c>
      <c r="BY45" s="32">
        <v>826</v>
      </c>
      <c r="BZ45" s="32">
        <v>914</v>
      </c>
      <c r="CA45" s="32">
        <v>865</v>
      </c>
      <c r="CB45" s="32">
        <v>950</v>
      </c>
      <c r="CC45" s="32">
        <v>925</v>
      </c>
      <c r="CD45" s="32">
        <v>894</v>
      </c>
      <c r="CE45" s="95">
        <v>1004</v>
      </c>
      <c r="CF45" s="95">
        <v>988</v>
      </c>
      <c r="CG45" s="95"/>
      <c r="CH45" s="95">
        <v>1103</v>
      </c>
      <c r="CI45" s="95">
        <v>1044</v>
      </c>
      <c r="CJ45" s="95">
        <v>1060</v>
      </c>
      <c r="CK45" s="46"/>
      <c r="CL45" s="32"/>
      <c r="CM45" s="32">
        <v>34</v>
      </c>
      <c r="CN45" s="32">
        <v>32</v>
      </c>
      <c r="CO45" s="32"/>
      <c r="CP45" s="32"/>
      <c r="CQ45" s="32">
        <v>29</v>
      </c>
      <c r="CR45" s="32">
        <v>27</v>
      </c>
      <c r="CS45" s="32">
        <v>35</v>
      </c>
      <c r="CT45" s="32">
        <v>30</v>
      </c>
      <c r="CU45" s="32">
        <v>22</v>
      </c>
      <c r="CV45" s="32">
        <v>29</v>
      </c>
      <c r="CW45" s="32">
        <v>29</v>
      </c>
      <c r="CX45" s="32">
        <v>27</v>
      </c>
      <c r="CY45" s="32">
        <v>20</v>
      </c>
      <c r="CZ45" s="32">
        <v>26</v>
      </c>
      <c r="DA45" s="32">
        <v>28</v>
      </c>
      <c r="DB45" s="32">
        <v>31</v>
      </c>
      <c r="DC45" s="32">
        <v>30</v>
      </c>
      <c r="DD45" s="32">
        <v>39</v>
      </c>
      <c r="DE45" s="32">
        <v>33</v>
      </c>
      <c r="DF45" s="32">
        <v>38</v>
      </c>
      <c r="DG45" s="32">
        <v>28</v>
      </c>
      <c r="DH45" s="95">
        <v>45</v>
      </c>
      <c r="DI45" s="95">
        <v>61</v>
      </c>
      <c r="DJ45" s="95"/>
      <c r="DK45" s="95">
        <v>39</v>
      </c>
      <c r="DL45" s="95">
        <v>43</v>
      </c>
      <c r="DM45" s="95">
        <v>47</v>
      </c>
      <c r="DN45" s="46"/>
      <c r="DO45" s="32"/>
      <c r="DP45" s="32">
        <v>329</v>
      </c>
      <c r="DQ45" s="32">
        <v>244</v>
      </c>
      <c r="DR45" s="32"/>
      <c r="DS45" s="32"/>
      <c r="DT45" s="32">
        <v>274</v>
      </c>
      <c r="DU45" s="32">
        <v>257</v>
      </c>
      <c r="DV45" s="32">
        <v>228</v>
      </c>
      <c r="DW45" s="32">
        <v>214</v>
      </c>
      <c r="DX45" s="32">
        <v>203</v>
      </c>
      <c r="DY45" s="32">
        <v>193</v>
      </c>
      <c r="DZ45" s="32">
        <v>199</v>
      </c>
      <c r="EA45" s="32">
        <v>177</v>
      </c>
      <c r="EB45" s="32">
        <v>189</v>
      </c>
      <c r="EC45" s="32">
        <v>181</v>
      </c>
      <c r="ED45" s="32">
        <v>169</v>
      </c>
      <c r="EE45" s="32">
        <v>201</v>
      </c>
      <c r="EF45" s="32">
        <v>183</v>
      </c>
      <c r="EG45" s="32">
        <v>190</v>
      </c>
      <c r="EH45" s="32">
        <v>213</v>
      </c>
      <c r="EI45" s="32">
        <v>185</v>
      </c>
      <c r="EJ45" s="32">
        <v>210</v>
      </c>
      <c r="EK45" s="95">
        <v>186</v>
      </c>
      <c r="EL45" s="95">
        <v>200</v>
      </c>
      <c r="EM45" s="95"/>
      <c r="EN45" s="95">
        <v>268</v>
      </c>
      <c r="EO45" s="95">
        <v>282</v>
      </c>
      <c r="EP45" s="95">
        <v>251</v>
      </c>
      <c r="EQ45" s="46"/>
      <c r="ER45" s="32"/>
      <c r="ES45" s="32">
        <v>26</v>
      </c>
      <c r="ET45" s="32">
        <v>41</v>
      </c>
      <c r="EU45" s="32"/>
      <c r="EV45" s="32"/>
      <c r="EW45" s="32">
        <v>51</v>
      </c>
      <c r="EX45" s="32">
        <v>39</v>
      </c>
      <c r="EY45" s="32">
        <v>55</v>
      </c>
      <c r="EZ45" s="32">
        <v>87</v>
      </c>
      <c r="FA45" s="32">
        <v>84</v>
      </c>
      <c r="FB45" s="32">
        <v>92</v>
      </c>
      <c r="FC45" s="32">
        <v>81</v>
      </c>
      <c r="FD45" s="32">
        <v>90</v>
      </c>
      <c r="FE45" s="32">
        <v>71</v>
      </c>
      <c r="FF45" s="32">
        <v>98</v>
      </c>
      <c r="FG45" s="32">
        <v>118</v>
      </c>
      <c r="FH45" s="32">
        <v>197</v>
      </c>
      <c r="FI45" s="32">
        <v>233</v>
      </c>
      <c r="FJ45" s="32">
        <v>159</v>
      </c>
      <c r="FK45" s="32">
        <v>156</v>
      </c>
      <c r="FL45" s="32">
        <v>91</v>
      </c>
      <c r="FM45" s="5">
        <v>87</v>
      </c>
      <c r="FN45" s="5">
        <v>90</v>
      </c>
      <c r="FO45" s="5">
        <v>114</v>
      </c>
      <c r="FQ45" s="5">
        <v>96</v>
      </c>
      <c r="FR45" s="95">
        <v>88</v>
      </c>
      <c r="FS45" s="95">
        <v>91</v>
      </c>
    </row>
    <row r="46" spans="1:175" ht="12.75" customHeight="1">
      <c r="A46" s="28" t="s">
        <v>78</v>
      </c>
      <c r="B46" s="46"/>
      <c r="C46" s="32"/>
      <c r="D46" s="32">
        <v>49</v>
      </c>
      <c r="E46" s="32">
        <v>54</v>
      </c>
      <c r="F46" s="32"/>
      <c r="G46" s="32"/>
      <c r="H46" s="32">
        <v>74</v>
      </c>
      <c r="I46" s="32">
        <v>90</v>
      </c>
      <c r="J46" s="32">
        <v>93</v>
      </c>
      <c r="K46" s="32">
        <v>111</v>
      </c>
      <c r="L46" s="32">
        <v>102</v>
      </c>
      <c r="M46" s="32">
        <v>92</v>
      </c>
      <c r="N46" s="32">
        <v>96</v>
      </c>
      <c r="O46" s="32">
        <v>82</v>
      </c>
      <c r="P46" s="32">
        <v>92</v>
      </c>
      <c r="Q46" s="32">
        <v>81</v>
      </c>
      <c r="R46" s="32">
        <v>83</v>
      </c>
      <c r="S46" s="32">
        <v>87</v>
      </c>
      <c r="T46" s="32">
        <v>127</v>
      </c>
      <c r="U46" s="32">
        <v>107</v>
      </c>
      <c r="V46" s="32">
        <v>54</v>
      </c>
      <c r="W46" s="32">
        <v>65</v>
      </c>
      <c r="X46" s="32">
        <v>73</v>
      </c>
      <c r="Y46" s="32">
        <v>62</v>
      </c>
      <c r="Z46" s="32">
        <v>62</v>
      </c>
      <c r="AA46" s="32"/>
      <c r="AB46" s="32">
        <v>56</v>
      </c>
      <c r="AC46" s="95">
        <v>50</v>
      </c>
      <c r="AD46" s="95">
        <v>80</v>
      </c>
      <c r="AE46" s="46"/>
      <c r="AF46" s="32"/>
      <c r="AG46" s="32">
        <v>89</v>
      </c>
      <c r="AH46" s="32">
        <v>83</v>
      </c>
      <c r="AI46" s="32"/>
      <c r="AJ46" s="32"/>
      <c r="AK46" s="32">
        <v>99</v>
      </c>
      <c r="AL46" s="32">
        <v>83</v>
      </c>
      <c r="AM46" s="32">
        <v>137</v>
      </c>
      <c r="AN46" s="32">
        <v>131</v>
      </c>
      <c r="AO46" s="32">
        <v>191</v>
      </c>
      <c r="AP46" s="32">
        <v>176</v>
      </c>
      <c r="AQ46" s="32">
        <v>201</v>
      </c>
      <c r="AR46" s="32">
        <v>214</v>
      </c>
      <c r="AS46" s="32">
        <v>241</v>
      </c>
      <c r="AT46" s="32">
        <v>262</v>
      </c>
      <c r="AU46" s="32">
        <v>313</v>
      </c>
      <c r="AV46" s="32">
        <v>353</v>
      </c>
      <c r="AW46" s="32">
        <v>423</v>
      </c>
      <c r="AX46" s="32">
        <v>484</v>
      </c>
      <c r="AY46" s="32">
        <v>420</v>
      </c>
      <c r="AZ46" s="32">
        <v>472</v>
      </c>
      <c r="BA46" s="32">
        <v>403</v>
      </c>
      <c r="BB46" s="95">
        <v>166</v>
      </c>
      <c r="BC46" s="95">
        <v>165</v>
      </c>
      <c r="BD46" s="95"/>
      <c r="BE46" s="95">
        <v>161</v>
      </c>
      <c r="BF46" s="95">
        <v>184</v>
      </c>
      <c r="BG46" s="95">
        <v>165</v>
      </c>
      <c r="BH46" s="46"/>
      <c r="BI46" s="32"/>
      <c r="BJ46" s="32">
        <v>226</v>
      </c>
      <c r="BK46" s="32">
        <v>257</v>
      </c>
      <c r="BL46" s="32"/>
      <c r="BM46" s="32"/>
      <c r="BN46" s="32">
        <v>335</v>
      </c>
      <c r="BO46" s="32">
        <v>305</v>
      </c>
      <c r="BP46" s="32">
        <v>351</v>
      </c>
      <c r="BQ46" s="32">
        <v>350</v>
      </c>
      <c r="BR46" s="32">
        <v>399</v>
      </c>
      <c r="BS46" s="32">
        <v>357</v>
      </c>
      <c r="BT46" s="32">
        <v>358</v>
      </c>
      <c r="BU46" s="32">
        <v>284</v>
      </c>
      <c r="BV46" s="32">
        <v>268</v>
      </c>
      <c r="BW46" s="32">
        <v>264</v>
      </c>
      <c r="BX46" s="32">
        <v>330</v>
      </c>
      <c r="BY46" s="32">
        <v>353</v>
      </c>
      <c r="BZ46" s="32">
        <v>400</v>
      </c>
      <c r="CA46" s="32">
        <v>341</v>
      </c>
      <c r="CB46" s="32">
        <v>320</v>
      </c>
      <c r="CC46" s="32">
        <v>366</v>
      </c>
      <c r="CD46" s="32">
        <v>416</v>
      </c>
      <c r="CE46" s="95">
        <v>371</v>
      </c>
      <c r="CF46" s="95">
        <v>434</v>
      </c>
      <c r="CG46" s="95"/>
      <c r="CH46" s="95">
        <v>427</v>
      </c>
      <c r="CI46" s="95">
        <v>439</v>
      </c>
      <c r="CJ46" s="95">
        <v>407</v>
      </c>
      <c r="CK46" s="46"/>
      <c r="CL46" s="32"/>
      <c r="CM46" s="32">
        <v>16</v>
      </c>
      <c r="CN46" s="32">
        <v>18</v>
      </c>
      <c r="CO46" s="32"/>
      <c r="CP46" s="32"/>
      <c r="CQ46" s="32">
        <v>20</v>
      </c>
      <c r="CR46" s="32">
        <v>30</v>
      </c>
      <c r="CS46" s="32">
        <v>70</v>
      </c>
      <c r="CT46" s="32">
        <v>75</v>
      </c>
      <c r="CU46" s="32">
        <v>78</v>
      </c>
      <c r="CV46" s="32">
        <v>64</v>
      </c>
      <c r="CW46" s="32">
        <v>57</v>
      </c>
      <c r="CX46" s="32">
        <v>57</v>
      </c>
      <c r="CY46" s="32">
        <v>79</v>
      </c>
      <c r="CZ46" s="32">
        <v>101</v>
      </c>
      <c r="DA46" s="32">
        <v>137</v>
      </c>
      <c r="DB46" s="32">
        <v>170</v>
      </c>
      <c r="DC46" s="32">
        <v>300</v>
      </c>
      <c r="DD46" s="32">
        <v>304</v>
      </c>
      <c r="DE46" s="32">
        <v>302</v>
      </c>
      <c r="DF46" s="32">
        <v>348</v>
      </c>
      <c r="DG46" s="32">
        <v>196</v>
      </c>
      <c r="DH46" s="95">
        <v>25</v>
      </c>
      <c r="DI46" s="95">
        <v>16</v>
      </c>
      <c r="DJ46" s="95"/>
      <c r="DK46" s="95">
        <v>34</v>
      </c>
      <c r="DL46" s="95">
        <v>41</v>
      </c>
      <c r="DM46" s="95">
        <v>17</v>
      </c>
      <c r="DN46" s="46"/>
      <c r="DO46" s="32"/>
      <c r="DP46" s="32">
        <v>104</v>
      </c>
      <c r="DQ46" s="32">
        <v>85</v>
      </c>
      <c r="DR46" s="32"/>
      <c r="DS46" s="32"/>
      <c r="DT46" s="32">
        <v>115</v>
      </c>
      <c r="DU46" s="32">
        <v>116</v>
      </c>
      <c r="DV46" s="32">
        <v>170</v>
      </c>
      <c r="DW46" s="32">
        <v>153</v>
      </c>
      <c r="DX46" s="32">
        <v>202</v>
      </c>
      <c r="DY46" s="32">
        <v>184</v>
      </c>
      <c r="DZ46" s="32">
        <v>179</v>
      </c>
      <c r="EA46" s="32">
        <v>166</v>
      </c>
      <c r="EB46" s="32">
        <v>169</v>
      </c>
      <c r="EC46" s="32">
        <v>170</v>
      </c>
      <c r="ED46" s="32">
        <v>237</v>
      </c>
      <c r="EE46" s="32">
        <v>296</v>
      </c>
      <c r="EF46" s="32">
        <v>446</v>
      </c>
      <c r="EG46" s="32">
        <v>572</v>
      </c>
      <c r="EH46" s="32">
        <v>628</v>
      </c>
      <c r="EI46" s="32">
        <v>790</v>
      </c>
      <c r="EJ46" s="32">
        <v>497</v>
      </c>
      <c r="EK46" s="95">
        <v>159</v>
      </c>
      <c r="EL46" s="95">
        <v>168</v>
      </c>
      <c r="EM46" s="95"/>
      <c r="EN46" s="95">
        <v>197</v>
      </c>
      <c r="EO46" s="95">
        <v>175</v>
      </c>
      <c r="EP46" s="95">
        <v>163</v>
      </c>
      <c r="EQ46" s="46"/>
      <c r="ER46" s="32"/>
      <c r="ES46" s="32">
        <v>26</v>
      </c>
      <c r="ET46" s="32">
        <v>41</v>
      </c>
      <c r="EU46" s="32"/>
      <c r="EV46" s="32"/>
      <c r="EW46" s="32">
        <v>38</v>
      </c>
      <c r="EX46" s="32">
        <v>43</v>
      </c>
      <c r="EY46" s="32">
        <v>86</v>
      </c>
      <c r="EZ46" s="32">
        <v>63</v>
      </c>
      <c r="FA46" s="32">
        <v>61</v>
      </c>
      <c r="FB46" s="32">
        <v>55</v>
      </c>
      <c r="FC46" s="32">
        <v>46</v>
      </c>
      <c r="FD46" s="32">
        <v>52</v>
      </c>
      <c r="FE46" s="32">
        <v>61</v>
      </c>
      <c r="FF46" s="32">
        <v>113</v>
      </c>
      <c r="FG46" s="32">
        <v>102</v>
      </c>
      <c r="FH46" s="32">
        <v>134</v>
      </c>
      <c r="FI46" s="32">
        <v>231</v>
      </c>
      <c r="FJ46" s="32">
        <v>160</v>
      </c>
      <c r="FK46" s="32">
        <v>101</v>
      </c>
      <c r="FL46" s="32">
        <v>88</v>
      </c>
      <c r="FM46" s="5">
        <v>70</v>
      </c>
      <c r="FN46" s="5">
        <v>46</v>
      </c>
      <c r="FO46" s="5">
        <v>62</v>
      </c>
      <c r="FQ46" s="5">
        <v>50</v>
      </c>
      <c r="FR46" s="95">
        <v>88</v>
      </c>
      <c r="FS46" s="95">
        <v>81</v>
      </c>
    </row>
    <row r="47" spans="1:175" ht="12.75" customHeight="1">
      <c r="A47" s="28" t="s">
        <v>79</v>
      </c>
      <c r="B47" s="46"/>
      <c r="C47" s="32"/>
      <c r="D47" s="32">
        <v>99</v>
      </c>
      <c r="E47" s="32">
        <v>73</v>
      </c>
      <c r="F47" s="32"/>
      <c r="G47" s="32"/>
      <c r="H47" s="32">
        <v>98</v>
      </c>
      <c r="I47" s="32">
        <v>103</v>
      </c>
      <c r="J47" s="32">
        <v>127</v>
      </c>
      <c r="K47" s="32">
        <v>93</v>
      </c>
      <c r="L47" s="32">
        <v>100</v>
      </c>
      <c r="M47" s="32">
        <v>102</v>
      </c>
      <c r="N47" s="32">
        <v>135</v>
      </c>
      <c r="O47" s="32">
        <v>127</v>
      </c>
      <c r="P47" s="32">
        <v>123</v>
      </c>
      <c r="Q47" s="32">
        <v>150</v>
      </c>
      <c r="R47" s="32">
        <v>162</v>
      </c>
      <c r="S47" s="32">
        <v>155</v>
      </c>
      <c r="T47" s="32">
        <v>134</v>
      </c>
      <c r="U47" s="32">
        <v>159</v>
      </c>
      <c r="V47" s="32">
        <v>145</v>
      </c>
      <c r="W47" s="32">
        <v>102</v>
      </c>
      <c r="X47" s="32">
        <v>109</v>
      </c>
      <c r="Y47" s="32">
        <v>114</v>
      </c>
      <c r="Z47" s="32">
        <v>120</v>
      </c>
      <c r="AA47" s="32"/>
      <c r="AB47" s="32">
        <v>113</v>
      </c>
      <c r="AC47" s="95">
        <v>104</v>
      </c>
      <c r="AD47" s="95">
        <v>112</v>
      </c>
      <c r="AE47" s="46"/>
      <c r="AF47" s="32"/>
      <c r="AG47" s="32">
        <v>101</v>
      </c>
      <c r="AH47" s="32">
        <v>107</v>
      </c>
      <c r="AI47" s="32"/>
      <c r="AJ47" s="32"/>
      <c r="AK47" s="32">
        <v>142</v>
      </c>
      <c r="AL47" s="32">
        <v>131</v>
      </c>
      <c r="AM47" s="32">
        <v>139</v>
      </c>
      <c r="AN47" s="32">
        <v>160</v>
      </c>
      <c r="AO47" s="32">
        <v>179</v>
      </c>
      <c r="AP47" s="32">
        <v>139</v>
      </c>
      <c r="AQ47" s="32">
        <v>151</v>
      </c>
      <c r="AR47" s="32">
        <v>155</v>
      </c>
      <c r="AS47" s="32">
        <v>217</v>
      </c>
      <c r="AT47" s="32">
        <v>181</v>
      </c>
      <c r="AU47" s="32">
        <v>178</v>
      </c>
      <c r="AV47" s="32">
        <v>171</v>
      </c>
      <c r="AW47" s="32">
        <v>147</v>
      </c>
      <c r="AX47" s="32">
        <v>119</v>
      </c>
      <c r="AY47" s="32">
        <v>150</v>
      </c>
      <c r="AZ47" s="32">
        <v>143</v>
      </c>
      <c r="BA47" s="32">
        <v>148</v>
      </c>
      <c r="BB47" s="95">
        <v>132</v>
      </c>
      <c r="BC47" s="95">
        <v>138</v>
      </c>
      <c r="BD47" s="95"/>
      <c r="BE47" s="95">
        <v>155</v>
      </c>
      <c r="BF47" s="95">
        <v>148</v>
      </c>
      <c r="BG47" s="95">
        <v>180</v>
      </c>
      <c r="BH47" s="46"/>
      <c r="BI47" s="32"/>
      <c r="BJ47" s="32">
        <v>179</v>
      </c>
      <c r="BK47" s="32">
        <v>194</v>
      </c>
      <c r="BL47" s="32"/>
      <c r="BM47" s="32"/>
      <c r="BN47" s="32">
        <v>302</v>
      </c>
      <c r="BO47" s="32">
        <v>255</v>
      </c>
      <c r="BP47" s="32">
        <v>312</v>
      </c>
      <c r="BQ47" s="32">
        <v>283</v>
      </c>
      <c r="BR47" s="32">
        <v>293</v>
      </c>
      <c r="BS47" s="32">
        <v>315</v>
      </c>
      <c r="BT47" s="32">
        <v>327</v>
      </c>
      <c r="BU47" s="32">
        <v>283</v>
      </c>
      <c r="BV47" s="32">
        <v>278</v>
      </c>
      <c r="BW47" s="32">
        <v>280</v>
      </c>
      <c r="BX47" s="32">
        <v>323</v>
      </c>
      <c r="BY47" s="32">
        <v>364</v>
      </c>
      <c r="BZ47" s="32">
        <v>382</v>
      </c>
      <c r="CA47" s="32">
        <v>406</v>
      </c>
      <c r="CB47" s="32">
        <v>366</v>
      </c>
      <c r="CC47" s="32">
        <v>381</v>
      </c>
      <c r="CD47" s="32">
        <v>369</v>
      </c>
      <c r="CE47" s="95">
        <v>428</v>
      </c>
      <c r="CF47" s="95">
        <v>430</v>
      </c>
      <c r="CG47" s="95"/>
      <c r="CH47" s="95">
        <v>490</v>
      </c>
      <c r="CI47" s="95">
        <v>464</v>
      </c>
      <c r="CJ47" s="95">
        <v>489</v>
      </c>
      <c r="CK47" s="46"/>
      <c r="CL47" s="32"/>
      <c r="CM47" s="32">
        <v>6</v>
      </c>
      <c r="CN47" s="32">
        <v>6</v>
      </c>
      <c r="CO47" s="32"/>
      <c r="CP47" s="32"/>
      <c r="CQ47" s="32">
        <v>25</v>
      </c>
      <c r="CR47" s="32">
        <v>24</v>
      </c>
      <c r="CS47" s="32">
        <v>14</v>
      </c>
      <c r="CT47" s="32">
        <v>22</v>
      </c>
      <c r="CU47" s="32">
        <v>31</v>
      </c>
      <c r="CV47" s="32">
        <v>24</v>
      </c>
      <c r="CW47" s="32">
        <v>22</v>
      </c>
      <c r="CX47" s="32">
        <v>12</v>
      </c>
      <c r="CY47" s="32">
        <v>24</v>
      </c>
      <c r="CZ47" s="32">
        <v>33</v>
      </c>
      <c r="DA47" s="32">
        <v>23</v>
      </c>
      <c r="DB47" s="32">
        <v>19</v>
      </c>
      <c r="DC47" s="32">
        <v>40</v>
      </c>
      <c r="DD47" s="32">
        <v>21</v>
      </c>
      <c r="DE47" s="32">
        <v>26</v>
      </c>
      <c r="DF47" s="32">
        <v>10</v>
      </c>
      <c r="DG47" s="32">
        <v>20</v>
      </c>
      <c r="DH47" s="95">
        <v>18</v>
      </c>
      <c r="DI47" s="95">
        <v>21</v>
      </c>
      <c r="DJ47" s="95"/>
      <c r="DK47" s="95">
        <v>23</v>
      </c>
      <c r="DL47" s="95">
        <v>30</v>
      </c>
      <c r="DM47" s="95">
        <v>22</v>
      </c>
      <c r="DN47" s="46"/>
      <c r="DO47" s="32"/>
      <c r="DP47" s="32">
        <v>140</v>
      </c>
      <c r="DQ47" s="32">
        <v>131</v>
      </c>
      <c r="DR47" s="32"/>
      <c r="DS47" s="32"/>
      <c r="DT47" s="32">
        <v>169</v>
      </c>
      <c r="DU47" s="32">
        <v>164</v>
      </c>
      <c r="DV47" s="32">
        <v>145</v>
      </c>
      <c r="DW47" s="32">
        <v>128</v>
      </c>
      <c r="DX47" s="32">
        <v>122</v>
      </c>
      <c r="DY47" s="32">
        <v>143</v>
      </c>
      <c r="DZ47" s="32">
        <v>152</v>
      </c>
      <c r="EA47" s="32">
        <v>134</v>
      </c>
      <c r="EB47" s="32">
        <v>176</v>
      </c>
      <c r="EC47" s="32">
        <v>155</v>
      </c>
      <c r="ED47" s="32">
        <v>175</v>
      </c>
      <c r="EE47" s="32">
        <v>150</v>
      </c>
      <c r="EF47" s="32">
        <v>187</v>
      </c>
      <c r="EG47" s="32">
        <v>214</v>
      </c>
      <c r="EH47" s="32">
        <v>267</v>
      </c>
      <c r="EI47" s="32">
        <v>309</v>
      </c>
      <c r="EJ47" s="32">
        <v>221</v>
      </c>
      <c r="EK47" s="95">
        <v>286</v>
      </c>
      <c r="EL47" s="95">
        <v>270</v>
      </c>
      <c r="EM47" s="95"/>
      <c r="EN47" s="95">
        <v>403</v>
      </c>
      <c r="EO47" s="95">
        <v>381</v>
      </c>
      <c r="EP47" s="95">
        <v>445</v>
      </c>
      <c r="EQ47" s="46"/>
      <c r="ER47" s="32"/>
      <c r="ES47" s="32">
        <v>11</v>
      </c>
      <c r="ET47" s="32">
        <v>12</v>
      </c>
      <c r="EU47" s="32"/>
      <c r="EV47" s="32"/>
      <c r="EW47" s="32">
        <v>19</v>
      </c>
      <c r="EX47" s="32">
        <v>15</v>
      </c>
      <c r="EY47" s="32">
        <v>15</v>
      </c>
      <c r="EZ47" s="32">
        <v>12</v>
      </c>
      <c r="FA47" s="32">
        <v>16</v>
      </c>
      <c r="FB47" s="32">
        <v>21</v>
      </c>
      <c r="FC47" s="32">
        <v>24</v>
      </c>
      <c r="FD47" s="32">
        <v>26</v>
      </c>
      <c r="FE47" s="32">
        <v>284</v>
      </c>
      <c r="FF47" s="32">
        <v>361</v>
      </c>
      <c r="FG47" s="32">
        <v>431</v>
      </c>
      <c r="FH47" s="32">
        <v>530</v>
      </c>
      <c r="FI47" s="32">
        <v>616</v>
      </c>
      <c r="FJ47" s="32">
        <v>613</v>
      </c>
      <c r="FK47" s="32">
        <v>572</v>
      </c>
      <c r="FL47" s="32">
        <v>175</v>
      </c>
      <c r="FM47" s="5">
        <v>253</v>
      </c>
      <c r="FN47" s="5">
        <v>282</v>
      </c>
      <c r="FO47" s="5">
        <v>251</v>
      </c>
      <c r="FQ47" s="5">
        <v>336</v>
      </c>
      <c r="FR47" s="95">
        <v>389</v>
      </c>
      <c r="FS47" s="95">
        <v>465</v>
      </c>
    </row>
    <row r="48" spans="1:175" ht="12.75" customHeight="1">
      <c r="A48" s="28" t="s">
        <v>81</v>
      </c>
      <c r="B48" s="46"/>
      <c r="C48" s="32"/>
      <c r="D48" s="32">
        <v>10</v>
      </c>
      <c r="E48" s="32">
        <v>13</v>
      </c>
      <c r="F48" s="32"/>
      <c r="G48" s="32"/>
      <c r="H48" s="32">
        <v>19</v>
      </c>
      <c r="I48" s="32">
        <v>15</v>
      </c>
      <c r="J48" s="32">
        <v>15</v>
      </c>
      <c r="K48" s="32">
        <v>31</v>
      </c>
      <c r="L48" s="32">
        <v>25</v>
      </c>
      <c r="M48" s="32">
        <v>16</v>
      </c>
      <c r="N48" s="32">
        <v>21</v>
      </c>
      <c r="O48" s="32">
        <v>31</v>
      </c>
      <c r="P48" s="32">
        <v>19</v>
      </c>
      <c r="Q48" s="32">
        <v>29</v>
      </c>
      <c r="R48" s="32">
        <v>33</v>
      </c>
      <c r="S48" s="32">
        <v>36</v>
      </c>
      <c r="T48" s="32">
        <v>24</v>
      </c>
      <c r="U48" s="32">
        <v>34</v>
      </c>
      <c r="V48" s="32">
        <v>18</v>
      </c>
      <c r="W48" s="32">
        <v>30</v>
      </c>
      <c r="X48" s="32">
        <v>29</v>
      </c>
      <c r="Y48" s="32">
        <v>31</v>
      </c>
      <c r="Z48" s="32">
        <v>34</v>
      </c>
      <c r="AA48" s="32"/>
      <c r="AB48" s="32">
        <v>34</v>
      </c>
      <c r="AC48" s="95">
        <v>27</v>
      </c>
      <c r="AD48" s="95">
        <v>28</v>
      </c>
      <c r="AE48" s="46"/>
      <c r="AF48" s="32"/>
      <c r="AG48" s="32">
        <v>21</v>
      </c>
      <c r="AH48" s="32">
        <v>29</v>
      </c>
      <c r="AI48" s="32"/>
      <c r="AJ48" s="32"/>
      <c r="AK48" s="32">
        <v>27</v>
      </c>
      <c r="AL48" s="32">
        <v>33</v>
      </c>
      <c r="AM48" s="32">
        <v>27</v>
      </c>
      <c r="AN48" s="32">
        <v>30</v>
      </c>
      <c r="AO48" s="32">
        <v>39</v>
      </c>
      <c r="AP48" s="32">
        <v>49</v>
      </c>
      <c r="AQ48" s="32">
        <v>42</v>
      </c>
      <c r="AR48" s="32">
        <v>52</v>
      </c>
      <c r="AS48" s="32">
        <v>78</v>
      </c>
      <c r="AT48" s="32">
        <v>58</v>
      </c>
      <c r="AU48" s="32">
        <v>64</v>
      </c>
      <c r="AV48" s="32">
        <v>51</v>
      </c>
      <c r="AW48" s="32">
        <v>47</v>
      </c>
      <c r="AX48" s="32">
        <v>50</v>
      </c>
      <c r="AY48" s="32">
        <v>46</v>
      </c>
      <c r="AZ48" s="32">
        <v>56</v>
      </c>
      <c r="BA48" s="32">
        <v>54</v>
      </c>
      <c r="BB48" s="95">
        <v>49</v>
      </c>
      <c r="BC48" s="95">
        <v>51</v>
      </c>
      <c r="BD48" s="95"/>
      <c r="BE48" s="95">
        <v>53</v>
      </c>
      <c r="BF48" s="95">
        <v>64</v>
      </c>
      <c r="BG48" s="95">
        <v>51</v>
      </c>
      <c r="BH48" s="46"/>
      <c r="BI48" s="32"/>
      <c r="BJ48" s="32">
        <v>89</v>
      </c>
      <c r="BK48" s="32">
        <v>94</v>
      </c>
      <c r="BL48" s="32"/>
      <c r="BM48" s="32"/>
      <c r="BN48" s="32">
        <v>93</v>
      </c>
      <c r="BO48" s="32">
        <v>93</v>
      </c>
      <c r="BP48" s="32">
        <v>108</v>
      </c>
      <c r="BQ48" s="32">
        <v>100</v>
      </c>
      <c r="BR48" s="32">
        <v>111</v>
      </c>
      <c r="BS48" s="32">
        <v>113</v>
      </c>
      <c r="BT48" s="32">
        <v>132</v>
      </c>
      <c r="BU48" s="32">
        <v>101</v>
      </c>
      <c r="BV48" s="32">
        <v>119</v>
      </c>
      <c r="BW48" s="32">
        <v>103</v>
      </c>
      <c r="BX48" s="32">
        <v>109</v>
      </c>
      <c r="BY48" s="32">
        <v>111</v>
      </c>
      <c r="BZ48" s="32">
        <v>129</v>
      </c>
      <c r="CA48" s="32">
        <v>128</v>
      </c>
      <c r="CB48" s="32">
        <v>148</v>
      </c>
      <c r="CC48" s="32">
        <v>148</v>
      </c>
      <c r="CD48" s="32">
        <v>154</v>
      </c>
      <c r="CE48" s="95">
        <v>153</v>
      </c>
      <c r="CF48" s="95">
        <v>193</v>
      </c>
      <c r="CG48" s="95"/>
      <c r="CH48" s="95">
        <v>218</v>
      </c>
      <c r="CI48" s="95">
        <v>228</v>
      </c>
      <c r="CJ48" s="95">
        <v>215</v>
      </c>
      <c r="CK48" s="46"/>
      <c r="CL48" s="32"/>
      <c r="CM48" s="32">
        <v>28</v>
      </c>
      <c r="CN48" s="32">
        <v>27</v>
      </c>
      <c r="CO48" s="32"/>
      <c r="CP48" s="32"/>
      <c r="CQ48" s="32">
        <v>18</v>
      </c>
      <c r="CR48" s="32">
        <v>22</v>
      </c>
      <c r="CS48" s="32">
        <v>12</v>
      </c>
      <c r="CT48" s="32">
        <v>11</v>
      </c>
      <c r="CU48" s="32">
        <v>15</v>
      </c>
      <c r="CV48" s="32">
        <v>22</v>
      </c>
      <c r="CW48" s="32">
        <v>19</v>
      </c>
      <c r="CX48" s="32">
        <v>11</v>
      </c>
      <c r="CY48" s="32">
        <v>10</v>
      </c>
      <c r="CZ48" s="32">
        <v>13</v>
      </c>
      <c r="DA48" s="32">
        <v>11</v>
      </c>
      <c r="DB48" s="32">
        <v>16</v>
      </c>
      <c r="DC48" s="32">
        <v>25</v>
      </c>
      <c r="DD48" s="32">
        <v>5</v>
      </c>
      <c r="DE48" s="32">
        <v>16</v>
      </c>
      <c r="DF48" s="32">
        <v>16</v>
      </c>
      <c r="DG48" s="32">
        <v>12</v>
      </c>
      <c r="DH48" s="95">
        <v>6</v>
      </c>
      <c r="DI48" s="95">
        <v>16</v>
      </c>
      <c r="DJ48" s="95"/>
      <c r="DK48" s="95">
        <v>23</v>
      </c>
      <c r="DL48" s="95">
        <v>18</v>
      </c>
      <c r="DM48" s="95">
        <v>12</v>
      </c>
      <c r="DN48" s="46"/>
      <c r="DO48" s="32"/>
      <c r="DP48" s="32">
        <v>62</v>
      </c>
      <c r="DQ48" s="32">
        <v>82</v>
      </c>
      <c r="DR48" s="32"/>
      <c r="DS48" s="32"/>
      <c r="DT48" s="32">
        <v>73</v>
      </c>
      <c r="DU48" s="32">
        <v>72</v>
      </c>
      <c r="DV48" s="32">
        <v>69</v>
      </c>
      <c r="DW48" s="32">
        <v>64</v>
      </c>
      <c r="DX48" s="32">
        <v>77</v>
      </c>
      <c r="DY48" s="32">
        <v>84</v>
      </c>
      <c r="DZ48" s="32">
        <v>83</v>
      </c>
      <c r="EA48" s="32">
        <v>69</v>
      </c>
      <c r="EB48" s="32">
        <v>59</v>
      </c>
      <c r="EC48" s="32">
        <v>55</v>
      </c>
      <c r="ED48" s="32">
        <v>60</v>
      </c>
      <c r="EE48" s="32">
        <v>65</v>
      </c>
      <c r="EF48" s="32">
        <v>79</v>
      </c>
      <c r="EG48" s="32">
        <v>82</v>
      </c>
      <c r="EH48" s="32">
        <v>94</v>
      </c>
      <c r="EI48" s="32">
        <v>74</v>
      </c>
      <c r="EJ48" s="32">
        <v>90</v>
      </c>
      <c r="EK48" s="95">
        <v>77</v>
      </c>
      <c r="EL48" s="95">
        <v>82</v>
      </c>
      <c r="EM48" s="95"/>
      <c r="EN48" s="95">
        <v>92</v>
      </c>
      <c r="EO48" s="95">
        <v>76</v>
      </c>
      <c r="EP48" s="95">
        <v>83</v>
      </c>
      <c r="EQ48" s="46"/>
      <c r="ER48" s="32"/>
      <c r="ES48" s="32">
        <v>0</v>
      </c>
      <c r="ET48" s="32">
        <v>0</v>
      </c>
      <c r="EU48" s="32"/>
      <c r="EV48" s="32"/>
      <c r="EW48" s="32">
        <v>0</v>
      </c>
      <c r="EX48" s="32">
        <v>0</v>
      </c>
      <c r="EY48" s="32">
        <v>10</v>
      </c>
      <c r="EZ48" s="32">
        <v>14</v>
      </c>
      <c r="FA48" s="32">
        <v>15</v>
      </c>
      <c r="FB48" s="32">
        <v>80</v>
      </c>
      <c r="FC48" s="32">
        <v>124</v>
      </c>
      <c r="FD48" s="32">
        <v>89</v>
      </c>
      <c r="FE48" s="32">
        <v>144</v>
      </c>
      <c r="FF48" s="32">
        <v>112</v>
      </c>
      <c r="FG48" s="32">
        <v>209</v>
      </c>
      <c r="FH48" s="32">
        <v>129</v>
      </c>
      <c r="FI48" s="32">
        <v>139</v>
      </c>
      <c r="FJ48" s="32">
        <v>52</v>
      </c>
      <c r="FK48" s="32">
        <v>45</v>
      </c>
      <c r="FL48" s="32">
        <v>29</v>
      </c>
      <c r="FM48" s="5">
        <v>23</v>
      </c>
      <c r="FN48" s="5">
        <v>18</v>
      </c>
      <c r="FO48" s="5">
        <v>13</v>
      </c>
      <c r="FQ48" s="5">
        <v>30</v>
      </c>
      <c r="FR48" s="95">
        <v>24</v>
      </c>
      <c r="FS48" s="95">
        <v>55</v>
      </c>
    </row>
    <row r="49" spans="1:175" ht="12.75" customHeight="1">
      <c r="A49" s="28" t="s">
        <v>80</v>
      </c>
      <c r="B49" s="46"/>
      <c r="C49" s="32"/>
      <c r="D49" s="32">
        <v>1</v>
      </c>
      <c r="E49" s="32">
        <v>1</v>
      </c>
      <c r="F49" s="32"/>
      <c r="G49" s="32"/>
      <c r="H49" s="32">
        <v>3</v>
      </c>
      <c r="I49" s="32">
        <v>3</v>
      </c>
      <c r="J49" s="32">
        <v>1</v>
      </c>
      <c r="K49" s="32">
        <v>2</v>
      </c>
      <c r="L49" s="32">
        <v>3</v>
      </c>
      <c r="M49" s="32">
        <v>3</v>
      </c>
      <c r="N49" s="32">
        <v>1</v>
      </c>
      <c r="O49" s="32">
        <v>3</v>
      </c>
      <c r="P49" s="32">
        <v>1</v>
      </c>
      <c r="Q49" s="32">
        <v>0</v>
      </c>
      <c r="R49" s="32">
        <v>1</v>
      </c>
      <c r="S49" s="32">
        <v>5</v>
      </c>
      <c r="T49" s="32">
        <v>2</v>
      </c>
      <c r="U49" s="32">
        <v>7</v>
      </c>
      <c r="V49" s="32">
        <v>0</v>
      </c>
      <c r="W49" s="32">
        <v>7</v>
      </c>
      <c r="X49" s="32">
        <v>4</v>
      </c>
      <c r="Y49" s="32">
        <v>7</v>
      </c>
      <c r="Z49" s="32">
        <v>6</v>
      </c>
      <c r="AA49" s="32"/>
      <c r="AB49" s="32">
        <v>7</v>
      </c>
      <c r="AC49" s="95">
        <v>8</v>
      </c>
      <c r="AD49" s="95">
        <v>7</v>
      </c>
      <c r="AE49" s="46"/>
      <c r="AF49" s="32"/>
      <c r="AG49" s="32">
        <v>9</v>
      </c>
      <c r="AH49" s="32">
        <v>9</v>
      </c>
      <c r="AI49" s="32"/>
      <c r="AJ49" s="32"/>
      <c r="AK49" s="32">
        <v>12</v>
      </c>
      <c r="AL49" s="32">
        <v>18</v>
      </c>
      <c r="AM49" s="32">
        <v>14</v>
      </c>
      <c r="AN49" s="32">
        <v>15</v>
      </c>
      <c r="AO49" s="32">
        <v>15</v>
      </c>
      <c r="AP49" s="32">
        <v>10</v>
      </c>
      <c r="AQ49" s="32">
        <v>12</v>
      </c>
      <c r="AR49" s="32">
        <v>13</v>
      </c>
      <c r="AS49" s="32">
        <v>15</v>
      </c>
      <c r="AT49" s="32">
        <v>9</v>
      </c>
      <c r="AU49" s="32">
        <v>17</v>
      </c>
      <c r="AV49" s="32">
        <v>14</v>
      </c>
      <c r="AW49" s="32">
        <v>23</v>
      </c>
      <c r="AX49" s="32">
        <v>28</v>
      </c>
      <c r="AY49" s="32">
        <v>14</v>
      </c>
      <c r="AZ49" s="32">
        <v>31</v>
      </c>
      <c r="BA49" s="32">
        <v>26</v>
      </c>
      <c r="BB49" s="95">
        <v>28</v>
      </c>
      <c r="BC49" s="95">
        <v>19</v>
      </c>
      <c r="BD49" s="95"/>
      <c r="BE49" s="95">
        <v>24</v>
      </c>
      <c r="BF49" s="95">
        <v>15</v>
      </c>
      <c r="BG49" s="95">
        <v>37</v>
      </c>
      <c r="BH49" s="46"/>
      <c r="BI49" s="32"/>
      <c r="BJ49" s="32">
        <v>37</v>
      </c>
      <c r="BK49" s="32">
        <v>48</v>
      </c>
      <c r="BL49" s="32"/>
      <c r="BM49" s="32"/>
      <c r="BN49" s="32">
        <v>39</v>
      </c>
      <c r="BO49" s="32">
        <v>38</v>
      </c>
      <c r="BP49" s="32">
        <v>39</v>
      </c>
      <c r="BQ49" s="32">
        <v>39</v>
      </c>
      <c r="BR49" s="32">
        <v>39</v>
      </c>
      <c r="BS49" s="32">
        <v>46</v>
      </c>
      <c r="BT49" s="32">
        <v>42</v>
      </c>
      <c r="BU49" s="32">
        <v>29</v>
      </c>
      <c r="BV49" s="32">
        <v>50</v>
      </c>
      <c r="BW49" s="32">
        <v>30</v>
      </c>
      <c r="BX49" s="32">
        <v>26</v>
      </c>
      <c r="BY49" s="32">
        <v>33</v>
      </c>
      <c r="BZ49" s="32">
        <v>58</v>
      </c>
      <c r="CA49" s="32">
        <v>61</v>
      </c>
      <c r="CB49" s="32">
        <v>60</v>
      </c>
      <c r="CC49" s="32">
        <v>51</v>
      </c>
      <c r="CD49" s="32">
        <v>56</v>
      </c>
      <c r="CE49" s="95">
        <v>74</v>
      </c>
      <c r="CF49" s="95">
        <v>66</v>
      </c>
      <c r="CG49" s="95"/>
      <c r="CH49" s="95">
        <v>102</v>
      </c>
      <c r="CI49" s="95">
        <v>111</v>
      </c>
      <c r="CJ49" s="95">
        <v>81</v>
      </c>
      <c r="CK49" s="46"/>
      <c r="CL49" s="32"/>
      <c r="CM49" s="32">
        <v>0</v>
      </c>
      <c r="CN49" s="32">
        <v>0</v>
      </c>
      <c r="CO49" s="32"/>
      <c r="CP49" s="32"/>
      <c r="CQ49" s="32">
        <v>0</v>
      </c>
      <c r="CR49" s="32">
        <v>0</v>
      </c>
      <c r="CS49" s="32">
        <v>0</v>
      </c>
      <c r="CT49" s="32"/>
      <c r="CU49" s="32"/>
      <c r="CV49" s="32">
        <v>0</v>
      </c>
      <c r="CW49" s="32"/>
      <c r="CX49" s="32"/>
      <c r="CY49" s="32"/>
      <c r="CZ49" s="32">
        <v>0</v>
      </c>
      <c r="DA49" s="32">
        <v>0</v>
      </c>
      <c r="DB49" s="32">
        <v>1</v>
      </c>
      <c r="DC49" s="32">
        <v>0</v>
      </c>
      <c r="DD49" s="32">
        <v>2</v>
      </c>
      <c r="DE49" s="32">
        <v>1</v>
      </c>
      <c r="DF49" s="32">
        <v>2</v>
      </c>
      <c r="DG49" s="32">
        <v>5</v>
      </c>
      <c r="DH49" s="95">
        <v>4</v>
      </c>
      <c r="DI49" s="95">
        <v>2</v>
      </c>
      <c r="DJ49" s="95"/>
      <c r="DK49" s="95">
        <v>4</v>
      </c>
      <c r="DL49" s="95">
        <v>5</v>
      </c>
      <c r="DM49" s="95">
        <v>6</v>
      </c>
      <c r="DN49" s="46"/>
      <c r="DO49" s="32"/>
      <c r="DP49" s="32">
        <v>27</v>
      </c>
      <c r="DQ49" s="32">
        <v>5</v>
      </c>
      <c r="DR49" s="32"/>
      <c r="DS49" s="32"/>
      <c r="DT49" s="32">
        <v>24</v>
      </c>
      <c r="DU49" s="32">
        <v>15</v>
      </c>
      <c r="DV49" s="32">
        <v>19</v>
      </c>
      <c r="DW49" s="32">
        <v>27</v>
      </c>
      <c r="DX49" s="32">
        <v>21</v>
      </c>
      <c r="DY49" s="32">
        <v>26</v>
      </c>
      <c r="DZ49" s="32">
        <v>13</v>
      </c>
      <c r="EA49" s="32">
        <v>13</v>
      </c>
      <c r="EB49" s="32">
        <v>23</v>
      </c>
      <c r="EC49" s="32">
        <v>27</v>
      </c>
      <c r="ED49" s="32">
        <v>44</v>
      </c>
      <c r="EE49" s="32">
        <v>14</v>
      </c>
      <c r="EF49" s="32">
        <v>38</v>
      </c>
      <c r="EG49" s="32">
        <v>37</v>
      </c>
      <c r="EH49" s="32">
        <v>30</v>
      </c>
      <c r="EI49" s="32">
        <v>31</v>
      </c>
      <c r="EJ49" s="32">
        <v>33</v>
      </c>
      <c r="EK49" s="95">
        <v>31</v>
      </c>
      <c r="EL49" s="95">
        <v>42</v>
      </c>
      <c r="EM49" s="95"/>
      <c r="EN49" s="95">
        <v>49</v>
      </c>
      <c r="EO49" s="95">
        <v>34</v>
      </c>
      <c r="EP49" s="95">
        <v>48</v>
      </c>
      <c r="EQ49" s="46"/>
      <c r="ER49" s="32"/>
      <c r="ES49" s="32">
        <v>2</v>
      </c>
      <c r="ET49" s="32">
        <v>3</v>
      </c>
      <c r="EU49" s="32"/>
      <c r="EV49" s="32"/>
      <c r="EW49" s="32">
        <v>1</v>
      </c>
      <c r="EX49" s="32">
        <v>0</v>
      </c>
      <c r="EY49" s="32">
        <v>1</v>
      </c>
      <c r="EZ49" s="32">
        <v>1</v>
      </c>
      <c r="FA49" s="32">
        <v>1</v>
      </c>
      <c r="FB49" s="32">
        <v>2</v>
      </c>
      <c r="FC49" s="32">
        <v>3</v>
      </c>
      <c r="FD49" s="32">
        <v>0</v>
      </c>
      <c r="FE49" s="32">
        <v>1</v>
      </c>
      <c r="FF49" s="32">
        <v>21</v>
      </c>
      <c r="FG49" s="32">
        <v>100</v>
      </c>
      <c r="FH49" s="32">
        <v>79</v>
      </c>
      <c r="FI49" s="32">
        <v>52</v>
      </c>
      <c r="FJ49" s="32">
        <v>96</v>
      </c>
      <c r="FK49" s="32">
        <v>61</v>
      </c>
      <c r="FL49" s="32">
        <v>5</v>
      </c>
      <c r="FM49" s="5">
        <v>6</v>
      </c>
      <c r="FN49" s="5">
        <v>6</v>
      </c>
      <c r="FO49" s="5">
        <v>8</v>
      </c>
      <c r="FQ49" s="5">
        <v>5</v>
      </c>
      <c r="FR49" s="95">
        <v>10</v>
      </c>
      <c r="FS49" s="95">
        <v>5</v>
      </c>
    </row>
    <row r="50" spans="1:175" ht="12.75" customHeight="1">
      <c r="A50" s="28" t="s">
        <v>87</v>
      </c>
      <c r="B50" s="46"/>
      <c r="C50" s="32"/>
      <c r="D50" s="32">
        <v>171</v>
      </c>
      <c r="E50" s="32">
        <v>154</v>
      </c>
      <c r="F50" s="32"/>
      <c r="G50" s="32"/>
      <c r="H50" s="32">
        <v>223</v>
      </c>
      <c r="I50" s="32">
        <v>267</v>
      </c>
      <c r="J50" s="32">
        <v>295</v>
      </c>
      <c r="K50" s="32">
        <v>300</v>
      </c>
      <c r="L50" s="32">
        <v>273</v>
      </c>
      <c r="M50" s="32">
        <v>288</v>
      </c>
      <c r="N50" s="32">
        <v>306</v>
      </c>
      <c r="O50" s="32">
        <v>316</v>
      </c>
      <c r="P50" s="32">
        <v>223</v>
      </c>
      <c r="Q50" s="32">
        <v>222</v>
      </c>
      <c r="R50" s="32">
        <v>223</v>
      </c>
      <c r="S50" s="32">
        <v>231</v>
      </c>
      <c r="T50" s="32">
        <v>263</v>
      </c>
      <c r="U50" s="32">
        <v>265</v>
      </c>
      <c r="V50" s="32">
        <v>180</v>
      </c>
      <c r="W50" s="32">
        <v>168</v>
      </c>
      <c r="X50" s="32">
        <v>190</v>
      </c>
      <c r="Y50" s="32">
        <v>157</v>
      </c>
      <c r="Z50" s="32">
        <v>187</v>
      </c>
      <c r="AA50" s="32"/>
      <c r="AB50" s="32">
        <v>179</v>
      </c>
      <c r="AC50" s="95">
        <v>172</v>
      </c>
      <c r="AD50" s="95">
        <v>143</v>
      </c>
      <c r="AE50" s="46"/>
      <c r="AF50" s="32"/>
      <c r="AG50" s="32">
        <v>348</v>
      </c>
      <c r="AH50" s="32">
        <v>322</v>
      </c>
      <c r="AI50" s="32"/>
      <c r="AJ50" s="32"/>
      <c r="AK50" s="32">
        <v>301</v>
      </c>
      <c r="AL50" s="32">
        <v>403</v>
      </c>
      <c r="AM50" s="32">
        <v>448</v>
      </c>
      <c r="AN50" s="32">
        <v>481</v>
      </c>
      <c r="AO50" s="32">
        <v>400</v>
      </c>
      <c r="AP50" s="32">
        <v>421</v>
      </c>
      <c r="AQ50" s="32">
        <v>403</v>
      </c>
      <c r="AR50" s="32">
        <v>438</v>
      </c>
      <c r="AS50" s="32">
        <v>363</v>
      </c>
      <c r="AT50" s="32">
        <v>319</v>
      </c>
      <c r="AU50" s="32">
        <v>348</v>
      </c>
      <c r="AV50" s="32">
        <v>345</v>
      </c>
      <c r="AW50" s="32">
        <v>366</v>
      </c>
      <c r="AX50" s="32">
        <v>354</v>
      </c>
      <c r="AY50" s="32">
        <v>331</v>
      </c>
      <c r="AZ50" s="32">
        <v>303</v>
      </c>
      <c r="BA50" s="32">
        <v>325</v>
      </c>
      <c r="BB50" s="95">
        <v>290</v>
      </c>
      <c r="BC50" s="95">
        <v>309</v>
      </c>
      <c r="BD50" s="95"/>
      <c r="BE50" s="95">
        <v>289</v>
      </c>
      <c r="BF50" s="95">
        <v>297</v>
      </c>
      <c r="BG50" s="95">
        <v>307</v>
      </c>
      <c r="BH50" s="46"/>
      <c r="BI50" s="32"/>
      <c r="BJ50" s="32">
        <v>525</v>
      </c>
      <c r="BK50" s="32">
        <v>489</v>
      </c>
      <c r="BL50" s="32"/>
      <c r="BM50" s="32"/>
      <c r="BN50" s="32">
        <v>633</v>
      </c>
      <c r="BO50" s="32">
        <v>706</v>
      </c>
      <c r="BP50" s="32">
        <v>746</v>
      </c>
      <c r="BQ50" s="32">
        <v>736</v>
      </c>
      <c r="BR50" s="32">
        <v>721</v>
      </c>
      <c r="BS50" s="32">
        <v>792</v>
      </c>
      <c r="BT50" s="32">
        <v>765</v>
      </c>
      <c r="BU50" s="32">
        <v>626</v>
      </c>
      <c r="BV50" s="32">
        <v>669</v>
      </c>
      <c r="BW50" s="32">
        <v>688</v>
      </c>
      <c r="BX50" s="32">
        <v>762</v>
      </c>
      <c r="BY50" s="32">
        <v>863</v>
      </c>
      <c r="BZ50" s="32">
        <v>820</v>
      </c>
      <c r="CA50" s="32">
        <v>977</v>
      </c>
      <c r="CB50" s="32">
        <v>897</v>
      </c>
      <c r="CC50" s="32">
        <v>968</v>
      </c>
      <c r="CD50" s="32">
        <v>942</v>
      </c>
      <c r="CE50" s="95">
        <v>935</v>
      </c>
      <c r="CF50" s="95">
        <v>925</v>
      </c>
      <c r="CG50" s="95"/>
      <c r="CH50" s="95">
        <v>1039</v>
      </c>
      <c r="CI50" s="95">
        <v>1145</v>
      </c>
      <c r="CJ50" s="95">
        <v>1095</v>
      </c>
      <c r="CK50" s="46"/>
      <c r="CL50" s="32"/>
      <c r="CM50" s="32">
        <v>62</v>
      </c>
      <c r="CN50" s="32">
        <v>74</v>
      </c>
      <c r="CO50" s="32"/>
      <c r="CP50" s="32"/>
      <c r="CQ50" s="32">
        <v>53</v>
      </c>
      <c r="CR50" s="32">
        <v>77</v>
      </c>
      <c r="CS50" s="32">
        <v>82</v>
      </c>
      <c r="CT50" s="32">
        <v>86</v>
      </c>
      <c r="CU50" s="32">
        <v>65</v>
      </c>
      <c r="CV50" s="32">
        <v>60</v>
      </c>
      <c r="CW50" s="32">
        <v>61</v>
      </c>
      <c r="CX50" s="32">
        <v>90</v>
      </c>
      <c r="CY50" s="32">
        <v>50</v>
      </c>
      <c r="CZ50" s="32">
        <v>65</v>
      </c>
      <c r="DA50" s="32">
        <v>47</v>
      </c>
      <c r="DB50" s="32">
        <v>50</v>
      </c>
      <c r="DC50" s="32">
        <v>67</v>
      </c>
      <c r="DD50" s="32">
        <v>54</v>
      </c>
      <c r="DE50" s="32">
        <v>58</v>
      </c>
      <c r="DF50" s="32">
        <v>73</v>
      </c>
      <c r="DG50" s="32">
        <v>46</v>
      </c>
      <c r="DH50" s="95">
        <v>59</v>
      </c>
      <c r="DI50" s="95">
        <v>46</v>
      </c>
      <c r="DJ50" s="95"/>
      <c r="DK50" s="95">
        <v>68</v>
      </c>
      <c r="DL50" s="95">
        <v>55</v>
      </c>
      <c r="DM50" s="95">
        <v>61</v>
      </c>
      <c r="DN50" s="46"/>
      <c r="DO50" s="32"/>
      <c r="DP50" s="32">
        <v>368</v>
      </c>
      <c r="DQ50" s="32">
        <v>302</v>
      </c>
      <c r="DR50" s="32"/>
      <c r="DS50" s="32"/>
      <c r="DT50" s="32">
        <v>355</v>
      </c>
      <c r="DU50" s="32">
        <v>358</v>
      </c>
      <c r="DV50" s="32">
        <v>357</v>
      </c>
      <c r="DW50" s="32">
        <v>392</v>
      </c>
      <c r="DX50" s="32">
        <v>375</v>
      </c>
      <c r="DY50" s="32">
        <v>353</v>
      </c>
      <c r="DZ50" s="32">
        <v>348</v>
      </c>
      <c r="EA50" s="32">
        <v>373</v>
      </c>
      <c r="EB50" s="32">
        <v>275</v>
      </c>
      <c r="EC50" s="32">
        <v>269</v>
      </c>
      <c r="ED50" s="32">
        <v>301</v>
      </c>
      <c r="EE50" s="32">
        <v>296</v>
      </c>
      <c r="EF50" s="32">
        <v>305</v>
      </c>
      <c r="EG50" s="32">
        <v>316</v>
      </c>
      <c r="EH50" s="32">
        <v>310</v>
      </c>
      <c r="EI50" s="32">
        <v>251</v>
      </c>
      <c r="EJ50" s="32">
        <v>266</v>
      </c>
      <c r="EK50" s="95">
        <v>268</v>
      </c>
      <c r="EL50" s="95">
        <v>276</v>
      </c>
      <c r="EM50" s="95"/>
      <c r="EN50" s="95">
        <v>309</v>
      </c>
      <c r="EO50" s="95">
        <v>291</v>
      </c>
      <c r="EP50" s="95">
        <v>323</v>
      </c>
      <c r="EQ50" s="46"/>
      <c r="ER50" s="32"/>
      <c r="ES50" s="32">
        <v>81</v>
      </c>
      <c r="ET50" s="32">
        <v>69</v>
      </c>
      <c r="EU50" s="32"/>
      <c r="EV50" s="32"/>
      <c r="EW50" s="32">
        <v>100</v>
      </c>
      <c r="EX50" s="32">
        <v>112</v>
      </c>
      <c r="EY50" s="32">
        <v>124</v>
      </c>
      <c r="EZ50" s="32">
        <v>113</v>
      </c>
      <c r="FA50" s="32">
        <v>132</v>
      </c>
      <c r="FB50" s="32">
        <v>151</v>
      </c>
      <c r="FC50" s="32">
        <v>90</v>
      </c>
      <c r="FD50" s="32">
        <v>191</v>
      </c>
      <c r="FE50" s="32">
        <v>76</v>
      </c>
      <c r="FF50" s="32">
        <v>88</v>
      </c>
      <c r="FG50" s="32">
        <v>127</v>
      </c>
      <c r="FH50" s="32">
        <v>177</v>
      </c>
      <c r="FI50" s="32">
        <v>209</v>
      </c>
      <c r="FJ50" s="32">
        <v>270</v>
      </c>
      <c r="FK50" s="32">
        <v>310</v>
      </c>
      <c r="FL50" s="32">
        <v>252</v>
      </c>
      <c r="FM50" s="5">
        <v>131</v>
      </c>
      <c r="FN50" s="5">
        <v>138</v>
      </c>
      <c r="FO50" s="5">
        <v>173</v>
      </c>
      <c r="FQ50" s="5">
        <v>164</v>
      </c>
      <c r="FR50" s="95">
        <v>153</v>
      </c>
      <c r="FS50" s="95">
        <v>153</v>
      </c>
    </row>
    <row r="51" spans="1:175" ht="12.75" customHeight="1">
      <c r="A51" s="28" t="s">
        <v>91</v>
      </c>
      <c r="B51" s="46"/>
      <c r="C51" s="32"/>
      <c r="D51" s="32">
        <v>1</v>
      </c>
      <c r="E51" s="32">
        <v>3</v>
      </c>
      <c r="F51" s="32"/>
      <c r="G51" s="32"/>
      <c r="H51" s="32">
        <v>2</v>
      </c>
      <c r="I51" s="32">
        <v>3</v>
      </c>
      <c r="J51" s="32">
        <v>1</v>
      </c>
      <c r="K51" s="32">
        <v>5</v>
      </c>
      <c r="L51" s="32">
        <v>3</v>
      </c>
      <c r="M51" s="32">
        <v>3</v>
      </c>
      <c r="N51" s="32">
        <v>2</v>
      </c>
      <c r="O51" s="32">
        <v>3</v>
      </c>
      <c r="P51" s="32">
        <v>4</v>
      </c>
      <c r="Q51" s="32">
        <v>2</v>
      </c>
      <c r="R51" s="32">
        <v>10</v>
      </c>
      <c r="S51" s="32">
        <v>5</v>
      </c>
      <c r="T51" s="32">
        <v>3</v>
      </c>
      <c r="U51" s="32">
        <v>6</v>
      </c>
      <c r="V51" s="32">
        <v>3</v>
      </c>
      <c r="W51" s="32">
        <v>1</v>
      </c>
      <c r="X51" s="32">
        <v>1</v>
      </c>
      <c r="Y51" s="32">
        <v>6</v>
      </c>
      <c r="Z51" s="32">
        <v>2</v>
      </c>
      <c r="AA51" s="32"/>
      <c r="AB51" s="32">
        <v>4</v>
      </c>
      <c r="AC51" s="95">
        <v>3</v>
      </c>
      <c r="AD51" s="95">
        <v>2</v>
      </c>
      <c r="AE51" s="46"/>
      <c r="AF51" s="32"/>
      <c r="AG51" s="32">
        <v>15</v>
      </c>
      <c r="AH51" s="32">
        <v>7</v>
      </c>
      <c r="AI51" s="32"/>
      <c r="AJ51" s="32"/>
      <c r="AK51" s="32">
        <v>12</v>
      </c>
      <c r="AL51" s="32">
        <v>6</v>
      </c>
      <c r="AM51" s="32">
        <v>11</v>
      </c>
      <c r="AN51" s="32">
        <v>7</v>
      </c>
      <c r="AO51" s="32">
        <v>7</v>
      </c>
      <c r="AP51" s="32">
        <v>14</v>
      </c>
      <c r="AQ51" s="32">
        <v>12</v>
      </c>
      <c r="AR51" s="32">
        <v>14</v>
      </c>
      <c r="AS51" s="32">
        <v>11</v>
      </c>
      <c r="AT51" s="32">
        <v>15</v>
      </c>
      <c r="AU51" s="32">
        <v>10</v>
      </c>
      <c r="AV51" s="32">
        <v>12</v>
      </c>
      <c r="AW51" s="32">
        <v>17</v>
      </c>
      <c r="AX51" s="32">
        <v>18</v>
      </c>
      <c r="AY51" s="32">
        <v>17</v>
      </c>
      <c r="AZ51" s="32">
        <v>13</v>
      </c>
      <c r="BA51" s="32">
        <v>16</v>
      </c>
      <c r="BB51" s="95">
        <v>17</v>
      </c>
      <c r="BC51" s="95">
        <v>11</v>
      </c>
      <c r="BD51" s="95"/>
      <c r="BE51" s="95">
        <v>21</v>
      </c>
      <c r="BF51" s="95">
        <v>29</v>
      </c>
      <c r="BG51" s="95">
        <v>27</v>
      </c>
      <c r="BH51" s="46"/>
      <c r="BI51" s="32"/>
      <c r="BJ51" s="32">
        <v>15</v>
      </c>
      <c r="BK51" s="32">
        <v>14</v>
      </c>
      <c r="BL51" s="32"/>
      <c r="BM51" s="32"/>
      <c r="BN51" s="32">
        <v>8</v>
      </c>
      <c r="BO51" s="32">
        <v>12</v>
      </c>
      <c r="BP51" s="32">
        <v>15</v>
      </c>
      <c r="BQ51" s="32">
        <v>7</v>
      </c>
      <c r="BR51" s="32">
        <v>23</v>
      </c>
      <c r="BS51" s="32">
        <v>22</v>
      </c>
      <c r="BT51" s="32">
        <v>10</v>
      </c>
      <c r="BU51" s="32">
        <v>12</v>
      </c>
      <c r="BV51" s="32">
        <v>21</v>
      </c>
      <c r="BW51" s="32">
        <v>23</v>
      </c>
      <c r="BX51" s="32">
        <v>28</v>
      </c>
      <c r="BY51" s="32">
        <v>26</v>
      </c>
      <c r="BZ51" s="32">
        <v>29</v>
      </c>
      <c r="CA51" s="32">
        <v>20</v>
      </c>
      <c r="CB51" s="32">
        <v>32</v>
      </c>
      <c r="CC51" s="32">
        <v>38</v>
      </c>
      <c r="CD51" s="32">
        <v>39</v>
      </c>
      <c r="CE51" s="95">
        <v>51</v>
      </c>
      <c r="CF51" s="95">
        <v>55</v>
      </c>
      <c r="CG51" s="95"/>
      <c r="CH51" s="95">
        <v>69</v>
      </c>
      <c r="CI51" s="95">
        <v>68</v>
      </c>
      <c r="CJ51" s="95">
        <v>74</v>
      </c>
      <c r="CK51" s="46"/>
      <c r="CL51" s="32"/>
      <c r="CM51" s="32">
        <v>0</v>
      </c>
      <c r="CN51" s="32">
        <v>0</v>
      </c>
      <c r="CO51" s="32"/>
      <c r="CP51" s="32"/>
      <c r="CQ51" s="32">
        <v>0</v>
      </c>
      <c r="CR51" s="32">
        <v>0</v>
      </c>
      <c r="CS51" s="32">
        <v>0</v>
      </c>
      <c r="CT51" s="32"/>
      <c r="CU51" s="32"/>
      <c r="CV51" s="32">
        <v>0</v>
      </c>
      <c r="CW51" s="32"/>
      <c r="CX51" s="32"/>
      <c r="CY51" s="32"/>
      <c r="CZ51" s="32"/>
      <c r="DA51" s="32"/>
      <c r="DB51" s="32"/>
      <c r="DC51" s="32"/>
      <c r="DD51" s="32"/>
      <c r="DE51" s="32"/>
      <c r="DF51" s="32">
        <v>0</v>
      </c>
      <c r="DG51" s="32"/>
      <c r="DH51" s="95"/>
      <c r="DI51" s="95"/>
      <c r="DJ51" s="95"/>
      <c r="DK51" s="95"/>
      <c r="DN51" s="46"/>
      <c r="DO51" s="32"/>
      <c r="DP51" s="32">
        <v>34</v>
      </c>
      <c r="DQ51" s="32">
        <v>27</v>
      </c>
      <c r="DR51" s="32"/>
      <c r="DS51" s="32"/>
      <c r="DT51" s="32">
        <v>37</v>
      </c>
      <c r="DU51" s="32">
        <v>29</v>
      </c>
      <c r="DV51" s="32">
        <v>30</v>
      </c>
      <c r="DW51" s="32">
        <v>41</v>
      </c>
      <c r="DX51" s="32">
        <v>56</v>
      </c>
      <c r="DY51" s="32">
        <v>55</v>
      </c>
      <c r="DZ51" s="32">
        <v>45</v>
      </c>
      <c r="EA51" s="32">
        <v>45</v>
      </c>
      <c r="EB51" s="32">
        <v>39</v>
      </c>
      <c r="EC51" s="32">
        <v>51</v>
      </c>
      <c r="ED51" s="32">
        <v>41</v>
      </c>
      <c r="EE51" s="32">
        <v>33</v>
      </c>
      <c r="EF51" s="32">
        <v>36</v>
      </c>
      <c r="EG51" s="32">
        <v>42</v>
      </c>
      <c r="EH51" s="32">
        <v>45</v>
      </c>
      <c r="EI51" s="32">
        <v>45</v>
      </c>
      <c r="EJ51" s="32">
        <v>31</v>
      </c>
      <c r="EK51" s="95">
        <v>35</v>
      </c>
      <c r="EL51" s="95">
        <v>37</v>
      </c>
      <c r="EM51" s="95"/>
      <c r="EN51" s="95">
        <v>37</v>
      </c>
      <c r="EO51" s="95">
        <v>62</v>
      </c>
      <c r="EP51" s="95">
        <v>16</v>
      </c>
      <c r="EQ51" s="46"/>
      <c r="ER51" s="32"/>
      <c r="ES51" s="32">
        <v>0</v>
      </c>
      <c r="ET51" s="32">
        <v>0</v>
      </c>
      <c r="EU51" s="32"/>
      <c r="EV51" s="32"/>
      <c r="EW51" s="32">
        <v>1</v>
      </c>
      <c r="EX51" s="32">
        <v>2</v>
      </c>
      <c r="EY51" s="32">
        <v>3</v>
      </c>
      <c r="EZ51" s="32">
        <v>3</v>
      </c>
      <c r="FA51" s="32">
        <v>3</v>
      </c>
      <c r="FB51" s="32">
        <v>1</v>
      </c>
      <c r="FC51" s="32">
        <v>2</v>
      </c>
      <c r="FD51" s="32">
        <v>4</v>
      </c>
      <c r="FE51" s="32"/>
      <c r="FF51" s="32"/>
      <c r="FG51" s="32">
        <v>0</v>
      </c>
      <c r="FH51" s="32"/>
      <c r="FI51" s="32">
        <v>6</v>
      </c>
      <c r="FJ51" s="32">
        <v>23</v>
      </c>
      <c r="FK51" s="32">
        <v>7</v>
      </c>
      <c r="FL51" s="32">
        <v>2</v>
      </c>
      <c r="FM51" s="5">
        <v>4</v>
      </c>
      <c r="FN51" s="5">
        <v>4</v>
      </c>
      <c r="FO51" s="5">
        <v>7</v>
      </c>
      <c r="FQ51" s="5">
        <v>16</v>
      </c>
      <c r="FR51" s="95">
        <v>15</v>
      </c>
      <c r="FS51" s="95">
        <v>7</v>
      </c>
    </row>
    <row r="52" spans="1:175" ht="12.75" customHeight="1">
      <c r="A52" s="33" t="s">
        <v>95</v>
      </c>
      <c r="B52" s="47"/>
      <c r="C52" s="34"/>
      <c r="D52" s="34">
        <v>75</v>
      </c>
      <c r="E52" s="34">
        <v>61</v>
      </c>
      <c r="F52" s="34"/>
      <c r="G52" s="34"/>
      <c r="H52" s="34">
        <v>99</v>
      </c>
      <c r="I52" s="34">
        <v>91</v>
      </c>
      <c r="J52" s="34">
        <v>89</v>
      </c>
      <c r="K52" s="34">
        <v>99</v>
      </c>
      <c r="L52" s="34">
        <v>98</v>
      </c>
      <c r="M52" s="34">
        <v>106</v>
      </c>
      <c r="N52" s="34">
        <v>95</v>
      </c>
      <c r="O52" s="34">
        <v>106</v>
      </c>
      <c r="P52" s="34">
        <v>108</v>
      </c>
      <c r="Q52" s="34">
        <v>106</v>
      </c>
      <c r="R52" s="34">
        <v>104</v>
      </c>
      <c r="S52" s="34">
        <v>93</v>
      </c>
      <c r="T52" s="34">
        <v>116</v>
      </c>
      <c r="U52" s="34">
        <v>103</v>
      </c>
      <c r="V52" s="34">
        <v>102</v>
      </c>
      <c r="W52" s="34">
        <v>107</v>
      </c>
      <c r="X52" s="34">
        <v>119</v>
      </c>
      <c r="Y52" s="34">
        <v>137</v>
      </c>
      <c r="Z52" s="34">
        <v>133</v>
      </c>
      <c r="AA52" s="34"/>
      <c r="AB52" s="34">
        <v>121</v>
      </c>
      <c r="AC52" s="96">
        <v>127</v>
      </c>
      <c r="AD52" s="96">
        <v>121</v>
      </c>
      <c r="AE52" s="47"/>
      <c r="AF52" s="34"/>
      <c r="AG52" s="34">
        <v>129</v>
      </c>
      <c r="AH52" s="34">
        <v>116</v>
      </c>
      <c r="AI52" s="34"/>
      <c r="AJ52" s="34"/>
      <c r="AK52" s="34">
        <v>110</v>
      </c>
      <c r="AL52" s="34">
        <v>114</v>
      </c>
      <c r="AM52" s="34">
        <v>145</v>
      </c>
      <c r="AN52" s="34">
        <v>134</v>
      </c>
      <c r="AO52" s="34">
        <v>138</v>
      </c>
      <c r="AP52" s="34">
        <v>161</v>
      </c>
      <c r="AQ52" s="34">
        <v>174</v>
      </c>
      <c r="AR52" s="34">
        <v>134</v>
      </c>
      <c r="AS52" s="34">
        <v>149</v>
      </c>
      <c r="AT52" s="34">
        <v>120</v>
      </c>
      <c r="AU52" s="34">
        <v>150</v>
      </c>
      <c r="AV52" s="34">
        <v>153</v>
      </c>
      <c r="AW52" s="34">
        <v>155</v>
      </c>
      <c r="AX52" s="34">
        <v>162</v>
      </c>
      <c r="AY52" s="34">
        <v>181</v>
      </c>
      <c r="AZ52" s="34">
        <v>160</v>
      </c>
      <c r="BA52" s="34">
        <v>143</v>
      </c>
      <c r="BB52" s="96">
        <v>178</v>
      </c>
      <c r="BC52" s="96">
        <v>192</v>
      </c>
      <c r="BD52" s="96"/>
      <c r="BE52" s="96">
        <v>180</v>
      </c>
      <c r="BF52" s="96">
        <v>187</v>
      </c>
      <c r="BG52" s="96">
        <v>182</v>
      </c>
      <c r="BH52" s="47"/>
      <c r="BI52" s="34"/>
      <c r="BJ52" s="34">
        <v>370</v>
      </c>
      <c r="BK52" s="34">
        <v>422</v>
      </c>
      <c r="BL52" s="34"/>
      <c r="BM52" s="34"/>
      <c r="BN52" s="34">
        <v>410</v>
      </c>
      <c r="BO52" s="34">
        <v>429</v>
      </c>
      <c r="BP52" s="34">
        <v>507</v>
      </c>
      <c r="BQ52" s="34">
        <v>460</v>
      </c>
      <c r="BR52" s="34">
        <v>437</v>
      </c>
      <c r="BS52" s="34">
        <v>501</v>
      </c>
      <c r="BT52" s="34">
        <v>452</v>
      </c>
      <c r="BU52" s="34">
        <v>432</v>
      </c>
      <c r="BV52" s="34">
        <v>385</v>
      </c>
      <c r="BW52" s="34">
        <v>393</v>
      </c>
      <c r="BX52" s="34">
        <v>390</v>
      </c>
      <c r="BY52" s="34">
        <v>443</v>
      </c>
      <c r="BZ52" s="34">
        <v>491</v>
      </c>
      <c r="CA52" s="34">
        <v>552</v>
      </c>
      <c r="CB52" s="34">
        <v>514</v>
      </c>
      <c r="CC52" s="34">
        <v>477</v>
      </c>
      <c r="CD52" s="34">
        <v>510</v>
      </c>
      <c r="CE52" s="96">
        <v>528</v>
      </c>
      <c r="CF52" s="96">
        <v>497</v>
      </c>
      <c r="CG52" s="96"/>
      <c r="CH52" s="96">
        <v>591</v>
      </c>
      <c r="CI52" s="96">
        <v>598</v>
      </c>
      <c r="CJ52" s="96">
        <v>609</v>
      </c>
      <c r="CK52" s="47"/>
      <c r="CL52" s="34"/>
      <c r="CM52" s="34">
        <v>16</v>
      </c>
      <c r="CN52" s="34">
        <v>29</v>
      </c>
      <c r="CO52" s="34"/>
      <c r="CP52" s="34"/>
      <c r="CQ52" s="34">
        <v>22</v>
      </c>
      <c r="CR52" s="34">
        <v>20</v>
      </c>
      <c r="CS52" s="34">
        <v>19</v>
      </c>
      <c r="CT52" s="34">
        <v>19</v>
      </c>
      <c r="CU52" s="34">
        <v>19</v>
      </c>
      <c r="CV52" s="34">
        <v>17</v>
      </c>
      <c r="CW52" s="34">
        <v>25</v>
      </c>
      <c r="CX52" s="34">
        <v>18</v>
      </c>
      <c r="CY52" s="34">
        <v>5</v>
      </c>
      <c r="CZ52" s="34">
        <v>10</v>
      </c>
      <c r="DA52" s="34">
        <v>18</v>
      </c>
      <c r="DB52" s="34">
        <v>17</v>
      </c>
      <c r="DC52" s="34">
        <v>25</v>
      </c>
      <c r="DD52" s="34">
        <v>21</v>
      </c>
      <c r="DE52" s="34">
        <v>18</v>
      </c>
      <c r="DF52" s="34">
        <v>17</v>
      </c>
      <c r="DG52" s="34">
        <v>24</v>
      </c>
      <c r="DH52" s="96">
        <v>19</v>
      </c>
      <c r="DI52" s="96">
        <v>19</v>
      </c>
      <c r="DJ52" s="96"/>
      <c r="DK52" s="96">
        <v>25</v>
      </c>
      <c r="DL52" s="95">
        <v>18</v>
      </c>
      <c r="DM52" s="95">
        <v>16</v>
      </c>
      <c r="DN52" s="47"/>
      <c r="DO52" s="34"/>
      <c r="DP52" s="34">
        <v>124</v>
      </c>
      <c r="DQ52" s="34">
        <v>119</v>
      </c>
      <c r="DR52" s="34"/>
      <c r="DS52" s="34"/>
      <c r="DT52" s="34">
        <v>110</v>
      </c>
      <c r="DU52" s="34">
        <v>117</v>
      </c>
      <c r="DV52" s="34">
        <v>132</v>
      </c>
      <c r="DW52" s="34">
        <v>112</v>
      </c>
      <c r="DX52" s="34">
        <v>144</v>
      </c>
      <c r="DY52" s="34">
        <v>117</v>
      </c>
      <c r="DZ52" s="34">
        <v>108</v>
      </c>
      <c r="EA52" s="34">
        <v>111</v>
      </c>
      <c r="EB52" s="34">
        <v>91</v>
      </c>
      <c r="EC52" s="34">
        <v>97</v>
      </c>
      <c r="ED52" s="34">
        <v>119</v>
      </c>
      <c r="EE52" s="34">
        <v>107</v>
      </c>
      <c r="EF52" s="34">
        <v>133</v>
      </c>
      <c r="EG52" s="34">
        <v>102</v>
      </c>
      <c r="EH52" s="34">
        <v>122</v>
      </c>
      <c r="EI52" s="34">
        <v>117</v>
      </c>
      <c r="EJ52" s="34">
        <v>140</v>
      </c>
      <c r="EK52" s="96">
        <v>159</v>
      </c>
      <c r="EL52" s="96">
        <v>123</v>
      </c>
      <c r="EM52" s="96"/>
      <c r="EN52" s="96">
        <v>131</v>
      </c>
      <c r="EO52" s="96">
        <v>126</v>
      </c>
      <c r="EP52" s="96">
        <v>143</v>
      </c>
      <c r="EQ52" s="47"/>
      <c r="ER52" s="34"/>
      <c r="ES52" s="34">
        <v>41</v>
      </c>
      <c r="ET52" s="34">
        <v>31</v>
      </c>
      <c r="EU52" s="34"/>
      <c r="EV52" s="34"/>
      <c r="EW52" s="34">
        <v>54</v>
      </c>
      <c r="EX52" s="34">
        <v>52</v>
      </c>
      <c r="EY52" s="34">
        <v>38</v>
      </c>
      <c r="EZ52" s="34">
        <v>60</v>
      </c>
      <c r="FA52" s="34">
        <v>52</v>
      </c>
      <c r="FB52" s="34">
        <v>61</v>
      </c>
      <c r="FC52" s="34">
        <v>61</v>
      </c>
      <c r="FD52" s="34">
        <v>52</v>
      </c>
      <c r="FE52" s="34">
        <v>54</v>
      </c>
      <c r="FF52" s="34">
        <v>38</v>
      </c>
      <c r="FG52" s="34">
        <v>119</v>
      </c>
      <c r="FH52" s="34">
        <v>120</v>
      </c>
      <c r="FI52" s="34">
        <v>155</v>
      </c>
      <c r="FJ52" s="34">
        <v>39</v>
      </c>
      <c r="FK52" s="34">
        <v>64</v>
      </c>
      <c r="FL52" s="34">
        <v>72</v>
      </c>
      <c r="FM52" s="5">
        <v>67</v>
      </c>
      <c r="FN52" s="5">
        <v>74</v>
      </c>
      <c r="FO52" s="5">
        <v>79</v>
      </c>
      <c r="FQ52" s="5">
        <v>78</v>
      </c>
      <c r="FR52" s="96">
        <v>81</v>
      </c>
      <c r="FS52" s="96">
        <v>83</v>
      </c>
    </row>
    <row r="53" spans="1:175" ht="12.75" customHeight="1">
      <c r="A53" s="28" t="s">
        <v>138</v>
      </c>
      <c r="B53" s="44">
        <f t="shared" ref="B53:CK53" si="175">SUM(B55:B63)</f>
        <v>0</v>
      </c>
      <c r="C53" s="29">
        <f t="shared" si="175"/>
        <v>0</v>
      </c>
      <c r="D53" s="29">
        <f t="shared" si="175"/>
        <v>1167</v>
      </c>
      <c r="E53" s="29">
        <f t="shared" si="175"/>
        <v>1137</v>
      </c>
      <c r="F53" s="29">
        <f t="shared" si="175"/>
        <v>0</v>
      </c>
      <c r="G53" s="29">
        <f t="shared" si="175"/>
        <v>0</v>
      </c>
      <c r="H53" s="29">
        <f t="shared" si="175"/>
        <v>1415</v>
      </c>
      <c r="I53" s="29">
        <f t="shared" si="175"/>
        <v>1460</v>
      </c>
      <c r="J53" s="29">
        <f t="shared" si="175"/>
        <v>1550</v>
      </c>
      <c r="K53" s="29">
        <f t="shared" si="175"/>
        <v>1610</v>
      </c>
      <c r="L53" s="29">
        <f t="shared" si="175"/>
        <v>1634</v>
      </c>
      <c r="M53" s="29">
        <f t="shared" si="175"/>
        <v>1658</v>
      </c>
      <c r="N53" s="29">
        <f t="shared" si="175"/>
        <v>1764</v>
      </c>
      <c r="O53" s="29">
        <f t="shared" si="175"/>
        <v>1634</v>
      </c>
      <c r="P53" s="29">
        <f t="shared" si="175"/>
        <v>1621</v>
      </c>
      <c r="Q53" s="29">
        <f t="shared" si="175"/>
        <v>1588</v>
      </c>
      <c r="R53" s="29">
        <f t="shared" si="175"/>
        <v>1582</v>
      </c>
      <c r="S53" s="29">
        <f t="shared" si="175"/>
        <v>1622</v>
      </c>
      <c r="T53" s="29">
        <f t="shared" si="175"/>
        <v>1625</v>
      </c>
      <c r="U53" s="29">
        <f t="shared" si="175"/>
        <v>1525</v>
      </c>
      <c r="V53" s="29">
        <f t="shared" si="175"/>
        <v>1576</v>
      </c>
      <c r="W53" s="29">
        <f t="shared" ref="W53:X53" si="176">SUM(W55:W63)</f>
        <v>1450</v>
      </c>
      <c r="X53" s="29">
        <f t="shared" si="176"/>
        <v>1430</v>
      </c>
      <c r="Y53" s="29">
        <f t="shared" ref="Y53:Z53" si="177">SUM(Y55:Y63)</f>
        <v>1554</v>
      </c>
      <c r="Z53" s="29">
        <f t="shared" si="177"/>
        <v>1610</v>
      </c>
      <c r="AA53" s="29">
        <f t="shared" ref="AA53:AD53" si="178">SUM(AA55:AA63)</f>
        <v>0</v>
      </c>
      <c r="AB53" s="29">
        <f t="shared" si="178"/>
        <v>1499</v>
      </c>
      <c r="AC53" s="29">
        <f t="shared" si="178"/>
        <v>1546</v>
      </c>
      <c r="AD53" s="29">
        <f t="shared" si="178"/>
        <v>1428</v>
      </c>
      <c r="AE53" s="44">
        <f t="shared" si="175"/>
        <v>0</v>
      </c>
      <c r="AF53" s="29">
        <f t="shared" si="175"/>
        <v>0</v>
      </c>
      <c r="AG53" s="29">
        <f t="shared" si="175"/>
        <v>2042</v>
      </c>
      <c r="AH53" s="29">
        <f t="shared" si="175"/>
        <v>1889</v>
      </c>
      <c r="AI53" s="29">
        <f t="shared" si="175"/>
        <v>0</v>
      </c>
      <c r="AJ53" s="29">
        <f t="shared" si="175"/>
        <v>0</v>
      </c>
      <c r="AK53" s="29">
        <f t="shared" si="175"/>
        <v>2265</v>
      </c>
      <c r="AL53" s="29">
        <f t="shared" si="175"/>
        <v>2339</v>
      </c>
      <c r="AM53" s="29">
        <f t="shared" si="175"/>
        <v>2282</v>
      </c>
      <c r="AN53" s="29">
        <f t="shared" si="175"/>
        <v>2373</v>
      </c>
      <c r="AO53" s="29">
        <f t="shared" si="175"/>
        <v>2359</v>
      </c>
      <c r="AP53" s="29">
        <f t="shared" si="175"/>
        <v>2506</v>
      </c>
      <c r="AQ53" s="29">
        <f t="shared" si="175"/>
        <v>2520</v>
      </c>
      <c r="AR53" s="29">
        <f t="shared" si="175"/>
        <v>2463</v>
      </c>
      <c r="AS53" s="29">
        <f t="shared" si="175"/>
        <v>2447</v>
      </c>
      <c r="AT53" s="29">
        <f t="shared" si="175"/>
        <v>2484</v>
      </c>
      <c r="AU53" s="29">
        <f t="shared" si="175"/>
        <v>2606</v>
      </c>
      <c r="AV53" s="29">
        <f t="shared" si="175"/>
        <v>2648</v>
      </c>
      <c r="AW53" s="29">
        <f t="shared" si="175"/>
        <v>2543</v>
      </c>
      <c r="AX53" s="29">
        <f t="shared" si="175"/>
        <v>2599</v>
      </c>
      <c r="AY53" s="29">
        <f t="shared" si="175"/>
        <v>2569</v>
      </c>
      <c r="AZ53" s="29">
        <f t="shared" ref="AZ53:BA53" si="179">SUM(AZ55:AZ63)</f>
        <v>2421</v>
      </c>
      <c r="BA53" s="29">
        <f t="shared" si="179"/>
        <v>2553</v>
      </c>
      <c r="BB53" s="29">
        <f t="shared" ref="BB53:BC53" si="180">SUM(BB55:BB63)</f>
        <v>2613</v>
      </c>
      <c r="BC53" s="29">
        <f t="shared" si="180"/>
        <v>2669</v>
      </c>
      <c r="BD53" s="29">
        <f t="shared" ref="BD53:BE53" si="181">SUM(BD55:BD63)</f>
        <v>0</v>
      </c>
      <c r="BE53" s="29">
        <f t="shared" si="181"/>
        <v>2678</v>
      </c>
      <c r="BF53" s="29">
        <f t="shared" ref="BF53:BG53" si="182">SUM(BF55:BF63)</f>
        <v>2677</v>
      </c>
      <c r="BG53" s="29">
        <f t="shared" si="182"/>
        <v>2587</v>
      </c>
      <c r="BH53" s="44">
        <f t="shared" si="175"/>
        <v>0</v>
      </c>
      <c r="BI53" s="29">
        <f t="shared" si="175"/>
        <v>0</v>
      </c>
      <c r="BJ53" s="29">
        <f t="shared" si="175"/>
        <v>3380</v>
      </c>
      <c r="BK53" s="29">
        <f t="shared" si="175"/>
        <v>3514</v>
      </c>
      <c r="BL53" s="29">
        <f t="shared" si="175"/>
        <v>0</v>
      </c>
      <c r="BM53" s="29">
        <f t="shared" si="175"/>
        <v>0</v>
      </c>
      <c r="BN53" s="29">
        <f t="shared" si="175"/>
        <v>4496</v>
      </c>
      <c r="BO53" s="29">
        <f t="shared" si="175"/>
        <v>4695</v>
      </c>
      <c r="BP53" s="29">
        <f t="shared" si="175"/>
        <v>4800</v>
      </c>
      <c r="BQ53" s="29">
        <f t="shared" si="175"/>
        <v>4779</v>
      </c>
      <c r="BR53" s="29">
        <f t="shared" si="175"/>
        <v>4787</v>
      </c>
      <c r="BS53" s="29">
        <f t="shared" si="175"/>
        <v>4557</v>
      </c>
      <c r="BT53" s="29">
        <f t="shared" si="175"/>
        <v>4635</v>
      </c>
      <c r="BU53" s="29">
        <f t="shared" si="175"/>
        <v>4208</v>
      </c>
      <c r="BV53" s="29">
        <f t="shared" si="175"/>
        <v>4073</v>
      </c>
      <c r="BW53" s="29">
        <f t="shared" si="175"/>
        <v>4405</v>
      </c>
      <c r="BX53" s="29">
        <f t="shared" si="175"/>
        <v>4702</v>
      </c>
      <c r="BY53" s="29">
        <f t="shared" si="175"/>
        <v>5145</v>
      </c>
      <c r="BZ53" s="29">
        <f t="shared" si="175"/>
        <v>5517</v>
      </c>
      <c r="CA53" s="29">
        <f t="shared" si="175"/>
        <v>5697</v>
      </c>
      <c r="CB53" s="29">
        <f t="shared" si="175"/>
        <v>5630</v>
      </c>
      <c r="CC53" s="29">
        <f t="shared" ref="CC53:CD53" si="183">SUM(CC55:CC63)</f>
        <v>5786</v>
      </c>
      <c r="CD53" s="29">
        <f t="shared" si="183"/>
        <v>6204</v>
      </c>
      <c r="CE53" s="29">
        <f t="shared" ref="CE53:CF53" si="184">SUM(CE55:CE63)</f>
        <v>6103</v>
      </c>
      <c r="CF53" s="29">
        <f t="shared" si="184"/>
        <v>6328</v>
      </c>
      <c r="CG53" s="29">
        <f t="shared" ref="CG53:CJ53" si="185">SUM(CG55:CG63)</f>
        <v>0</v>
      </c>
      <c r="CH53" s="29">
        <f t="shared" si="185"/>
        <v>6691</v>
      </c>
      <c r="CI53" s="29">
        <f t="shared" si="185"/>
        <v>6864</v>
      </c>
      <c r="CJ53" s="29">
        <f t="shared" si="185"/>
        <v>6628</v>
      </c>
      <c r="CK53" s="44">
        <f t="shared" si="175"/>
        <v>0</v>
      </c>
      <c r="CL53" s="29">
        <f t="shared" ref="CL53:FK53" si="186">SUM(CL55:CL63)</f>
        <v>0</v>
      </c>
      <c r="CM53" s="29">
        <f t="shared" si="186"/>
        <v>233</v>
      </c>
      <c r="CN53" s="29">
        <f t="shared" si="186"/>
        <v>194</v>
      </c>
      <c r="CO53" s="29">
        <f t="shared" si="186"/>
        <v>0</v>
      </c>
      <c r="CP53" s="29">
        <f t="shared" si="186"/>
        <v>0</v>
      </c>
      <c r="CQ53" s="29">
        <f t="shared" si="186"/>
        <v>294</v>
      </c>
      <c r="CR53" s="29">
        <f t="shared" si="186"/>
        <v>269</v>
      </c>
      <c r="CS53" s="29">
        <f t="shared" si="186"/>
        <v>278</v>
      </c>
      <c r="CT53" s="29">
        <f t="shared" si="186"/>
        <v>289</v>
      </c>
      <c r="CU53" s="29">
        <f t="shared" si="186"/>
        <v>285</v>
      </c>
      <c r="CV53" s="29">
        <f t="shared" si="186"/>
        <v>281</v>
      </c>
      <c r="CW53" s="29">
        <f t="shared" si="186"/>
        <v>312</v>
      </c>
      <c r="CX53" s="29">
        <f t="shared" si="186"/>
        <v>258</v>
      </c>
      <c r="CY53" s="29">
        <f t="shared" si="186"/>
        <v>250</v>
      </c>
      <c r="CZ53" s="29">
        <f t="shared" si="186"/>
        <v>294</v>
      </c>
      <c r="DA53" s="29">
        <f t="shared" si="186"/>
        <v>242</v>
      </c>
      <c r="DB53" s="29">
        <f t="shared" si="186"/>
        <v>283</v>
      </c>
      <c r="DC53" s="29">
        <f t="shared" si="186"/>
        <v>325</v>
      </c>
      <c r="DD53" s="29">
        <f t="shared" si="186"/>
        <v>299</v>
      </c>
      <c r="DE53" s="29">
        <f t="shared" si="186"/>
        <v>290</v>
      </c>
      <c r="DF53" s="29">
        <f t="shared" ref="DF53:DG53" si="187">SUM(DF55:DF63)</f>
        <v>275</v>
      </c>
      <c r="DG53" s="29">
        <f t="shared" si="187"/>
        <v>292</v>
      </c>
      <c r="DH53" s="29">
        <f t="shared" ref="DH53:DI53" si="188">SUM(DH55:DH63)</f>
        <v>329</v>
      </c>
      <c r="DI53" s="29">
        <f t="shared" si="188"/>
        <v>373</v>
      </c>
      <c r="DJ53" s="29">
        <f t="shared" ref="DJ53:DM53" si="189">SUM(DJ55:DJ63)</f>
        <v>0</v>
      </c>
      <c r="DK53" s="29">
        <f t="shared" si="189"/>
        <v>340</v>
      </c>
      <c r="DL53" s="29">
        <f t="shared" si="189"/>
        <v>363</v>
      </c>
      <c r="DM53" s="29">
        <f t="shared" si="189"/>
        <v>365</v>
      </c>
      <c r="DN53" s="44">
        <f t="shared" si="186"/>
        <v>0</v>
      </c>
      <c r="DO53" s="29">
        <f t="shared" si="186"/>
        <v>0</v>
      </c>
      <c r="DP53" s="29">
        <f t="shared" si="186"/>
        <v>1387</v>
      </c>
      <c r="DQ53" s="29">
        <f t="shared" si="186"/>
        <v>1260</v>
      </c>
      <c r="DR53" s="29">
        <f t="shared" si="186"/>
        <v>0</v>
      </c>
      <c r="DS53" s="29">
        <f t="shared" si="186"/>
        <v>0</v>
      </c>
      <c r="DT53" s="29">
        <f t="shared" si="186"/>
        <v>1318</v>
      </c>
      <c r="DU53" s="29">
        <f t="shared" si="186"/>
        <v>1313</v>
      </c>
      <c r="DV53" s="29">
        <f t="shared" si="186"/>
        <v>1218</v>
      </c>
      <c r="DW53" s="29">
        <f t="shared" si="186"/>
        <v>1221</v>
      </c>
      <c r="DX53" s="29">
        <f t="shared" si="186"/>
        <v>1019</v>
      </c>
      <c r="DY53" s="29">
        <f t="shared" si="186"/>
        <v>1201</v>
      </c>
      <c r="DZ53" s="29">
        <f t="shared" si="186"/>
        <v>1165</v>
      </c>
      <c r="EA53" s="29">
        <f t="shared" si="186"/>
        <v>1160</v>
      </c>
      <c r="EB53" s="29">
        <f t="shared" si="186"/>
        <v>1069</v>
      </c>
      <c r="EC53" s="29">
        <f t="shared" si="186"/>
        <v>1079</v>
      </c>
      <c r="ED53" s="29">
        <f t="shared" si="186"/>
        <v>1148</v>
      </c>
      <c r="EE53" s="29">
        <f t="shared" si="186"/>
        <v>1205</v>
      </c>
      <c r="EF53" s="29">
        <f t="shared" si="186"/>
        <v>1211</v>
      </c>
      <c r="EG53" s="29">
        <f t="shared" si="186"/>
        <v>1235</v>
      </c>
      <c r="EH53" s="29">
        <f t="shared" si="186"/>
        <v>1212</v>
      </c>
      <c r="EI53" s="29">
        <f t="shared" ref="EI53:EJ53" si="190">SUM(EI55:EI63)</f>
        <v>1190</v>
      </c>
      <c r="EJ53" s="29">
        <f t="shared" si="190"/>
        <v>1133</v>
      </c>
      <c r="EK53" s="29">
        <f t="shared" ref="EK53:EL53" si="191">SUM(EK55:EK63)</f>
        <v>1309</v>
      </c>
      <c r="EL53" s="29">
        <f t="shared" si="191"/>
        <v>1294</v>
      </c>
      <c r="EM53" s="29">
        <f t="shared" ref="EM53:EP53" si="192">SUM(EM55:EM63)</f>
        <v>0</v>
      </c>
      <c r="EN53" s="29">
        <f t="shared" si="192"/>
        <v>1447</v>
      </c>
      <c r="EO53" s="29">
        <f t="shared" si="192"/>
        <v>1559</v>
      </c>
      <c r="EP53" s="29">
        <f t="shared" si="192"/>
        <v>1749</v>
      </c>
      <c r="EQ53" s="44">
        <f t="shared" si="186"/>
        <v>0</v>
      </c>
      <c r="ER53" s="29">
        <f t="shared" si="186"/>
        <v>0</v>
      </c>
      <c r="ES53" s="29">
        <f t="shared" si="186"/>
        <v>288</v>
      </c>
      <c r="ET53" s="29">
        <f t="shared" si="186"/>
        <v>257</v>
      </c>
      <c r="EU53" s="29">
        <f t="shared" si="186"/>
        <v>0</v>
      </c>
      <c r="EV53" s="29">
        <f t="shared" si="186"/>
        <v>0</v>
      </c>
      <c r="EW53" s="29">
        <f t="shared" si="186"/>
        <v>311</v>
      </c>
      <c r="EX53" s="29">
        <f t="shared" si="186"/>
        <v>391</v>
      </c>
      <c r="EY53" s="29">
        <f t="shared" si="186"/>
        <v>407</v>
      </c>
      <c r="EZ53" s="29">
        <f t="shared" si="186"/>
        <v>442</v>
      </c>
      <c r="FA53" s="29">
        <f t="shared" si="186"/>
        <v>402</v>
      </c>
      <c r="FB53" s="29">
        <f t="shared" si="186"/>
        <v>463</v>
      </c>
      <c r="FC53" s="29">
        <f t="shared" si="186"/>
        <v>470</v>
      </c>
      <c r="FD53" s="29">
        <f t="shared" si="186"/>
        <v>546</v>
      </c>
      <c r="FE53" s="29">
        <f t="shared" si="186"/>
        <v>897</v>
      </c>
      <c r="FF53" s="29">
        <f t="shared" si="186"/>
        <v>1360</v>
      </c>
      <c r="FG53" s="29">
        <f t="shared" si="186"/>
        <v>1655</v>
      </c>
      <c r="FH53" s="29">
        <f t="shared" si="186"/>
        <v>2093</v>
      </c>
      <c r="FI53" s="29">
        <f t="shared" si="186"/>
        <v>2516</v>
      </c>
      <c r="FJ53" s="29">
        <f t="shared" si="186"/>
        <v>2058</v>
      </c>
      <c r="FK53" s="29">
        <f t="shared" si="186"/>
        <v>1873</v>
      </c>
      <c r="FL53" s="29">
        <f t="shared" ref="FL53:FM53" si="193">SUM(FL55:FL63)</f>
        <v>725</v>
      </c>
      <c r="FM53" s="29">
        <f t="shared" si="193"/>
        <v>804</v>
      </c>
      <c r="FN53" s="29">
        <f t="shared" ref="FN53:FO53" si="194">SUM(FN55:FN63)</f>
        <v>899</v>
      </c>
      <c r="FO53" s="29">
        <f t="shared" si="194"/>
        <v>607</v>
      </c>
      <c r="FP53" s="29">
        <f t="shared" ref="FP53:FS53" si="195">SUM(FP55:FP63)</f>
        <v>0</v>
      </c>
      <c r="FQ53" s="29">
        <f t="shared" si="195"/>
        <v>717</v>
      </c>
      <c r="FR53" s="29">
        <f t="shared" si="195"/>
        <v>914</v>
      </c>
      <c r="FS53" s="29">
        <f t="shared" si="195"/>
        <v>890</v>
      </c>
    </row>
    <row r="54" spans="1:175" ht="12.75" customHeight="1">
      <c r="A54" s="30" t="s">
        <v>140</v>
      </c>
      <c r="B54" s="45">
        <f t="shared" ref="B54:CK54" si="196">(B53/B5)*100</f>
        <v>0</v>
      </c>
      <c r="C54" s="31">
        <f t="shared" si="196"/>
        <v>0</v>
      </c>
      <c r="D54" s="31">
        <f t="shared" si="196"/>
        <v>28.505129457743038</v>
      </c>
      <c r="E54" s="31">
        <f t="shared" si="196"/>
        <v>28.697627460878344</v>
      </c>
      <c r="F54" s="31">
        <f t="shared" si="196"/>
        <v>0</v>
      </c>
      <c r="G54" s="31">
        <f t="shared" si="196"/>
        <v>0</v>
      </c>
      <c r="H54" s="31">
        <f t="shared" si="196"/>
        <v>29.362938368956215</v>
      </c>
      <c r="I54" s="31">
        <f t="shared" si="196"/>
        <v>29.205841168233647</v>
      </c>
      <c r="J54" s="31">
        <f t="shared" si="196"/>
        <v>29.026217228464418</v>
      </c>
      <c r="K54" s="31">
        <f t="shared" si="196"/>
        <v>28.078130449947679</v>
      </c>
      <c r="L54" s="31">
        <f t="shared" si="196"/>
        <v>29.059221056375602</v>
      </c>
      <c r="M54" s="31">
        <f t="shared" si="196"/>
        <v>29.528049866429207</v>
      </c>
      <c r="N54" s="31">
        <f t="shared" si="196"/>
        <v>29.933819786186998</v>
      </c>
      <c r="O54" s="31">
        <f t="shared" si="196"/>
        <v>27.315279170845869</v>
      </c>
      <c r="P54" s="31">
        <f t="shared" si="196"/>
        <v>28.751330258957076</v>
      </c>
      <c r="Q54" s="31">
        <f t="shared" si="196"/>
        <v>28.79941965904969</v>
      </c>
      <c r="R54" s="31">
        <f t="shared" si="196"/>
        <v>28.129445234708395</v>
      </c>
      <c r="S54" s="31">
        <f t="shared" si="196"/>
        <v>27.95587728369528</v>
      </c>
      <c r="T54" s="31">
        <f t="shared" si="196"/>
        <v>27.598505434782609</v>
      </c>
      <c r="U54" s="31">
        <f t="shared" si="196"/>
        <v>26.43439070896169</v>
      </c>
      <c r="V54" s="31">
        <f t="shared" si="196"/>
        <v>27.879002299663895</v>
      </c>
      <c r="W54" s="31">
        <f t="shared" ref="W54:X54" si="197">(W53/W5)*100</f>
        <v>26.206397975781677</v>
      </c>
      <c r="X54" s="31">
        <f t="shared" si="197"/>
        <v>23.754152823920265</v>
      </c>
      <c r="Y54" s="31">
        <f t="shared" ref="Y54:Z54" si="198">(Y53/Y5)*100</f>
        <v>26.38370118845501</v>
      </c>
      <c r="Z54" s="31">
        <f t="shared" si="198"/>
        <v>26.4237649762022</v>
      </c>
      <c r="AA54" s="31" t="e">
        <f t="shared" ref="AA54:AD54" si="199">(AA53/AA5)*100</f>
        <v>#DIV/0!</v>
      </c>
      <c r="AB54" s="31">
        <f t="shared" si="199"/>
        <v>25.428329092451229</v>
      </c>
      <c r="AC54" s="31">
        <f t="shared" si="199"/>
        <v>26.040087586323057</v>
      </c>
      <c r="AD54" s="31">
        <f t="shared" si="199"/>
        <v>24.735839251688894</v>
      </c>
      <c r="AE54" s="45">
        <f t="shared" si="196"/>
        <v>0</v>
      </c>
      <c r="AF54" s="31">
        <f t="shared" si="196"/>
        <v>0</v>
      </c>
      <c r="AG54" s="31">
        <f t="shared" si="196"/>
        <v>30.175853406236147</v>
      </c>
      <c r="AH54" s="31">
        <f t="shared" si="196"/>
        <v>28.342085521380344</v>
      </c>
      <c r="AI54" s="31">
        <f t="shared" si="196"/>
        <v>0</v>
      </c>
      <c r="AJ54" s="31">
        <f t="shared" si="196"/>
        <v>0</v>
      </c>
      <c r="AK54" s="31">
        <f t="shared" si="196"/>
        <v>30.240320427236316</v>
      </c>
      <c r="AL54" s="31">
        <f t="shared" si="196"/>
        <v>28.844493772351708</v>
      </c>
      <c r="AM54" s="31">
        <f t="shared" si="196"/>
        <v>27.67402376910017</v>
      </c>
      <c r="AN54" s="31">
        <f t="shared" si="196"/>
        <v>27.297825836880246</v>
      </c>
      <c r="AO54" s="31">
        <f t="shared" si="196"/>
        <v>27.433422490987326</v>
      </c>
      <c r="AP54" s="31">
        <f t="shared" si="196"/>
        <v>27.384985247513931</v>
      </c>
      <c r="AQ54" s="31">
        <f t="shared" si="196"/>
        <v>26.972064647329553</v>
      </c>
      <c r="AR54" s="31">
        <f t="shared" si="196"/>
        <v>25.74205685618729</v>
      </c>
      <c r="AS54" s="31">
        <f t="shared" si="196"/>
        <v>24.69970727768245</v>
      </c>
      <c r="AT54" s="31">
        <f t="shared" si="196"/>
        <v>25.716947924215756</v>
      </c>
      <c r="AU54" s="31">
        <f t="shared" si="196"/>
        <v>25.496526758634186</v>
      </c>
      <c r="AV54" s="31">
        <f t="shared" si="196"/>
        <v>26.150503653960104</v>
      </c>
      <c r="AW54" s="31">
        <f t="shared" si="196"/>
        <v>24.503757949508575</v>
      </c>
      <c r="AX54" s="31">
        <f t="shared" si="196"/>
        <v>24.514242595736654</v>
      </c>
      <c r="AY54" s="31">
        <f t="shared" si="196"/>
        <v>24.886176499079724</v>
      </c>
      <c r="AZ54" s="31">
        <f t="shared" ref="AZ54:BA54" si="200">(AZ53/AZ5)*100</f>
        <v>24.297470895222801</v>
      </c>
      <c r="BA54" s="31">
        <f t="shared" si="200"/>
        <v>24.759965085830665</v>
      </c>
      <c r="BB54" s="31">
        <f t="shared" ref="BB54:BC54" si="201">(BB53/BB5)*100</f>
        <v>25.433132178314192</v>
      </c>
      <c r="BC54" s="31">
        <f t="shared" si="201"/>
        <v>24.936933570027094</v>
      </c>
      <c r="BD54" s="31" t="e">
        <f t="shared" ref="BD54:BE54" si="202">(BD53/BD5)*100</f>
        <v>#DIV/0!</v>
      </c>
      <c r="BE54" s="31">
        <f t="shared" si="202"/>
        <v>24.082733812949641</v>
      </c>
      <c r="BF54" s="31">
        <f t="shared" ref="BF54:BG54" si="203">(BF53/BF5)*100</f>
        <v>24.851466765688823</v>
      </c>
      <c r="BG54" s="31">
        <f t="shared" si="203"/>
        <v>23.975903614457831</v>
      </c>
      <c r="BH54" s="45">
        <f t="shared" si="196"/>
        <v>0</v>
      </c>
      <c r="BI54" s="31">
        <f t="shared" si="196"/>
        <v>0</v>
      </c>
      <c r="BJ54" s="31">
        <f t="shared" si="196"/>
        <v>25.746496039000611</v>
      </c>
      <c r="BK54" s="31">
        <f t="shared" si="196"/>
        <v>25.114351057747285</v>
      </c>
      <c r="BL54" s="31">
        <f t="shared" si="196"/>
        <v>0</v>
      </c>
      <c r="BM54" s="31">
        <f t="shared" si="196"/>
        <v>0</v>
      </c>
      <c r="BN54" s="31">
        <f t="shared" si="196"/>
        <v>25.955432398106453</v>
      </c>
      <c r="BO54" s="31">
        <f t="shared" si="196"/>
        <v>26.139969934858858</v>
      </c>
      <c r="BP54" s="31">
        <f t="shared" si="196"/>
        <v>25.884383088869718</v>
      </c>
      <c r="BQ54" s="31">
        <f t="shared" si="196"/>
        <v>25.474413646055439</v>
      </c>
      <c r="BR54" s="31">
        <f t="shared" si="196"/>
        <v>24.963496036712556</v>
      </c>
      <c r="BS54" s="31">
        <f t="shared" si="196"/>
        <v>24.181480498806049</v>
      </c>
      <c r="BT54" s="31">
        <f t="shared" si="196"/>
        <v>24.29754665548333</v>
      </c>
      <c r="BU54" s="31">
        <f t="shared" si="196"/>
        <v>24.089764140141973</v>
      </c>
      <c r="BV54" s="31">
        <f t="shared" si="196"/>
        <v>23.410736866306472</v>
      </c>
      <c r="BW54" s="31">
        <f t="shared" si="196"/>
        <v>23.991068024617395</v>
      </c>
      <c r="BX54" s="31">
        <f t="shared" si="196"/>
        <v>23.577195005766434</v>
      </c>
      <c r="BY54" s="31">
        <f t="shared" si="196"/>
        <v>23.566324661048004</v>
      </c>
      <c r="BZ54" s="31">
        <f t="shared" si="196"/>
        <v>23.259833888443865</v>
      </c>
      <c r="CA54" s="31">
        <f t="shared" si="196"/>
        <v>23.355060878120774</v>
      </c>
      <c r="CB54" s="31">
        <f t="shared" si="196"/>
        <v>22.847171495820145</v>
      </c>
      <c r="CC54" s="31">
        <f t="shared" ref="CC54:CD54" si="204">(CC53/CC5)*100</f>
        <v>23.182018510356986</v>
      </c>
      <c r="CD54" s="31">
        <f t="shared" si="204"/>
        <v>23.869801084990957</v>
      </c>
      <c r="CE54" s="31">
        <f t="shared" ref="CE54:CF54" si="205">(CE53/CE5)*100</f>
        <v>22.583629366489046</v>
      </c>
      <c r="CF54" s="31">
        <f t="shared" si="205"/>
        <v>22.526787939197607</v>
      </c>
      <c r="CG54" s="31" t="e">
        <f t="shared" ref="CG54:CJ54" si="206">(CG53/CG5)*100</f>
        <v>#DIV/0!</v>
      </c>
      <c r="CH54" s="31">
        <f t="shared" si="206"/>
        <v>22.518004980817125</v>
      </c>
      <c r="CI54" s="31">
        <f t="shared" si="206"/>
        <v>23.111111111111111</v>
      </c>
      <c r="CJ54" s="31">
        <f t="shared" si="206"/>
        <v>21.939755047997352</v>
      </c>
      <c r="CK54" s="45">
        <f t="shared" si="196"/>
        <v>0</v>
      </c>
      <c r="CL54" s="31">
        <f t="shared" ref="CL54:FK54" si="207">(CL53/CL5)*100</f>
        <v>0</v>
      </c>
      <c r="CM54" s="31">
        <f t="shared" si="207"/>
        <v>20.331588132635254</v>
      </c>
      <c r="CN54" s="31">
        <f t="shared" si="207"/>
        <v>16.680997420464315</v>
      </c>
      <c r="CO54" s="31">
        <f t="shared" si="207"/>
        <v>0</v>
      </c>
      <c r="CP54" s="31">
        <f t="shared" si="207"/>
        <v>0</v>
      </c>
      <c r="CQ54" s="31">
        <f t="shared" si="207"/>
        <v>23.482428115015974</v>
      </c>
      <c r="CR54" s="31">
        <f t="shared" si="207"/>
        <v>19.837758112094395</v>
      </c>
      <c r="CS54" s="31">
        <f t="shared" si="207"/>
        <v>20.321637426900587</v>
      </c>
      <c r="CT54" s="31">
        <f t="shared" si="207"/>
        <v>20.642857142857142</v>
      </c>
      <c r="CU54" s="31">
        <f t="shared" si="207"/>
        <v>20.757465404224327</v>
      </c>
      <c r="CV54" s="31">
        <f t="shared" si="207"/>
        <v>21.032934131736528</v>
      </c>
      <c r="CW54" s="31">
        <f t="shared" si="207"/>
        <v>24.186046511627907</v>
      </c>
      <c r="CX54" s="31">
        <f t="shared" si="207"/>
        <v>21.57190635451505</v>
      </c>
      <c r="CY54" s="31">
        <f t="shared" si="207"/>
        <v>19.984012789768187</v>
      </c>
      <c r="CZ54" s="31">
        <f t="shared" si="207"/>
        <v>19.972826086956523</v>
      </c>
      <c r="DA54" s="31">
        <f t="shared" si="207"/>
        <v>16.026490066225165</v>
      </c>
      <c r="DB54" s="31">
        <f t="shared" si="207"/>
        <v>17.731829573934839</v>
      </c>
      <c r="DC54" s="31">
        <f t="shared" si="207"/>
        <v>16.017742730409068</v>
      </c>
      <c r="DD54" s="31">
        <f t="shared" si="207"/>
        <v>14.347408829174665</v>
      </c>
      <c r="DE54" s="31">
        <f t="shared" si="207"/>
        <v>13.855709507883422</v>
      </c>
      <c r="DF54" s="31">
        <f t="shared" ref="DF54:DG54" si="208">(DF53/DF5)*100</f>
        <v>12.632062471290768</v>
      </c>
      <c r="DG54" s="31">
        <f t="shared" si="208"/>
        <v>17.126099706744867</v>
      </c>
      <c r="DH54" s="31">
        <f t="shared" ref="DH54:DI54" si="209">(DH53/DH5)*100</f>
        <v>16.854508196721312</v>
      </c>
      <c r="DI54" s="31">
        <f t="shared" si="209"/>
        <v>17.356910190786412</v>
      </c>
      <c r="DJ54" s="31" t="e">
        <f t="shared" ref="DJ54:DM54" si="210">(DJ53/DJ5)*100</f>
        <v>#DIV/0!</v>
      </c>
      <c r="DK54" s="31">
        <f t="shared" si="210"/>
        <v>15.212527964205815</v>
      </c>
      <c r="DL54" s="31">
        <f t="shared" si="210"/>
        <v>16.227089852481001</v>
      </c>
      <c r="DM54" s="31">
        <f t="shared" si="210"/>
        <v>16.40449438202247</v>
      </c>
      <c r="DN54" s="45">
        <f t="shared" si="207"/>
        <v>0</v>
      </c>
      <c r="DO54" s="31">
        <f t="shared" si="207"/>
        <v>0</v>
      </c>
      <c r="DP54" s="31">
        <f t="shared" si="207"/>
        <v>20.075264148212476</v>
      </c>
      <c r="DQ54" s="31">
        <f t="shared" si="207"/>
        <v>19.254278728606359</v>
      </c>
      <c r="DR54" s="31">
        <f t="shared" si="207"/>
        <v>0</v>
      </c>
      <c r="DS54" s="31">
        <f t="shared" si="207"/>
        <v>0</v>
      </c>
      <c r="DT54" s="31">
        <f t="shared" si="207"/>
        <v>19.201631701631701</v>
      </c>
      <c r="DU54" s="31">
        <f t="shared" si="207"/>
        <v>18.677098150782363</v>
      </c>
      <c r="DV54" s="31">
        <f t="shared" si="207"/>
        <v>17.631731325998842</v>
      </c>
      <c r="DW54" s="31">
        <f t="shared" si="207"/>
        <v>17.682838522809558</v>
      </c>
      <c r="DX54" s="31">
        <f t="shared" si="207"/>
        <v>15.263630916716597</v>
      </c>
      <c r="DY54" s="31">
        <f t="shared" si="207"/>
        <v>17.789957043400978</v>
      </c>
      <c r="DZ54" s="31">
        <f t="shared" si="207"/>
        <v>17.313122306434835</v>
      </c>
      <c r="EA54" s="31">
        <f t="shared" si="207"/>
        <v>16.983894582723281</v>
      </c>
      <c r="EB54" s="31">
        <f t="shared" si="207"/>
        <v>15.640087783467447</v>
      </c>
      <c r="EC54" s="31">
        <f t="shared" si="207"/>
        <v>15.222911963882618</v>
      </c>
      <c r="ED54" s="31">
        <f t="shared" si="207"/>
        <v>14.945970576747818</v>
      </c>
      <c r="EE54" s="31">
        <f t="shared" si="207"/>
        <v>15.953925592479809</v>
      </c>
      <c r="EF54" s="31">
        <f t="shared" si="207"/>
        <v>14.659242222491223</v>
      </c>
      <c r="EG54" s="31">
        <f t="shared" si="207"/>
        <v>14.725169905806606</v>
      </c>
      <c r="EH54" s="31">
        <f t="shared" si="207"/>
        <v>14.009941047277771</v>
      </c>
      <c r="EI54" s="31">
        <f t="shared" ref="EI54:EJ54" si="211">(EI53/EI5)*100</f>
        <v>13.681306047367212</v>
      </c>
      <c r="EJ54" s="31">
        <f t="shared" si="211"/>
        <v>13.486489703606713</v>
      </c>
      <c r="EK54" s="31">
        <f t="shared" ref="EK54:EL54" si="212">(EK53/EK5)*100</f>
        <v>14.822783376741025</v>
      </c>
      <c r="EL54" s="31">
        <f t="shared" si="212"/>
        <v>14.24012325299879</v>
      </c>
      <c r="EM54" s="31" t="e">
        <f t="shared" ref="EM54:EP54" si="213">(EM53/EM5)*100</f>
        <v>#DIV/0!</v>
      </c>
      <c r="EN54" s="31">
        <f t="shared" si="213"/>
        <v>14.519365843869156</v>
      </c>
      <c r="EO54" s="31">
        <f t="shared" si="213"/>
        <v>15.660472124560524</v>
      </c>
      <c r="EP54" s="31">
        <f t="shared" si="213"/>
        <v>16.407129455909946</v>
      </c>
      <c r="EQ54" s="45">
        <f t="shared" si="207"/>
        <v>0</v>
      </c>
      <c r="ER54" s="31">
        <f t="shared" si="207"/>
        <v>0</v>
      </c>
      <c r="ES54" s="31">
        <f t="shared" si="207"/>
        <v>23.742786479802145</v>
      </c>
      <c r="ET54" s="31">
        <f t="shared" si="207"/>
        <v>20.609462710505213</v>
      </c>
      <c r="EU54" s="31">
        <f t="shared" si="207"/>
        <v>0</v>
      </c>
      <c r="EV54" s="31">
        <f t="shared" si="207"/>
        <v>0</v>
      </c>
      <c r="EW54" s="31">
        <f t="shared" si="207"/>
        <v>18.723660445514749</v>
      </c>
      <c r="EX54" s="31">
        <f t="shared" si="207"/>
        <v>22.12790039615167</v>
      </c>
      <c r="EY54" s="31">
        <f t="shared" si="207"/>
        <v>21.511627906976745</v>
      </c>
      <c r="EZ54" s="31">
        <f t="shared" si="207"/>
        <v>21.466731423020885</v>
      </c>
      <c r="FA54" s="31">
        <f t="shared" si="207"/>
        <v>19.088319088319089</v>
      </c>
      <c r="FB54" s="31">
        <f t="shared" si="207"/>
        <v>17.340823970037452</v>
      </c>
      <c r="FC54" s="31">
        <f t="shared" si="207"/>
        <v>18.92109500805153</v>
      </c>
      <c r="FD54" s="31">
        <f t="shared" si="207"/>
        <v>20.40358744394619</v>
      </c>
      <c r="FE54" s="31">
        <f t="shared" si="207"/>
        <v>26.953125</v>
      </c>
      <c r="FF54" s="31">
        <f t="shared" si="207"/>
        <v>31.192660550458719</v>
      </c>
      <c r="FG54" s="31">
        <f t="shared" si="207"/>
        <v>28.203817314246759</v>
      </c>
      <c r="FH54" s="31">
        <f t="shared" si="207"/>
        <v>29.420860275513071</v>
      </c>
      <c r="FI54" s="31">
        <f t="shared" si="207"/>
        <v>30.113704368641532</v>
      </c>
      <c r="FJ54" s="31">
        <f t="shared" si="207"/>
        <v>25.737868934467233</v>
      </c>
      <c r="FK54" s="31">
        <f t="shared" si="207"/>
        <v>24.08074055026999</v>
      </c>
      <c r="FL54" s="31">
        <f t="shared" ref="FL54:FM54" si="214">(FL53/FL5)*100</f>
        <v>18.335862417804755</v>
      </c>
      <c r="FM54" s="31">
        <f t="shared" si="214"/>
        <v>19.960278053624627</v>
      </c>
      <c r="FN54" s="31">
        <f t="shared" ref="FN54:FO54" si="215">(FN53/FN5)*100</f>
        <v>20.738177623990772</v>
      </c>
      <c r="FO54" s="31">
        <f t="shared" si="215"/>
        <v>13.88380603842635</v>
      </c>
      <c r="FP54" s="31" t="e">
        <f t="shared" ref="FP54:FS54" si="216">(FP53/FP5)*100</f>
        <v>#DIV/0!</v>
      </c>
      <c r="FQ54" s="31">
        <f t="shared" si="216"/>
        <v>14.611779091094354</v>
      </c>
      <c r="FR54" s="31">
        <f t="shared" si="216"/>
        <v>17.232277526395173</v>
      </c>
      <c r="FS54" s="31">
        <f t="shared" si="216"/>
        <v>16.012954300107953</v>
      </c>
    </row>
    <row r="55" spans="1:175" ht="12.75" customHeight="1">
      <c r="A55" s="28" t="s">
        <v>68</v>
      </c>
      <c r="B55" s="46"/>
      <c r="C55" s="32"/>
      <c r="D55" s="32">
        <v>89</v>
      </c>
      <c r="E55" s="32">
        <v>80</v>
      </c>
      <c r="F55" s="32"/>
      <c r="G55" s="32"/>
      <c r="H55" s="32">
        <v>126</v>
      </c>
      <c r="I55" s="32">
        <v>125</v>
      </c>
      <c r="J55" s="32">
        <v>117</v>
      </c>
      <c r="K55" s="32">
        <v>141</v>
      </c>
      <c r="L55" s="32">
        <v>112</v>
      </c>
      <c r="M55" s="32">
        <v>111</v>
      </c>
      <c r="N55" s="32">
        <v>101</v>
      </c>
      <c r="O55" s="32">
        <v>114</v>
      </c>
      <c r="P55" s="32">
        <v>91</v>
      </c>
      <c r="Q55" s="32">
        <v>93</v>
      </c>
      <c r="R55" s="32">
        <v>90</v>
      </c>
      <c r="S55" s="32">
        <v>82</v>
      </c>
      <c r="T55" s="32">
        <v>101</v>
      </c>
      <c r="U55" s="32">
        <v>93</v>
      </c>
      <c r="V55" s="32">
        <v>108</v>
      </c>
      <c r="W55" s="32">
        <v>89</v>
      </c>
      <c r="X55" s="32">
        <v>88</v>
      </c>
      <c r="Y55" s="32">
        <v>118</v>
      </c>
      <c r="Z55" s="32">
        <v>101</v>
      </c>
      <c r="AA55" s="32"/>
      <c r="AB55" s="32">
        <v>118</v>
      </c>
      <c r="AC55" s="95">
        <v>117</v>
      </c>
      <c r="AD55" s="95">
        <v>105</v>
      </c>
      <c r="AE55" s="46"/>
      <c r="AF55" s="32"/>
      <c r="AG55" s="32">
        <v>124</v>
      </c>
      <c r="AH55" s="32">
        <v>102</v>
      </c>
      <c r="AI55" s="32"/>
      <c r="AJ55" s="32"/>
      <c r="AK55" s="32">
        <v>134</v>
      </c>
      <c r="AL55" s="32">
        <v>145</v>
      </c>
      <c r="AM55" s="32">
        <v>173</v>
      </c>
      <c r="AN55" s="32">
        <v>146</v>
      </c>
      <c r="AO55" s="32">
        <v>158</v>
      </c>
      <c r="AP55" s="32">
        <v>138</v>
      </c>
      <c r="AQ55" s="32">
        <v>178</v>
      </c>
      <c r="AR55" s="32">
        <v>174</v>
      </c>
      <c r="AS55" s="32">
        <v>178</v>
      </c>
      <c r="AT55" s="32">
        <v>163</v>
      </c>
      <c r="AU55" s="32">
        <v>176</v>
      </c>
      <c r="AV55" s="32">
        <v>179</v>
      </c>
      <c r="AW55" s="32">
        <v>178</v>
      </c>
      <c r="AX55" s="32">
        <v>164</v>
      </c>
      <c r="AY55" s="32">
        <v>166</v>
      </c>
      <c r="AZ55" s="32">
        <v>152</v>
      </c>
      <c r="BA55" s="32">
        <v>156</v>
      </c>
      <c r="BB55" s="95">
        <v>173</v>
      </c>
      <c r="BC55" s="95">
        <v>156</v>
      </c>
      <c r="BD55" s="95"/>
      <c r="BE55" s="95">
        <v>161</v>
      </c>
      <c r="BF55" s="95">
        <v>164</v>
      </c>
      <c r="BG55" s="95">
        <v>156</v>
      </c>
      <c r="BH55" s="46"/>
      <c r="BI55" s="32"/>
      <c r="BJ55" s="32">
        <v>223</v>
      </c>
      <c r="BK55" s="32">
        <v>228</v>
      </c>
      <c r="BL55" s="32"/>
      <c r="BM55" s="32"/>
      <c r="BN55" s="32">
        <v>260</v>
      </c>
      <c r="BO55" s="32">
        <v>264</v>
      </c>
      <c r="BP55" s="32">
        <v>271</v>
      </c>
      <c r="BQ55" s="32">
        <v>293</v>
      </c>
      <c r="BR55" s="32">
        <v>267</v>
      </c>
      <c r="BS55" s="32">
        <v>277</v>
      </c>
      <c r="BT55" s="32">
        <v>289</v>
      </c>
      <c r="BU55" s="32">
        <v>268</v>
      </c>
      <c r="BV55" s="32">
        <v>241</v>
      </c>
      <c r="BW55" s="32">
        <v>259</v>
      </c>
      <c r="BX55" s="32">
        <v>273</v>
      </c>
      <c r="BY55" s="32">
        <v>313</v>
      </c>
      <c r="BZ55" s="32">
        <v>360</v>
      </c>
      <c r="CA55" s="32">
        <v>338</v>
      </c>
      <c r="CB55" s="32">
        <v>296</v>
      </c>
      <c r="CC55" s="32">
        <v>346</v>
      </c>
      <c r="CD55" s="32">
        <v>337</v>
      </c>
      <c r="CE55" s="95">
        <v>354</v>
      </c>
      <c r="CF55" s="95">
        <v>393</v>
      </c>
      <c r="CG55" s="95"/>
      <c r="CH55" s="95">
        <v>409</v>
      </c>
      <c r="CI55" s="95">
        <v>394</v>
      </c>
      <c r="CJ55" s="95">
        <v>413</v>
      </c>
      <c r="CK55" s="46"/>
      <c r="CL55" s="32"/>
      <c r="CM55" s="32">
        <v>9</v>
      </c>
      <c r="CN55" s="32">
        <v>9</v>
      </c>
      <c r="CO55" s="32"/>
      <c r="CP55" s="32"/>
      <c r="CQ55" s="32">
        <v>10</v>
      </c>
      <c r="CR55" s="32">
        <v>9</v>
      </c>
      <c r="CS55" s="32">
        <v>12</v>
      </c>
      <c r="CT55" s="32">
        <v>12</v>
      </c>
      <c r="CU55" s="32">
        <v>18</v>
      </c>
      <c r="CV55" s="32">
        <v>15</v>
      </c>
      <c r="CW55" s="32">
        <v>16</v>
      </c>
      <c r="CX55" s="32">
        <v>11</v>
      </c>
      <c r="CY55" s="32">
        <v>9</v>
      </c>
      <c r="CZ55" s="32">
        <v>18</v>
      </c>
      <c r="DA55" s="32">
        <v>16</v>
      </c>
      <c r="DB55" s="32">
        <v>17</v>
      </c>
      <c r="DC55" s="32">
        <v>18</v>
      </c>
      <c r="DD55" s="32">
        <v>26</v>
      </c>
      <c r="DE55" s="32">
        <v>7</v>
      </c>
      <c r="DF55" s="32">
        <v>22</v>
      </c>
      <c r="DG55" s="32">
        <v>15</v>
      </c>
      <c r="DH55" s="95">
        <v>14</v>
      </c>
      <c r="DI55" s="95">
        <v>23</v>
      </c>
      <c r="DJ55" s="95"/>
      <c r="DK55" s="95">
        <v>23</v>
      </c>
      <c r="DL55" s="95">
        <v>20</v>
      </c>
      <c r="DM55" s="95">
        <v>20</v>
      </c>
      <c r="DN55" s="46"/>
      <c r="DO55" s="32"/>
      <c r="DP55" s="32">
        <v>61</v>
      </c>
      <c r="DQ55" s="32">
        <v>51</v>
      </c>
      <c r="DR55" s="32"/>
      <c r="DS55" s="32"/>
      <c r="DT55" s="32">
        <v>58</v>
      </c>
      <c r="DU55" s="32">
        <v>57</v>
      </c>
      <c r="DV55" s="32">
        <v>46</v>
      </c>
      <c r="DW55" s="32">
        <v>67</v>
      </c>
      <c r="DX55" s="32">
        <v>68</v>
      </c>
      <c r="DY55" s="32">
        <v>72</v>
      </c>
      <c r="DZ55" s="32">
        <v>49</v>
      </c>
      <c r="EA55" s="32">
        <v>61</v>
      </c>
      <c r="EB55" s="32">
        <v>58</v>
      </c>
      <c r="EC55" s="32">
        <v>49</v>
      </c>
      <c r="ED55" s="32">
        <v>46</v>
      </c>
      <c r="EE55" s="32">
        <v>62</v>
      </c>
      <c r="EF55" s="32">
        <v>72</v>
      </c>
      <c r="EG55" s="32">
        <v>50</v>
      </c>
      <c r="EH55" s="32">
        <v>22</v>
      </c>
      <c r="EI55" s="32">
        <v>5</v>
      </c>
      <c r="EJ55" s="32">
        <v>9</v>
      </c>
      <c r="EK55" s="95">
        <v>64</v>
      </c>
      <c r="EL55" s="95">
        <v>57</v>
      </c>
      <c r="EM55" s="95"/>
      <c r="EN55" s="95">
        <v>51</v>
      </c>
      <c r="EO55" s="95">
        <v>54</v>
      </c>
      <c r="EP55" s="95">
        <v>52</v>
      </c>
      <c r="EQ55" s="46"/>
      <c r="ER55" s="32"/>
      <c r="ES55" s="32">
        <v>18</v>
      </c>
      <c r="ET55" s="32">
        <v>19</v>
      </c>
      <c r="EU55" s="32"/>
      <c r="EV55" s="32"/>
      <c r="EW55" s="32">
        <v>10</v>
      </c>
      <c r="EX55" s="32">
        <v>21</v>
      </c>
      <c r="EY55" s="32">
        <v>18</v>
      </c>
      <c r="EZ55" s="32">
        <v>42</v>
      </c>
      <c r="FA55" s="32">
        <v>40</v>
      </c>
      <c r="FB55" s="32">
        <v>49</v>
      </c>
      <c r="FC55" s="32">
        <v>41</v>
      </c>
      <c r="FD55" s="32">
        <v>37</v>
      </c>
      <c r="FE55" s="32">
        <v>53</v>
      </c>
      <c r="FF55" s="32">
        <v>65</v>
      </c>
      <c r="FG55" s="32">
        <v>46</v>
      </c>
      <c r="FH55" s="32">
        <v>53</v>
      </c>
      <c r="FI55" s="32">
        <v>76</v>
      </c>
      <c r="FJ55" s="32">
        <v>73</v>
      </c>
      <c r="FK55" s="32">
        <v>39</v>
      </c>
      <c r="FL55" s="32">
        <v>36</v>
      </c>
      <c r="FM55" s="5">
        <v>32</v>
      </c>
      <c r="FN55" s="5">
        <v>29</v>
      </c>
      <c r="FO55" s="5">
        <v>25</v>
      </c>
      <c r="FQ55" s="5">
        <v>45</v>
      </c>
      <c r="FR55" s="95">
        <v>47</v>
      </c>
      <c r="FS55" s="95">
        <v>39</v>
      </c>
    </row>
    <row r="56" spans="1:175" ht="12.75" customHeight="1">
      <c r="A56" s="28" t="s">
        <v>76</v>
      </c>
      <c r="B56" s="46"/>
      <c r="C56" s="32"/>
      <c r="D56" s="32">
        <v>0</v>
      </c>
      <c r="E56" s="32">
        <v>2</v>
      </c>
      <c r="F56" s="32"/>
      <c r="G56" s="32"/>
      <c r="H56" s="32">
        <v>0</v>
      </c>
      <c r="I56" s="32">
        <v>1</v>
      </c>
      <c r="J56" s="32">
        <v>10</v>
      </c>
      <c r="K56" s="32">
        <v>2</v>
      </c>
      <c r="L56" s="32">
        <v>0</v>
      </c>
      <c r="M56" s="32">
        <v>16</v>
      </c>
      <c r="N56" s="32">
        <v>2</v>
      </c>
      <c r="O56" s="32"/>
      <c r="P56" s="32">
        <v>11</v>
      </c>
      <c r="Q56" s="32">
        <v>3</v>
      </c>
      <c r="R56" s="32">
        <v>0</v>
      </c>
      <c r="S56" s="32">
        <v>1</v>
      </c>
      <c r="T56" s="32">
        <v>9</v>
      </c>
      <c r="U56" s="32">
        <v>0</v>
      </c>
      <c r="V56" s="32">
        <v>0</v>
      </c>
      <c r="W56" s="32">
        <v>1</v>
      </c>
      <c r="X56" s="32"/>
      <c r="Y56" s="32">
        <v>0</v>
      </c>
      <c r="Z56" s="32">
        <v>5</v>
      </c>
      <c r="AA56" s="32"/>
      <c r="AB56" s="32">
        <v>3</v>
      </c>
      <c r="AC56" s="95">
        <v>4</v>
      </c>
      <c r="AD56" s="95">
        <v>4</v>
      </c>
      <c r="AE56" s="46"/>
      <c r="AF56" s="32"/>
      <c r="AG56" s="32">
        <v>5</v>
      </c>
      <c r="AH56" s="32">
        <v>7</v>
      </c>
      <c r="AI56" s="32"/>
      <c r="AJ56" s="32"/>
      <c r="AK56" s="32">
        <v>7</v>
      </c>
      <c r="AL56" s="32">
        <v>5</v>
      </c>
      <c r="AM56" s="32">
        <v>7</v>
      </c>
      <c r="AN56" s="32">
        <v>7</v>
      </c>
      <c r="AO56" s="32">
        <v>10</v>
      </c>
      <c r="AP56" s="32">
        <v>11</v>
      </c>
      <c r="AQ56" s="32">
        <v>11</v>
      </c>
      <c r="AR56" s="32">
        <v>5</v>
      </c>
      <c r="AS56" s="32">
        <v>13</v>
      </c>
      <c r="AT56" s="32">
        <v>8</v>
      </c>
      <c r="AU56" s="32">
        <v>8</v>
      </c>
      <c r="AV56" s="32">
        <v>9</v>
      </c>
      <c r="AW56" s="32">
        <v>7</v>
      </c>
      <c r="AX56" s="32">
        <v>5</v>
      </c>
      <c r="AY56" s="32">
        <v>18</v>
      </c>
      <c r="AZ56" s="32">
        <v>11</v>
      </c>
      <c r="BA56" s="32">
        <v>16</v>
      </c>
      <c r="BB56" s="95">
        <v>5</v>
      </c>
      <c r="BC56" s="95">
        <v>17</v>
      </c>
      <c r="BD56" s="95"/>
      <c r="BE56" s="95">
        <v>17</v>
      </c>
      <c r="BF56" s="95">
        <v>31</v>
      </c>
      <c r="BG56" s="95">
        <v>14</v>
      </c>
      <c r="BH56" s="46"/>
      <c r="BI56" s="32"/>
      <c r="BJ56" s="32">
        <v>15</v>
      </c>
      <c r="BK56" s="32">
        <v>12</v>
      </c>
      <c r="BL56" s="32"/>
      <c r="BM56" s="32"/>
      <c r="BN56" s="32">
        <v>32</v>
      </c>
      <c r="BO56" s="32">
        <v>26</v>
      </c>
      <c r="BP56" s="32">
        <v>32</v>
      </c>
      <c r="BQ56" s="32">
        <v>25</v>
      </c>
      <c r="BR56" s="32">
        <v>29</v>
      </c>
      <c r="BS56" s="32">
        <v>37</v>
      </c>
      <c r="BT56" s="32">
        <v>29</v>
      </c>
      <c r="BU56" s="32">
        <v>36</v>
      </c>
      <c r="BV56" s="32">
        <v>23</v>
      </c>
      <c r="BW56" s="32">
        <v>21</v>
      </c>
      <c r="BX56" s="32">
        <v>21</v>
      </c>
      <c r="BY56" s="32">
        <v>21</v>
      </c>
      <c r="BZ56" s="32">
        <v>34</v>
      </c>
      <c r="CA56" s="32">
        <v>41</v>
      </c>
      <c r="CB56" s="32">
        <v>32</v>
      </c>
      <c r="CC56" s="32">
        <v>30</v>
      </c>
      <c r="CD56" s="32">
        <v>36</v>
      </c>
      <c r="CE56" s="95">
        <v>44</v>
      </c>
      <c r="CF56" s="95">
        <v>29</v>
      </c>
      <c r="CG56" s="95"/>
      <c r="CH56" s="95">
        <v>47</v>
      </c>
      <c r="CI56" s="95">
        <v>38</v>
      </c>
      <c r="CJ56" s="95">
        <v>35</v>
      </c>
      <c r="CK56" s="46"/>
      <c r="CL56" s="32"/>
      <c r="CM56" s="32">
        <v>0</v>
      </c>
      <c r="CN56" s="32">
        <v>0</v>
      </c>
      <c r="CO56" s="32"/>
      <c r="CP56" s="32"/>
      <c r="CQ56" s="32">
        <v>0</v>
      </c>
      <c r="CR56" s="32">
        <v>0</v>
      </c>
      <c r="CS56" s="32">
        <v>0</v>
      </c>
      <c r="CT56" s="32"/>
      <c r="CU56" s="32"/>
      <c r="CV56" s="32">
        <v>0</v>
      </c>
      <c r="CW56" s="32"/>
      <c r="CX56" s="32"/>
      <c r="CY56" s="32"/>
      <c r="CZ56" s="32"/>
      <c r="DA56" s="32"/>
      <c r="DB56" s="32"/>
      <c r="DC56" s="32"/>
      <c r="DD56" s="32"/>
      <c r="DE56" s="32"/>
      <c r="DF56" s="32">
        <v>0</v>
      </c>
      <c r="DG56" s="32"/>
      <c r="DH56" s="95"/>
      <c r="DI56" s="95"/>
      <c r="DJ56" s="95"/>
      <c r="DK56" s="95"/>
      <c r="DL56" s="95"/>
      <c r="DM56" s="95"/>
      <c r="DN56" s="46"/>
      <c r="DO56" s="32"/>
      <c r="DP56" s="32">
        <v>5</v>
      </c>
      <c r="DQ56" s="32">
        <v>4</v>
      </c>
      <c r="DR56" s="32"/>
      <c r="DS56" s="32"/>
      <c r="DT56" s="32">
        <v>12</v>
      </c>
      <c r="DU56" s="32">
        <v>8</v>
      </c>
      <c r="DV56" s="32">
        <v>4</v>
      </c>
      <c r="DW56" s="32">
        <v>8</v>
      </c>
      <c r="DX56" s="32">
        <v>8</v>
      </c>
      <c r="DY56" s="32">
        <v>11</v>
      </c>
      <c r="DZ56" s="32">
        <v>7</v>
      </c>
      <c r="EA56" s="32">
        <v>8</v>
      </c>
      <c r="EB56" s="32">
        <v>4</v>
      </c>
      <c r="EC56" s="32">
        <v>3</v>
      </c>
      <c r="ED56" s="32">
        <v>10</v>
      </c>
      <c r="EE56" s="32">
        <v>7</v>
      </c>
      <c r="EF56" s="32">
        <v>7</v>
      </c>
      <c r="EG56" s="32">
        <v>4</v>
      </c>
      <c r="EH56" s="32">
        <v>7</v>
      </c>
      <c r="EI56" s="32">
        <v>5</v>
      </c>
      <c r="EJ56" s="32">
        <v>5</v>
      </c>
      <c r="EK56" s="95">
        <v>3</v>
      </c>
      <c r="EL56" s="95">
        <v>4</v>
      </c>
      <c r="EM56" s="95"/>
      <c r="EN56" s="95">
        <v>5</v>
      </c>
      <c r="EO56" s="95">
        <v>39</v>
      </c>
      <c r="EP56" s="95">
        <v>66</v>
      </c>
      <c r="EQ56" s="46"/>
      <c r="ER56" s="32"/>
      <c r="ES56" s="32">
        <v>0</v>
      </c>
      <c r="ET56" s="32">
        <v>0</v>
      </c>
      <c r="EU56" s="32"/>
      <c r="EV56" s="32"/>
      <c r="EW56" s="32">
        <v>0</v>
      </c>
      <c r="EX56" s="32">
        <v>0</v>
      </c>
      <c r="EY56" s="32">
        <v>0</v>
      </c>
      <c r="EZ56" s="32"/>
      <c r="FA56" s="32"/>
      <c r="FB56" s="32">
        <v>0</v>
      </c>
      <c r="FC56" s="32"/>
      <c r="FD56" s="32"/>
      <c r="FE56" s="32">
        <v>0</v>
      </c>
      <c r="FF56" s="32">
        <v>0</v>
      </c>
      <c r="FG56" s="32">
        <v>1</v>
      </c>
      <c r="FH56" s="32">
        <v>1</v>
      </c>
      <c r="FI56" s="32">
        <v>0</v>
      </c>
      <c r="FJ56" s="32">
        <v>0</v>
      </c>
      <c r="FK56" s="32">
        <v>1</v>
      </c>
      <c r="FL56" s="32">
        <v>0</v>
      </c>
      <c r="FM56" s="5">
        <v>0</v>
      </c>
      <c r="FN56" s="5">
        <v>0</v>
      </c>
      <c r="FO56" s="5">
        <v>0</v>
      </c>
      <c r="FQ56" s="5">
        <v>0</v>
      </c>
      <c r="FR56" s="95">
        <v>3</v>
      </c>
      <c r="FS56" s="95">
        <v>0</v>
      </c>
    </row>
    <row r="57" spans="1:175" ht="12.75" customHeight="1">
      <c r="A57" s="28" t="s">
        <v>75</v>
      </c>
      <c r="B57" s="46"/>
      <c r="C57" s="32"/>
      <c r="D57" s="32">
        <v>201</v>
      </c>
      <c r="E57" s="32">
        <v>188</v>
      </c>
      <c r="F57" s="32"/>
      <c r="G57" s="32"/>
      <c r="H57" s="32">
        <v>226</v>
      </c>
      <c r="I57" s="32">
        <v>253</v>
      </c>
      <c r="J57" s="32">
        <v>236</v>
      </c>
      <c r="K57" s="32">
        <v>257</v>
      </c>
      <c r="L57" s="32">
        <v>295</v>
      </c>
      <c r="M57" s="32">
        <v>258</v>
      </c>
      <c r="N57" s="32">
        <v>322</v>
      </c>
      <c r="O57" s="32">
        <v>244</v>
      </c>
      <c r="P57" s="32">
        <v>285</v>
      </c>
      <c r="Q57" s="32">
        <v>285</v>
      </c>
      <c r="R57" s="32">
        <v>274</v>
      </c>
      <c r="S57" s="32">
        <v>288</v>
      </c>
      <c r="T57" s="32">
        <v>357</v>
      </c>
      <c r="U57" s="32">
        <v>245</v>
      </c>
      <c r="V57" s="32">
        <v>235</v>
      </c>
      <c r="W57" s="32">
        <v>240</v>
      </c>
      <c r="X57" s="32">
        <v>225</v>
      </c>
      <c r="Y57" s="32">
        <v>221</v>
      </c>
      <c r="Z57" s="32">
        <v>240</v>
      </c>
      <c r="AA57" s="32"/>
      <c r="AB57" s="32">
        <v>242</v>
      </c>
      <c r="AC57" s="95">
        <v>249</v>
      </c>
      <c r="AD57" s="95">
        <v>256</v>
      </c>
      <c r="AE57" s="46"/>
      <c r="AF57" s="32"/>
      <c r="AG57" s="32">
        <v>431</v>
      </c>
      <c r="AH57" s="32">
        <v>405</v>
      </c>
      <c r="AI57" s="32"/>
      <c r="AJ57" s="32"/>
      <c r="AK57" s="32">
        <v>455</v>
      </c>
      <c r="AL57" s="32">
        <v>452</v>
      </c>
      <c r="AM57" s="32">
        <v>437</v>
      </c>
      <c r="AN57" s="32">
        <v>445</v>
      </c>
      <c r="AO57" s="32">
        <v>478</v>
      </c>
      <c r="AP57" s="32">
        <v>506</v>
      </c>
      <c r="AQ57" s="32">
        <v>562</v>
      </c>
      <c r="AR57" s="32">
        <v>495</v>
      </c>
      <c r="AS57" s="32">
        <v>447</v>
      </c>
      <c r="AT57" s="32">
        <v>399</v>
      </c>
      <c r="AU57" s="32">
        <v>459</v>
      </c>
      <c r="AV57" s="32">
        <v>485</v>
      </c>
      <c r="AW57" s="32">
        <v>476</v>
      </c>
      <c r="AX57" s="32">
        <v>552</v>
      </c>
      <c r="AY57" s="32">
        <v>521</v>
      </c>
      <c r="AZ57" s="32">
        <v>442</v>
      </c>
      <c r="BA57" s="32">
        <v>483</v>
      </c>
      <c r="BB57" s="95">
        <v>468</v>
      </c>
      <c r="BC57" s="95">
        <v>562</v>
      </c>
      <c r="BD57" s="95"/>
      <c r="BE57" s="95">
        <v>547</v>
      </c>
      <c r="BF57" s="95">
        <v>533</v>
      </c>
      <c r="BG57" s="95">
        <v>549</v>
      </c>
      <c r="BH57" s="46"/>
      <c r="BI57" s="32"/>
      <c r="BJ57" s="32">
        <v>812</v>
      </c>
      <c r="BK57" s="32">
        <v>874</v>
      </c>
      <c r="BL57" s="32"/>
      <c r="BM57" s="32"/>
      <c r="BN57" s="32">
        <v>1061</v>
      </c>
      <c r="BO57" s="32">
        <v>1065</v>
      </c>
      <c r="BP57" s="32">
        <v>1049</v>
      </c>
      <c r="BQ57" s="32">
        <v>1038</v>
      </c>
      <c r="BR57" s="32">
        <v>1100</v>
      </c>
      <c r="BS57" s="32">
        <v>1015</v>
      </c>
      <c r="BT57" s="32">
        <v>1161</v>
      </c>
      <c r="BU57" s="32">
        <v>999</v>
      </c>
      <c r="BV57" s="32">
        <v>952</v>
      </c>
      <c r="BW57" s="32">
        <v>1056</v>
      </c>
      <c r="BX57" s="32">
        <v>1146</v>
      </c>
      <c r="BY57" s="32">
        <v>1270</v>
      </c>
      <c r="BZ57" s="32">
        <v>1434</v>
      </c>
      <c r="CA57" s="32">
        <v>1407</v>
      </c>
      <c r="CB57" s="32">
        <v>1406</v>
      </c>
      <c r="CC57" s="32">
        <v>1423</v>
      </c>
      <c r="CD57" s="32">
        <v>1505</v>
      </c>
      <c r="CE57" s="95">
        <v>1568</v>
      </c>
      <c r="CF57" s="95">
        <v>1571</v>
      </c>
      <c r="CG57" s="95"/>
      <c r="CH57" s="95">
        <v>1653</v>
      </c>
      <c r="CI57" s="95">
        <v>1769</v>
      </c>
      <c r="CJ57" s="95">
        <v>1733</v>
      </c>
      <c r="CK57" s="46"/>
      <c r="CL57" s="32"/>
      <c r="CM57" s="32">
        <v>45</v>
      </c>
      <c r="CN57" s="32">
        <v>40</v>
      </c>
      <c r="CO57" s="32"/>
      <c r="CP57" s="32"/>
      <c r="CQ57" s="32">
        <v>55</v>
      </c>
      <c r="CR57" s="32">
        <v>59</v>
      </c>
      <c r="CS57" s="32">
        <v>37</v>
      </c>
      <c r="CT57" s="32">
        <v>63</v>
      </c>
      <c r="CU57" s="32">
        <v>63</v>
      </c>
      <c r="CV57" s="32">
        <v>45</v>
      </c>
      <c r="CW57" s="32">
        <v>73</v>
      </c>
      <c r="CX57" s="32">
        <v>50</v>
      </c>
      <c r="CY57" s="32">
        <v>45</v>
      </c>
      <c r="CZ57" s="32">
        <v>58</v>
      </c>
      <c r="DA57" s="32">
        <v>38</v>
      </c>
      <c r="DB57" s="32">
        <v>50</v>
      </c>
      <c r="DC57" s="32">
        <v>67</v>
      </c>
      <c r="DD57" s="32">
        <v>44</v>
      </c>
      <c r="DE57" s="32">
        <v>70</v>
      </c>
      <c r="DF57" s="32">
        <v>42</v>
      </c>
      <c r="DG57" s="32">
        <v>58</v>
      </c>
      <c r="DH57" s="95">
        <v>54</v>
      </c>
      <c r="DI57" s="95">
        <v>66</v>
      </c>
      <c r="DJ57" s="95"/>
      <c r="DK57" s="95">
        <v>71</v>
      </c>
      <c r="DL57" s="95">
        <v>72</v>
      </c>
      <c r="DM57" s="95">
        <v>63</v>
      </c>
      <c r="DN57" s="46"/>
      <c r="DO57" s="32"/>
      <c r="DP57" s="32">
        <v>295</v>
      </c>
      <c r="DQ57" s="32">
        <v>319</v>
      </c>
      <c r="DR57" s="32"/>
      <c r="DS57" s="32"/>
      <c r="DT57" s="32">
        <v>336</v>
      </c>
      <c r="DU57" s="32">
        <v>302</v>
      </c>
      <c r="DV57" s="32">
        <v>286</v>
      </c>
      <c r="DW57" s="32">
        <v>290</v>
      </c>
      <c r="DX57" s="32">
        <v>232</v>
      </c>
      <c r="DY57" s="32">
        <v>235</v>
      </c>
      <c r="DZ57" s="32">
        <v>187</v>
      </c>
      <c r="EA57" s="32">
        <v>221</v>
      </c>
      <c r="EB57" s="32">
        <v>221</v>
      </c>
      <c r="EC57" s="32">
        <v>210</v>
      </c>
      <c r="ED57" s="32">
        <v>203</v>
      </c>
      <c r="EE57" s="32">
        <v>179</v>
      </c>
      <c r="EF57" s="32">
        <v>188</v>
      </c>
      <c r="EG57" s="32">
        <v>211</v>
      </c>
      <c r="EH57" s="32">
        <v>186</v>
      </c>
      <c r="EI57" s="32">
        <v>185</v>
      </c>
      <c r="EJ57" s="32">
        <v>192</v>
      </c>
      <c r="EK57" s="95">
        <v>208</v>
      </c>
      <c r="EL57" s="95">
        <v>193</v>
      </c>
      <c r="EM57" s="95"/>
      <c r="EN57" s="95">
        <v>240</v>
      </c>
      <c r="EO57" s="95">
        <v>240</v>
      </c>
      <c r="EP57" s="95">
        <v>232</v>
      </c>
      <c r="EQ57" s="46"/>
      <c r="ER57" s="32"/>
      <c r="ES57" s="32">
        <v>61</v>
      </c>
      <c r="ET57" s="32">
        <v>62</v>
      </c>
      <c r="EU57" s="32"/>
      <c r="EV57" s="32"/>
      <c r="EW57" s="32">
        <v>79</v>
      </c>
      <c r="EX57" s="32">
        <v>113</v>
      </c>
      <c r="EY57" s="32">
        <v>152</v>
      </c>
      <c r="EZ57" s="32">
        <v>144</v>
      </c>
      <c r="FA57" s="32">
        <v>159</v>
      </c>
      <c r="FB57" s="32">
        <v>175</v>
      </c>
      <c r="FC57" s="32">
        <v>188</v>
      </c>
      <c r="FD57" s="32">
        <v>208</v>
      </c>
      <c r="FE57" s="32">
        <v>280</v>
      </c>
      <c r="FF57" s="32">
        <v>348</v>
      </c>
      <c r="FG57" s="32">
        <v>453</v>
      </c>
      <c r="FH57" s="32">
        <v>635</v>
      </c>
      <c r="FI57" s="32">
        <v>707</v>
      </c>
      <c r="FJ57" s="32">
        <v>499</v>
      </c>
      <c r="FK57" s="32">
        <v>508</v>
      </c>
      <c r="FL57" s="32">
        <v>219</v>
      </c>
      <c r="FM57" s="5">
        <v>228</v>
      </c>
      <c r="FN57" s="5">
        <v>260</v>
      </c>
      <c r="FO57" s="5">
        <v>215</v>
      </c>
      <c r="FQ57" s="5">
        <v>181</v>
      </c>
      <c r="FR57" s="95">
        <v>279</v>
      </c>
      <c r="FS57" s="95">
        <v>259</v>
      </c>
    </row>
    <row r="58" spans="1:175" ht="12.75" customHeight="1">
      <c r="A58" s="28" t="s">
        <v>82</v>
      </c>
      <c r="B58" s="46"/>
      <c r="C58" s="32"/>
      <c r="D58" s="32">
        <v>4</v>
      </c>
      <c r="E58" s="32">
        <v>1</v>
      </c>
      <c r="F58" s="32"/>
      <c r="G58" s="32"/>
      <c r="H58" s="32">
        <v>2</v>
      </c>
      <c r="I58" s="32">
        <v>1</v>
      </c>
      <c r="J58" s="32">
        <v>13</v>
      </c>
      <c r="K58" s="32">
        <v>4</v>
      </c>
      <c r="L58" s="32">
        <v>7</v>
      </c>
      <c r="M58" s="32">
        <v>11</v>
      </c>
      <c r="N58" s="32">
        <v>8</v>
      </c>
      <c r="O58" s="32">
        <v>3</v>
      </c>
      <c r="P58" s="32">
        <v>3</v>
      </c>
      <c r="Q58" s="32">
        <v>1</v>
      </c>
      <c r="R58" s="32">
        <v>2</v>
      </c>
      <c r="S58" s="32">
        <v>5</v>
      </c>
      <c r="T58" s="32">
        <v>3</v>
      </c>
      <c r="U58" s="32">
        <v>3</v>
      </c>
      <c r="V58" s="32">
        <v>4</v>
      </c>
      <c r="W58" s="32">
        <v>3</v>
      </c>
      <c r="X58" s="32">
        <v>8</v>
      </c>
      <c r="Y58" s="32">
        <v>4</v>
      </c>
      <c r="Z58" s="32">
        <v>3</v>
      </c>
      <c r="AA58" s="32"/>
      <c r="AB58" s="32">
        <v>6</v>
      </c>
      <c r="AC58" s="95">
        <v>0</v>
      </c>
      <c r="AD58" s="95">
        <v>3</v>
      </c>
      <c r="AE58" s="46"/>
      <c r="AF58" s="32"/>
      <c r="AG58" s="32">
        <v>25</v>
      </c>
      <c r="AH58" s="32">
        <v>23</v>
      </c>
      <c r="AI58" s="32"/>
      <c r="AJ58" s="32"/>
      <c r="AK58" s="32">
        <v>19</v>
      </c>
      <c r="AL58" s="32">
        <v>26</v>
      </c>
      <c r="AM58" s="32">
        <v>37</v>
      </c>
      <c r="AN58" s="32">
        <v>27</v>
      </c>
      <c r="AO58" s="32">
        <v>21</v>
      </c>
      <c r="AP58" s="32">
        <v>44</v>
      </c>
      <c r="AQ58" s="32">
        <v>42</v>
      </c>
      <c r="AR58" s="32">
        <v>41</v>
      </c>
      <c r="AS58" s="32">
        <v>33</v>
      </c>
      <c r="AT58" s="32">
        <v>34</v>
      </c>
      <c r="AU58" s="32">
        <v>49</v>
      </c>
      <c r="AV58" s="32">
        <v>46</v>
      </c>
      <c r="AW58" s="32">
        <v>38</v>
      </c>
      <c r="AX58" s="32">
        <v>40</v>
      </c>
      <c r="AY58" s="32">
        <v>34</v>
      </c>
      <c r="AZ58" s="32">
        <v>13</v>
      </c>
      <c r="BA58" s="32">
        <v>20</v>
      </c>
      <c r="BB58" s="95">
        <v>19</v>
      </c>
      <c r="BC58" s="95">
        <v>15</v>
      </c>
      <c r="BD58" s="95"/>
      <c r="BE58" s="95">
        <v>24</v>
      </c>
      <c r="BF58" s="95">
        <v>22</v>
      </c>
      <c r="BG58" s="95">
        <v>15</v>
      </c>
      <c r="BH58" s="46"/>
      <c r="BI58" s="32"/>
      <c r="BJ58" s="32">
        <v>49</v>
      </c>
      <c r="BK58" s="32">
        <v>42</v>
      </c>
      <c r="BL58" s="32"/>
      <c r="BM58" s="32"/>
      <c r="BN58" s="32">
        <v>54</v>
      </c>
      <c r="BO58" s="32">
        <v>89</v>
      </c>
      <c r="BP58" s="32">
        <v>80</v>
      </c>
      <c r="BQ58" s="32">
        <v>77</v>
      </c>
      <c r="BR58" s="32">
        <v>76</v>
      </c>
      <c r="BS58" s="32">
        <v>77</v>
      </c>
      <c r="BT58" s="32">
        <v>87</v>
      </c>
      <c r="BU58" s="32">
        <v>63</v>
      </c>
      <c r="BV58" s="32">
        <v>95</v>
      </c>
      <c r="BW58" s="32">
        <v>85</v>
      </c>
      <c r="BX58" s="32">
        <v>101</v>
      </c>
      <c r="BY58" s="32">
        <v>85</v>
      </c>
      <c r="BZ58" s="32">
        <v>110</v>
      </c>
      <c r="CA58" s="32">
        <v>106</v>
      </c>
      <c r="CB58" s="32">
        <v>119</v>
      </c>
      <c r="CC58" s="32">
        <v>121</v>
      </c>
      <c r="CD58" s="32">
        <v>110</v>
      </c>
      <c r="CE58" s="95">
        <v>108</v>
      </c>
      <c r="CF58" s="95">
        <v>132</v>
      </c>
      <c r="CG58" s="95"/>
      <c r="CH58" s="95">
        <v>132</v>
      </c>
      <c r="CI58" s="95">
        <v>130</v>
      </c>
      <c r="CJ58" s="95">
        <v>127</v>
      </c>
      <c r="CK58" s="46"/>
      <c r="CL58" s="32"/>
      <c r="CM58" s="32">
        <v>0</v>
      </c>
      <c r="CN58" s="32">
        <v>0</v>
      </c>
      <c r="CO58" s="32"/>
      <c r="CP58" s="32"/>
      <c r="CQ58" s="32">
        <v>0</v>
      </c>
      <c r="CR58" s="32">
        <v>0</v>
      </c>
      <c r="CS58" s="32">
        <v>0</v>
      </c>
      <c r="CT58" s="32"/>
      <c r="CU58" s="32"/>
      <c r="CV58" s="32">
        <v>0</v>
      </c>
      <c r="CW58" s="32"/>
      <c r="CX58" s="32"/>
      <c r="CY58" s="32"/>
      <c r="CZ58" s="32"/>
      <c r="DA58" s="32">
        <v>1</v>
      </c>
      <c r="DB58" s="32">
        <v>5</v>
      </c>
      <c r="DC58" s="32">
        <v>3</v>
      </c>
      <c r="DD58" s="32">
        <v>4</v>
      </c>
      <c r="DE58" s="32"/>
      <c r="DF58" s="32">
        <v>6</v>
      </c>
      <c r="DG58" s="32">
        <v>0</v>
      </c>
      <c r="DH58" s="95">
        <v>6</v>
      </c>
      <c r="DI58" s="95">
        <v>4</v>
      </c>
      <c r="DJ58" s="95"/>
      <c r="DK58" s="95">
        <v>1</v>
      </c>
      <c r="DL58" s="95">
        <v>0</v>
      </c>
      <c r="DM58" s="95">
        <v>5</v>
      </c>
      <c r="DN58" s="46"/>
      <c r="DO58" s="32"/>
      <c r="DP58" s="32">
        <v>0</v>
      </c>
      <c r="DQ58" s="32">
        <v>3</v>
      </c>
      <c r="DR58" s="32"/>
      <c r="DS58" s="32"/>
      <c r="DT58" s="32">
        <v>4</v>
      </c>
      <c r="DU58" s="32">
        <v>2</v>
      </c>
      <c r="DV58" s="32">
        <v>6</v>
      </c>
      <c r="DW58" s="32">
        <v>4</v>
      </c>
      <c r="DX58" s="32">
        <v>6</v>
      </c>
      <c r="DY58" s="32">
        <v>5</v>
      </c>
      <c r="DZ58" s="32">
        <v>10</v>
      </c>
      <c r="EA58" s="32">
        <v>8</v>
      </c>
      <c r="EB58" s="32">
        <v>8</v>
      </c>
      <c r="EC58" s="32">
        <v>6</v>
      </c>
      <c r="ED58" s="32">
        <v>10</v>
      </c>
      <c r="EE58" s="32">
        <v>8</v>
      </c>
      <c r="EF58" s="32">
        <v>7</v>
      </c>
      <c r="EG58" s="32">
        <v>5</v>
      </c>
      <c r="EH58" s="32">
        <v>6</v>
      </c>
      <c r="EI58" s="32">
        <v>10</v>
      </c>
      <c r="EJ58" s="32">
        <v>9</v>
      </c>
      <c r="EK58" s="95">
        <v>13</v>
      </c>
      <c r="EL58" s="95">
        <v>12</v>
      </c>
      <c r="EM58" s="95"/>
      <c r="EN58" s="95">
        <v>22</v>
      </c>
      <c r="EO58" s="95">
        <v>27</v>
      </c>
      <c r="EP58" s="95">
        <v>36</v>
      </c>
      <c r="EQ58" s="46"/>
      <c r="ER58" s="32"/>
      <c r="ES58" s="32">
        <v>0</v>
      </c>
      <c r="ET58" s="32">
        <v>0</v>
      </c>
      <c r="EU58" s="32"/>
      <c r="EV58" s="32"/>
      <c r="EW58" s="32">
        <v>0</v>
      </c>
      <c r="EX58" s="32">
        <v>0</v>
      </c>
      <c r="EY58" s="32">
        <v>0</v>
      </c>
      <c r="EZ58" s="32"/>
      <c r="FA58" s="32"/>
      <c r="FB58" s="32">
        <v>1</v>
      </c>
      <c r="FC58" s="32">
        <v>0</v>
      </c>
      <c r="FD58" s="32">
        <v>1</v>
      </c>
      <c r="FE58" s="32">
        <v>3</v>
      </c>
      <c r="FF58" s="32"/>
      <c r="FG58" s="32">
        <v>1</v>
      </c>
      <c r="FH58" s="32">
        <v>26</v>
      </c>
      <c r="FI58" s="32">
        <v>35</v>
      </c>
      <c r="FJ58" s="32">
        <v>1</v>
      </c>
      <c r="FK58" s="32">
        <v>5</v>
      </c>
      <c r="FL58" s="32">
        <v>3</v>
      </c>
      <c r="FM58" s="5">
        <v>1</v>
      </c>
      <c r="FN58" s="5">
        <v>6</v>
      </c>
      <c r="FO58" s="5">
        <v>2</v>
      </c>
      <c r="FQ58" s="5">
        <v>2</v>
      </c>
      <c r="FR58" s="95">
        <v>1</v>
      </c>
      <c r="FS58" s="95">
        <v>2</v>
      </c>
    </row>
    <row r="59" spans="1:175" ht="12.75" customHeight="1">
      <c r="A59" s="28" t="s">
        <v>83</v>
      </c>
      <c r="B59" s="46"/>
      <c r="C59" s="32"/>
      <c r="D59" s="32">
        <v>123</v>
      </c>
      <c r="E59" s="32">
        <v>159</v>
      </c>
      <c r="F59" s="32"/>
      <c r="G59" s="32"/>
      <c r="H59" s="32">
        <v>198</v>
      </c>
      <c r="I59" s="32">
        <v>156</v>
      </c>
      <c r="J59" s="32">
        <v>211</v>
      </c>
      <c r="K59" s="32">
        <v>191</v>
      </c>
      <c r="L59" s="32">
        <v>218</v>
      </c>
      <c r="M59" s="32">
        <v>204</v>
      </c>
      <c r="N59" s="32">
        <v>201</v>
      </c>
      <c r="O59" s="32">
        <v>168</v>
      </c>
      <c r="P59" s="32">
        <v>177</v>
      </c>
      <c r="Q59" s="32">
        <v>221</v>
      </c>
      <c r="R59" s="32">
        <v>191</v>
      </c>
      <c r="S59" s="32">
        <v>191</v>
      </c>
      <c r="T59" s="32">
        <v>188</v>
      </c>
      <c r="U59" s="32">
        <v>194</v>
      </c>
      <c r="V59" s="32">
        <v>230</v>
      </c>
      <c r="W59" s="32">
        <v>155</v>
      </c>
      <c r="X59" s="32">
        <v>153</v>
      </c>
      <c r="Y59" s="32">
        <v>164</v>
      </c>
      <c r="Z59" s="32">
        <v>144</v>
      </c>
      <c r="AA59" s="32"/>
      <c r="AB59" s="32">
        <v>143</v>
      </c>
      <c r="AC59" s="95">
        <v>107</v>
      </c>
      <c r="AD59" s="95">
        <v>134</v>
      </c>
      <c r="AE59" s="46"/>
      <c r="AF59" s="32"/>
      <c r="AG59" s="32">
        <v>133</v>
      </c>
      <c r="AH59" s="32">
        <v>165</v>
      </c>
      <c r="AI59" s="32"/>
      <c r="AJ59" s="32"/>
      <c r="AK59" s="32">
        <v>168</v>
      </c>
      <c r="AL59" s="32">
        <v>178</v>
      </c>
      <c r="AM59" s="32">
        <v>180</v>
      </c>
      <c r="AN59" s="32">
        <v>218</v>
      </c>
      <c r="AO59" s="32">
        <v>187</v>
      </c>
      <c r="AP59" s="32">
        <v>187</v>
      </c>
      <c r="AQ59" s="32">
        <v>168</v>
      </c>
      <c r="AR59" s="32">
        <v>195</v>
      </c>
      <c r="AS59" s="32">
        <v>216</v>
      </c>
      <c r="AT59" s="32">
        <v>196</v>
      </c>
      <c r="AU59" s="32">
        <v>238</v>
      </c>
      <c r="AV59" s="32">
        <v>203</v>
      </c>
      <c r="AW59" s="32">
        <v>242</v>
      </c>
      <c r="AX59" s="32">
        <v>207</v>
      </c>
      <c r="AY59" s="32">
        <v>259</v>
      </c>
      <c r="AZ59" s="32">
        <v>251</v>
      </c>
      <c r="BA59" s="32">
        <v>277</v>
      </c>
      <c r="BB59" s="95">
        <v>270</v>
      </c>
      <c r="BC59" s="95">
        <v>267</v>
      </c>
      <c r="BD59" s="95"/>
      <c r="BE59" s="95">
        <v>294</v>
      </c>
      <c r="BF59" s="95">
        <v>310</v>
      </c>
      <c r="BG59" s="95">
        <v>235</v>
      </c>
      <c r="BH59" s="46"/>
      <c r="BI59" s="32"/>
      <c r="BJ59" s="32">
        <v>295</v>
      </c>
      <c r="BK59" s="32">
        <v>385</v>
      </c>
      <c r="BL59" s="32"/>
      <c r="BM59" s="32"/>
      <c r="BN59" s="32">
        <v>516</v>
      </c>
      <c r="BO59" s="32">
        <v>489</v>
      </c>
      <c r="BP59" s="32">
        <v>540</v>
      </c>
      <c r="BQ59" s="32">
        <v>529</v>
      </c>
      <c r="BR59" s="32">
        <v>553</v>
      </c>
      <c r="BS59" s="32">
        <v>550</v>
      </c>
      <c r="BT59" s="32">
        <v>493</v>
      </c>
      <c r="BU59" s="32">
        <v>502</v>
      </c>
      <c r="BV59" s="32">
        <v>456</v>
      </c>
      <c r="BW59" s="32">
        <v>521</v>
      </c>
      <c r="BX59" s="32">
        <v>457</v>
      </c>
      <c r="BY59" s="32">
        <v>539</v>
      </c>
      <c r="BZ59" s="32">
        <v>547</v>
      </c>
      <c r="CA59" s="32">
        <v>569</v>
      </c>
      <c r="CB59" s="32">
        <v>567</v>
      </c>
      <c r="CC59" s="32">
        <v>569</v>
      </c>
      <c r="CD59" s="32">
        <v>618</v>
      </c>
      <c r="CE59" s="95">
        <v>584</v>
      </c>
      <c r="CF59" s="95">
        <v>516</v>
      </c>
      <c r="CG59" s="95"/>
      <c r="CH59" s="95">
        <v>629</v>
      </c>
      <c r="CI59" s="95">
        <v>601</v>
      </c>
      <c r="CJ59" s="95">
        <v>612</v>
      </c>
      <c r="CK59" s="46"/>
      <c r="CL59" s="32"/>
      <c r="CM59" s="32">
        <v>4</v>
      </c>
      <c r="CN59" s="32">
        <v>1</v>
      </c>
      <c r="CO59" s="32"/>
      <c r="CP59" s="32"/>
      <c r="CQ59" s="32">
        <v>12</v>
      </c>
      <c r="CR59" s="32">
        <v>15</v>
      </c>
      <c r="CS59" s="32">
        <v>19</v>
      </c>
      <c r="CT59" s="32">
        <v>17</v>
      </c>
      <c r="CU59" s="32">
        <v>19</v>
      </c>
      <c r="CV59" s="32">
        <v>20</v>
      </c>
      <c r="CW59" s="32">
        <v>24</v>
      </c>
      <c r="CX59" s="32">
        <v>48</v>
      </c>
      <c r="CY59" s="32">
        <v>16</v>
      </c>
      <c r="CZ59" s="32">
        <v>23</v>
      </c>
      <c r="DA59" s="32">
        <v>26</v>
      </c>
      <c r="DB59" s="32">
        <v>19</v>
      </c>
      <c r="DC59" s="32">
        <v>26</v>
      </c>
      <c r="DD59" s="32">
        <v>24</v>
      </c>
      <c r="DE59" s="32">
        <v>19</v>
      </c>
      <c r="DF59" s="32">
        <v>18</v>
      </c>
      <c r="DG59" s="32">
        <v>24</v>
      </c>
      <c r="DH59" s="95">
        <v>21</v>
      </c>
      <c r="DI59" s="95">
        <v>16</v>
      </c>
      <c r="DJ59" s="95"/>
      <c r="DK59" s="95">
        <v>32</v>
      </c>
      <c r="DL59" s="95">
        <v>29</v>
      </c>
      <c r="DM59" s="95">
        <v>37</v>
      </c>
      <c r="DN59" s="46"/>
      <c r="DO59" s="32"/>
      <c r="DP59" s="32">
        <v>107</v>
      </c>
      <c r="DQ59" s="32">
        <v>106</v>
      </c>
      <c r="DR59" s="32"/>
      <c r="DS59" s="32"/>
      <c r="DT59" s="32">
        <v>80</v>
      </c>
      <c r="DU59" s="32">
        <v>71</v>
      </c>
      <c r="DV59" s="32">
        <v>68</v>
      </c>
      <c r="DW59" s="32">
        <v>48</v>
      </c>
      <c r="DX59" s="32">
        <v>58</v>
      </c>
      <c r="DY59" s="32">
        <v>57</v>
      </c>
      <c r="DZ59" s="32">
        <v>56</v>
      </c>
      <c r="EA59" s="32">
        <v>57</v>
      </c>
      <c r="EB59" s="32">
        <v>86</v>
      </c>
      <c r="EC59" s="32">
        <v>68</v>
      </c>
      <c r="ED59" s="32">
        <v>70</v>
      </c>
      <c r="EE59" s="32">
        <v>72</v>
      </c>
      <c r="EF59" s="32">
        <v>67</v>
      </c>
      <c r="EG59" s="32">
        <v>105</v>
      </c>
      <c r="EH59" s="32">
        <v>86</v>
      </c>
      <c r="EI59" s="32">
        <v>78</v>
      </c>
      <c r="EJ59" s="32">
        <v>107</v>
      </c>
      <c r="EK59" s="95">
        <v>100</v>
      </c>
      <c r="EL59" s="95">
        <v>93</v>
      </c>
      <c r="EM59" s="95"/>
      <c r="EN59" s="95">
        <v>148</v>
      </c>
      <c r="EO59" s="95">
        <v>161</v>
      </c>
      <c r="EP59" s="95">
        <v>167</v>
      </c>
      <c r="EQ59" s="46"/>
      <c r="ER59" s="32"/>
      <c r="ES59" s="32">
        <v>1</v>
      </c>
      <c r="ET59" s="32">
        <v>0</v>
      </c>
      <c r="EU59" s="32"/>
      <c r="EV59" s="32"/>
      <c r="EW59" s="32">
        <v>1</v>
      </c>
      <c r="EX59" s="32">
        <v>37</v>
      </c>
      <c r="EY59" s="32">
        <v>2</v>
      </c>
      <c r="EZ59" s="32">
        <v>37</v>
      </c>
      <c r="FA59" s="32">
        <v>2</v>
      </c>
      <c r="FB59" s="32">
        <v>7</v>
      </c>
      <c r="FC59" s="32">
        <v>2</v>
      </c>
      <c r="FD59" s="32">
        <v>8</v>
      </c>
      <c r="FE59" s="32">
        <v>61</v>
      </c>
      <c r="FF59" s="32">
        <v>128</v>
      </c>
      <c r="FG59" s="32">
        <v>131</v>
      </c>
      <c r="FH59" s="32">
        <v>134</v>
      </c>
      <c r="FI59" s="32">
        <v>118</v>
      </c>
      <c r="FJ59" s="32">
        <v>166</v>
      </c>
      <c r="FK59" s="32">
        <v>230</v>
      </c>
      <c r="FL59" s="32">
        <v>191</v>
      </c>
      <c r="FM59" s="5">
        <v>197</v>
      </c>
      <c r="FN59" s="5">
        <v>225</v>
      </c>
      <c r="FO59" s="5">
        <v>49</v>
      </c>
      <c r="FQ59" s="5">
        <v>173</v>
      </c>
      <c r="FR59" s="95">
        <v>230</v>
      </c>
      <c r="FS59" s="95">
        <v>228</v>
      </c>
    </row>
    <row r="60" spans="1:175" ht="12.75" customHeight="1">
      <c r="A60" s="28" t="s">
        <v>86</v>
      </c>
      <c r="B60" s="46"/>
      <c r="C60" s="32"/>
      <c r="D60" s="32">
        <v>467</v>
      </c>
      <c r="E60" s="32">
        <v>423</v>
      </c>
      <c r="F60" s="32"/>
      <c r="G60" s="32"/>
      <c r="H60" s="32">
        <v>534</v>
      </c>
      <c r="I60" s="32">
        <v>638</v>
      </c>
      <c r="J60" s="32">
        <v>638</v>
      </c>
      <c r="K60" s="32">
        <v>660</v>
      </c>
      <c r="L60" s="32">
        <v>628</v>
      </c>
      <c r="M60" s="32">
        <v>669</v>
      </c>
      <c r="N60" s="32">
        <v>734</v>
      </c>
      <c r="O60" s="32">
        <v>742</v>
      </c>
      <c r="P60" s="32">
        <v>696</v>
      </c>
      <c r="Q60" s="32">
        <v>627</v>
      </c>
      <c r="R60" s="32">
        <v>678</v>
      </c>
      <c r="S60" s="32">
        <v>649</v>
      </c>
      <c r="T60" s="32">
        <v>610</v>
      </c>
      <c r="U60" s="32">
        <v>644</v>
      </c>
      <c r="V60" s="32">
        <v>660</v>
      </c>
      <c r="W60" s="32">
        <v>659</v>
      </c>
      <c r="X60" s="32">
        <v>637</v>
      </c>
      <c r="Y60" s="32">
        <v>670</v>
      </c>
      <c r="Z60" s="32">
        <v>764</v>
      </c>
      <c r="AA60" s="32"/>
      <c r="AB60" s="32">
        <v>666</v>
      </c>
      <c r="AC60" s="95">
        <v>739</v>
      </c>
      <c r="AD60" s="95">
        <v>603</v>
      </c>
      <c r="AE60" s="46"/>
      <c r="AF60" s="32"/>
      <c r="AG60" s="32">
        <v>909</v>
      </c>
      <c r="AH60" s="32">
        <v>793</v>
      </c>
      <c r="AI60" s="32"/>
      <c r="AJ60" s="32"/>
      <c r="AK60" s="32">
        <v>1025</v>
      </c>
      <c r="AL60" s="32">
        <v>1059</v>
      </c>
      <c r="AM60" s="32">
        <v>973</v>
      </c>
      <c r="AN60" s="32">
        <v>995</v>
      </c>
      <c r="AO60" s="32">
        <v>964</v>
      </c>
      <c r="AP60" s="32">
        <v>1074</v>
      </c>
      <c r="AQ60" s="32">
        <v>1001</v>
      </c>
      <c r="AR60" s="32">
        <v>1046</v>
      </c>
      <c r="AS60" s="32">
        <v>1042</v>
      </c>
      <c r="AT60" s="32">
        <v>1126</v>
      </c>
      <c r="AU60" s="32">
        <v>1108</v>
      </c>
      <c r="AV60" s="32">
        <v>1118</v>
      </c>
      <c r="AW60" s="32">
        <v>1027</v>
      </c>
      <c r="AX60" s="32">
        <v>1093</v>
      </c>
      <c r="AY60" s="32">
        <v>1039</v>
      </c>
      <c r="AZ60" s="32">
        <v>1062</v>
      </c>
      <c r="BA60" s="32">
        <v>1119</v>
      </c>
      <c r="BB60" s="95">
        <v>1167</v>
      </c>
      <c r="BC60" s="95">
        <v>1114</v>
      </c>
      <c r="BD60" s="95"/>
      <c r="BE60" s="95">
        <v>1166</v>
      </c>
      <c r="BF60" s="95">
        <v>1116</v>
      </c>
      <c r="BG60" s="95">
        <v>1129</v>
      </c>
      <c r="BH60" s="46"/>
      <c r="BI60" s="32"/>
      <c r="BJ60" s="32">
        <v>1273</v>
      </c>
      <c r="BK60" s="32">
        <v>1183</v>
      </c>
      <c r="BL60" s="32"/>
      <c r="BM60" s="32"/>
      <c r="BN60" s="32">
        <v>1554</v>
      </c>
      <c r="BO60" s="32">
        <v>1647</v>
      </c>
      <c r="BP60" s="32">
        <v>1743</v>
      </c>
      <c r="BQ60" s="32">
        <v>1671</v>
      </c>
      <c r="BR60" s="32">
        <v>1693</v>
      </c>
      <c r="BS60" s="32">
        <v>1540</v>
      </c>
      <c r="BT60" s="32">
        <v>1515</v>
      </c>
      <c r="BU60" s="32">
        <v>1411</v>
      </c>
      <c r="BV60" s="32">
        <v>1288</v>
      </c>
      <c r="BW60" s="32">
        <v>1395</v>
      </c>
      <c r="BX60" s="32">
        <v>1532</v>
      </c>
      <c r="BY60" s="32">
        <v>1598</v>
      </c>
      <c r="BZ60" s="32">
        <v>1716</v>
      </c>
      <c r="CA60" s="32">
        <v>1825</v>
      </c>
      <c r="CB60" s="32">
        <v>1746</v>
      </c>
      <c r="CC60" s="32">
        <v>1791</v>
      </c>
      <c r="CD60" s="32">
        <v>1941</v>
      </c>
      <c r="CE60" s="95">
        <v>1839</v>
      </c>
      <c r="CF60" s="95">
        <v>2031</v>
      </c>
      <c r="CG60" s="95"/>
      <c r="CH60" s="95">
        <v>1986</v>
      </c>
      <c r="CI60" s="95">
        <v>2104</v>
      </c>
      <c r="CJ60" s="95">
        <v>1989</v>
      </c>
      <c r="CK60" s="46"/>
      <c r="CL60" s="32"/>
      <c r="CM60" s="32">
        <v>93</v>
      </c>
      <c r="CN60" s="32">
        <v>78</v>
      </c>
      <c r="CO60" s="32"/>
      <c r="CP60" s="32"/>
      <c r="CQ60" s="32">
        <v>110</v>
      </c>
      <c r="CR60" s="32">
        <v>86</v>
      </c>
      <c r="CS60" s="32">
        <v>107</v>
      </c>
      <c r="CT60" s="32">
        <v>97</v>
      </c>
      <c r="CU60" s="32">
        <v>83</v>
      </c>
      <c r="CV60" s="32">
        <v>90</v>
      </c>
      <c r="CW60" s="32">
        <v>95</v>
      </c>
      <c r="CX60" s="32">
        <v>76</v>
      </c>
      <c r="CY60" s="32">
        <v>97</v>
      </c>
      <c r="CZ60" s="32">
        <v>113</v>
      </c>
      <c r="DA60" s="32">
        <v>83</v>
      </c>
      <c r="DB60" s="32">
        <v>109</v>
      </c>
      <c r="DC60" s="32">
        <v>110</v>
      </c>
      <c r="DD60" s="32">
        <v>102</v>
      </c>
      <c r="DE60" s="32">
        <v>107</v>
      </c>
      <c r="DF60" s="32">
        <v>112</v>
      </c>
      <c r="DG60" s="32">
        <v>106</v>
      </c>
      <c r="DH60" s="95">
        <v>141</v>
      </c>
      <c r="DI60" s="95">
        <v>148</v>
      </c>
      <c r="DJ60" s="95"/>
      <c r="DK60" s="95">
        <v>123</v>
      </c>
      <c r="DL60" s="95">
        <v>137</v>
      </c>
      <c r="DM60" s="95">
        <v>145</v>
      </c>
      <c r="DN60" s="46"/>
      <c r="DO60" s="32"/>
      <c r="DP60" s="32">
        <v>472</v>
      </c>
      <c r="DQ60" s="32">
        <v>282</v>
      </c>
      <c r="DR60" s="32"/>
      <c r="DS60" s="32"/>
      <c r="DT60" s="32">
        <v>442</v>
      </c>
      <c r="DU60" s="32">
        <v>483</v>
      </c>
      <c r="DV60" s="32">
        <v>426</v>
      </c>
      <c r="DW60" s="32">
        <v>404</v>
      </c>
      <c r="DX60" s="32">
        <v>295</v>
      </c>
      <c r="DY60" s="32">
        <v>394</v>
      </c>
      <c r="DZ60" s="32">
        <v>453</v>
      </c>
      <c r="EA60" s="32">
        <v>366</v>
      </c>
      <c r="EB60" s="32">
        <v>320</v>
      </c>
      <c r="EC60" s="32">
        <v>332</v>
      </c>
      <c r="ED60" s="32">
        <v>402</v>
      </c>
      <c r="EE60" s="32">
        <v>439</v>
      </c>
      <c r="EF60" s="32">
        <v>438</v>
      </c>
      <c r="EG60" s="32">
        <v>406</v>
      </c>
      <c r="EH60" s="32">
        <v>439</v>
      </c>
      <c r="EI60" s="32">
        <v>488</v>
      </c>
      <c r="EJ60" s="32">
        <v>419</v>
      </c>
      <c r="EK60" s="95">
        <v>454</v>
      </c>
      <c r="EL60" s="95">
        <v>452</v>
      </c>
      <c r="EM60" s="95"/>
      <c r="EN60" s="95">
        <v>454</v>
      </c>
      <c r="EO60" s="95">
        <v>495</v>
      </c>
      <c r="EP60" s="95">
        <v>512</v>
      </c>
      <c r="EQ60" s="46"/>
      <c r="ER60" s="32"/>
      <c r="ES60" s="32">
        <v>126</v>
      </c>
      <c r="ET60" s="32">
        <v>85</v>
      </c>
      <c r="EU60" s="32"/>
      <c r="EV60" s="32"/>
      <c r="EW60" s="32">
        <v>112</v>
      </c>
      <c r="EX60" s="32">
        <v>97</v>
      </c>
      <c r="EY60" s="32">
        <v>113</v>
      </c>
      <c r="EZ60" s="32">
        <v>97</v>
      </c>
      <c r="FA60" s="32">
        <v>72</v>
      </c>
      <c r="FB60" s="32">
        <v>92</v>
      </c>
      <c r="FC60" s="32">
        <v>102</v>
      </c>
      <c r="FD60" s="32">
        <v>104</v>
      </c>
      <c r="FE60" s="32">
        <v>221</v>
      </c>
      <c r="FF60" s="32">
        <v>298</v>
      </c>
      <c r="FG60" s="32">
        <v>434</v>
      </c>
      <c r="FH60" s="32">
        <v>483</v>
      </c>
      <c r="FI60" s="32">
        <v>626</v>
      </c>
      <c r="FJ60" s="32">
        <v>458</v>
      </c>
      <c r="FK60" s="32">
        <v>501</v>
      </c>
      <c r="FL60" s="32">
        <v>128</v>
      </c>
      <c r="FM60" s="5">
        <v>138</v>
      </c>
      <c r="FN60" s="5">
        <v>151</v>
      </c>
      <c r="FO60" s="5">
        <v>144</v>
      </c>
      <c r="FQ60" s="5">
        <v>156</v>
      </c>
      <c r="FR60" s="95">
        <v>195</v>
      </c>
      <c r="FS60" s="95">
        <v>174</v>
      </c>
    </row>
    <row r="61" spans="1:175" ht="12.75" customHeight="1">
      <c r="A61" s="28" t="s">
        <v>89</v>
      </c>
      <c r="B61" s="46"/>
      <c r="C61" s="32"/>
      <c r="D61" s="32">
        <v>233</v>
      </c>
      <c r="E61" s="32">
        <v>234</v>
      </c>
      <c r="F61" s="32"/>
      <c r="G61" s="32"/>
      <c r="H61" s="32">
        <v>286</v>
      </c>
      <c r="I61" s="32">
        <v>243</v>
      </c>
      <c r="J61" s="32">
        <v>278</v>
      </c>
      <c r="K61" s="32">
        <v>295</v>
      </c>
      <c r="L61" s="32">
        <v>327</v>
      </c>
      <c r="M61" s="32">
        <v>334</v>
      </c>
      <c r="N61" s="32">
        <v>345</v>
      </c>
      <c r="O61" s="32">
        <v>302</v>
      </c>
      <c r="P61" s="32">
        <v>307</v>
      </c>
      <c r="Q61" s="32">
        <v>310</v>
      </c>
      <c r="R61" s="32">
        <v>307</v>
      </c>
      <c r="S61" s="32">
        <v>362</v>
      </c>
      <c r="T61" s="32">
        <v>324</v>
      </c>
      <c r="U61" s="32">
        <v>301</v>
      </c>
      <c r="V61" s="32">
        <v>301</v>
      </c>
      <c r="W61" s="32">
        <v>263</v>
      </c>
      <c r="X61" s="32">
        <v>268</v>
      </c>
      <c r="Y61" s="32">
        <v>333</v>
      </c>
      <c r="Z61" s="32">
        <v>308</v>
      </c>
      <c r="AA61" s="32"/>
      <c r="AB61" s="32">
        <v>269</v>
      </c>
      <c r="AC61" s="95">
        <v>282</v>
      </c>
      <c r="AD61" s="95">
        <v>271</v>
      </c>
      <c r="AE61" s="46"/>
      <c r="AF61" s="32"/>
      <c r="AG61" s="32">
        <v>342</v>
      </c>
      <c r="AH61" s="32">
        <v>322</v>
      </c>
      <c r="AI61" s="32"/>
      <c r="AJ61" s="32"/>
      <c r="AK61" s="32">
        <v>380</v>
      </c>
      <c r="AL61" s="32">
        <v>375</v>
      </c>
      <c r="AM61" s="32">
        <v>402</v>
      </c>
      <c r="AN61" s="32">
        <v>460</v>
      </c>
      <c r="AO61" s="32">
        <v>443</v>
      </c>
      <c r="AP61" s="32">
        <v>468</v>
      </c>
      <c r="AQ61" s="32">
        <v>478</v>
      </c>
      <c r="AR61" s="32">
        <v>436</v>
      </c>
      <c r="AS61" s="32">
        <v>455</v>
      </c>
      <c r="AT61" s="32">
        <v>503</v>
      </c>
      <c r="AU61" s="32">
        <v>498</v>
      </c>
      <c r="AV61" s="32">
        <v>512</v>
      </c>
      <c r="AW61" s="32">
        <v>515</v>
      </c>
      <c r="AX61" s="32">
        <v>457</v>
      </c>
      <c r="AY61" s="32">
        <v>460</v>
      </c>
      <c r="AZ61" s="32">
        <v>406</v>
      </c>
      <c r="BA61" s="32">
        <v>413</v>
      </c>
      <c r="BB61" s="95">
        <v>424</v>
      </c>
      <c r="BC61" s="95">
        <v>455</v>
      </c>
      <c r="BD61" s="95"/>
      <c r="BE61" s="95">
        <v>392</v>
      </c>
      <c r="BF61" s="95">
        <v>405</v>
      </c>
      <c r="BG61" s="95">
        <v>409</v>
      </c>
      <c r="BH61" s="46"/>
      <c r="BI61" s="32"/>
      <c r="BJ61" s="32">
        <v>589</v>
      </c>
      <c r="BK61" s="32">
        <v>635</v>
      </c>
      <c r="BL61" s="32"/>
      <c r="BM61" s="32"/>
      <c r="BN61" s="32">
        <v>878</v>
      </c>
      <c r="BO61" s="32">
        <v>951</v>
      </c>
      <c r="BP61" s="32">
        <v>907</v>
      </c>
      <c r="BQ61" s="32">
        <v>957</v>
      </c>
      <c r="BR61" s="32">
        <v>876</v>
      </c>
      <c r="BS61" s="32">
        <v>926</v>
      </c>
      <c r="BT61" s="32">
        <v>905</v>
      </c>
      <c r="BU61" s="32">
        <v>790</v>
      </c>
      <c r="BV61" s="32">
        <v>899</v>
      </c>
      <c r="BW61" s="32">
        <v>935</v>
      </c>
      <c r="BX61" s="32">
        <v>1030</v>
      </c>
      <c r="BY61" s="32">
        <v>1142</v>
      </c>
      <c r="BZ61" s="32">
        <v>1139</v>
      </c>
      <c r="CA61" s="32">
        <v>1242</v>
      </c>
      <c r="CB61" s="32">
        <v>1288</v>
      </c>
      <c r="CC61" s="32">
        <v>1306</v>
      </c>
      <c r="CD61" s="32">
        <v>1461</v>
      </c>
      <c r="CE61" s="95">
        <v>1387</v>
      </c>
      <c r="CF61" s="95">
        <v>1445</v>
      </c>
      <c r="CG61" s="95"/>
      <c r="CH61" s="95">
        <v>1607</v>
      </c>
      <c r="CI61" s="95">
        <v>1609</v>
      </c>
      <c r="CJ61" s="95">
        <v>1510</v>
      </c>
      <c r="CK61" s="46"/>
      <c r="CL61" s="32"/>
      <c r="CM61" s="32">
        <v>82</v>
      </c>
      <c r="CN61" s="32">
        <v>66</v>
      </c>
      <c r="CO61" s="32"/>
      <c r="CP61" s="32"/>
      <c r="CQ61" s="32">
        <v>107</v>
      </c>
      <c r="CR61" s="32">
        <v>100</v>
      </c>
      <c r="CS61" s="32">
        <v>103</v>
      </c>
      <c r="CT61" s="32">
        <v>99</v>
      </c>
      <c r="CU61" s="32">
        <v>99</v>
      </c>
      <c r="CV61" s="32">
        <v>104</v>
      </c>
      <c r="CW61" s="32">
        <v>100</v>
      </c>
      <c r="CX61" s="32">
        <v>69</v>
      </c>
      <c r="CY61" s="32">
        <v>74</v>
      </c>
      <c r="CZ61" s="32">
        <v>76</v>
      </c>
      <c r="DA61" s="32">
        <v>74</v>
      </c>
      <c r="DB61" s="32">
        <v>80</v>
      </c>
      <c r="DC61" s="32">
        <v>97</v>
      </c>
      <c r="DD61" s="32">
        <v>96</v>
      </c>
      <c r="DE61" s="32">
        <v>84</v>
      </c>
      <c r="DF61" s="32">
        <v>72</v>
      </c>
      <c r="DG61" s="32">
        <v>86</v>
      </c>
      <c r="DH61" s="95">
        <v>90</v>
      </c>
      <c r="DI61" s="95">
        <v>114</v>
      </c>
      <c r="DJ61" s="95"/>
      <c r="DK61" s="95">
        <v>88</v>
      </c>
      <c r="DL61" s="95">
        <v>101</v>
      </c>
      <c r="DM61" s="95">
        <v>94</v>
      </c>
      <c r="DN61" s="46"/>
      <c r="DO61" s="32"/>
      <c r="DP61" s="32">
        <v>441</v>
      </c>
      <c r="DQ61" s="32">
        <v>492</v>
      </c>
      <c r="DR61" s="32"/>
      <c r="DS61" s="32"/>
      <c r="DT61" s="32">
        <v>369</v>
      </c>
      <c r="DU61" s="32">
        <v>384</v>
      </c>
      <c r="DV61" s="32">
        <v>370</v>
      </c>
      <c r="DW61" s="32">
        <v>391</v>
      </c>
      <c r="DX61" s="32">
        <v>343</v>
      </c>
      <c r="DY61" s="32">
        <v>416</v>
      </c>
      <c r="DZ61" s="32">
        <v>392</v>
      </c>
      <c r="EA61" s="32">
        <v>400</v>
      </c>
      <c r="EB61" s="32">
        <v>336</v>
      </c>
      <c r="EC61" s="32">
        <v>373</v>
      </c>
      <c r="ED61" s="32">
        <v>369</v>
      </c>
      <c r="EE61" s="32">
        <v>408</v>
      </c>
      <c r="EF61" s="32">
        <v>401</v>
      </c>
      <c r="EG61" s="32">
        <v>383</v>
      </c>
      <c r="EH61" s="32">
        <v>389</v>
      </c>
      <c r="EI61" s="32">
        <v>388</v>
      </c>
      <c r="EJ61" s="32">
        <v>360</v>
      </c>
      <c r="EK61" s="95">
        <v>430</v>
      </c>
      <c r="EL61" s="95">
        <v>438</v>
      </c>
      <c r="EM61" s="95"/>
      <c r="EN61" s="95">
        <v>490</v>
      </c>
      <c r="EO61" s="95">
        <v>503</v>
      </c>
      <c r="EP61" s="95">
        <v>632</v>
      </c>
      <c r="EQ61" s="46"/>
      <c r="ER61" s="32"/>
      <c r="ES61" s="32">
        <v>82</v>
      </c>
      <c r="ET61" s="32">
        <v>89</v>
      </c>
      <c r="EU61" s="32"/>
      <c r="EV61" s="32"/>
      <c r="EW61" s="32">
        <v>100</v>
      </c>
      <c r="EX61" s="32">
        <v>116</v>
      </c>
      <c r="EY61" s="32">
        <v>115</v>
      </c>
      <c r="EZ61" s="32">
        <v>108</v>
      </c>
      <c r="FA61" s="32">
        <v>118</v>
      </c>
      <c r="FB61" s="32">
        <v>135</v>
      </c>
      <c r="FC61" s="32">
        <v>130</v>
      </c>
      <c r="FD61" s="32">
        <v>179</v>
      </c>
      <c r="FE61" s="32">
        <v>272</v>
      </c>
      <c r="FF61" s="32">
        <v>506</v>
      </c>
      <c r="FG61" s="32">
        <v>582</v>
      </c>
      <c r="FH61" s="32">
        <v>755</v>
      </c>
      <c r="FI61" s="32">
        <v>926</v>
      </c>
      <c r="FJ61" s="32">
        <v>827</v>
      </c>
      <c r="FK61" s="32">
        <v>561</v>
      </c>
      <c r="FL61" s="32">
        <v>138</v>
      </c>
      <c r="FM61" s="5">
        <v>199</v>
      </c>
      <c r="FN61" s="5">
        <v>218</v>
      </c>
      <c r="FO61" s="5">
        <v>146</v>
      </c>
      <c r="FQ61" s="5">
        <v>146</v>
      </c>
      <c r="FR61" s="95">
        <v>144</v>
      </c>
      <c r="FS61" s="95">
        <v>176</v>
      </c>
    </row>
    <row r="62" spans="1:175" ht="12.75" customHeight="1">
      <c r="A62" s="28" t="s">
        <v>90</v>
      </c>
      <c r="B62" s="46"/>
      <c r="C62" s="32"/>
      <c r="D62" s="32">
        <v>42</v>
      </c>
      <c r="E62" s="32">
        <v>46</v>
      </c>
      <c r="F62" s="32"/>
      <c r="G62" s="32"/>
      <c r="H62" s="32">
        <v>43</v>
      </c>
      <c r="I62" s="32">
        <v>43</v>
      </c>
      <c r="J62" s="32">
        <v>47</v>
      </c>
      <c r="K62" s="32">
        <v>59</v>
      </c>
      <c r="L62" s="32">
        <v>43</v>
      </c>
      <c r="M62" s="32">
        <v>49</v>
      </c>
      <c r="N62" s="32">
        <v>48</v>
      </c>
      <c r="O62" s="32">
        <v>54</v>
      </c>
      <c r="P62" s="32">
        <v>42</v>
      </c>
      <c r="Q62" s="32">
        <v>46</v>
      </c>
      <c r="R62" s="32">
        <v>37</v>
      </c>
      <c r="S62" s="32">
        <v>41</v>
      </c>
      <c r="T62" s="32">
        <v>30</v>
      </c>
      <c r="U62" s="32">
        <v>40</v>
      </c>
      <c r="V62" s="32">
        <v>34</v>
      </c>
      <c r="W62" s="32">
        <v>40</v>
      </c>
      <c r="X62" s="32">
        <v>51</v>
      </c>
      <c r="Y62" s="32">
        <v>42</v>
      </c>
      <c r="Z62" s="32">
        <v>42</v>
      </c>
      <c r="AA62" s="32"/>
      <c r="AB62" s="32">
        <v>45</v>
      </c>
      <c r="AC62" s="95">
        <v>40</v>
      </c>
      <c r="AD62" s="95">
        <v>45</v>
      </c>
      <c r="AE62" s="46"/>
      <c r="AF62" s="32"/>
      <c r="AG62" s="32">
        <v>66</v>
      </c>
      <c r="AH62" s="32">
        <v>58</v>
      </c>
      <c r="AI62" s="32"/>
      <c r="AJ62" s="32"/>
      <c r="AK62" s="32">
        <v>69</v>
      </c>
      <c r="AL62" s="32">
        <v>84</v>
      </c>
      <c r="AM62" s="32">
        <v>57</v>
      </c>
      <c r="AN62" s="32">
        <v>60</v>
      </c>
      <c r="AO62" s="32">
        <v>81</v>
      </c>
      <c r="AP62" s="32">
        <v>68</v>
      </c>
      <c r="AQ62" s="32">
        <v>65</v>
      </c>
      <c r="AR62" s="32">
        <v>59</v>
      </c>
      <c r="AS62" s="32">
        <v>55</v>
      </c>
      <c r="AT62" s="32">
        <v>45</v>
      </c>
      <c r="AU62" s="32">
        <v>57</v>
      </c>
      <c r="AV62" s="32">
        <v>84</v>
      </c>
      <c r="AW62" s="32">
        <v>56</v>
      </c>
      <c r="AX62" s="32">
        <v>73</v>
      </c>
      <c r="AY62" s="32">
        <v>67</v>
      </c>
      <c r="AZ62" s="32">
        <v>73</v>
      </c>
      <c r="BA62" s="32">
        <v>62</v>
      </c>
      <c r="BB62" s="95">
        <v>81</v>
      </c>
      <c r="BC62" s="95">
        <v>71</v>
      </c>
      <c r="BD62" s="95"/>
      <c r="BE62" s="95">
        <v>68</v>
      </c>
      <c r="BF62" s="95">
        <v>87</v>
      </c>
      <c r="BG62" s="95">
        <v>74</v>
      </c>
      <c r="BH62" s="46"/>
      <c r="BI62" s="32"/>
      <c r="BJ62" s="32">
        <v>104</v>
      </c>
      <c r="BK62" s="32">
        <v>131</v>
      </c>
      <c r="BL62" s="32"/>
      <c r="BM62" s="32"/>
      <c r="BN62" s="32">
        <v>119</v>
      </c>
      <c r="BO62" s="32">
        <v>132</v>
      </c>
      <c r="BP62" s="32">
        <v>144</v>
      </c>
      <c r="BQ62" s="32">
        <v>160</v>
      </c>
      <c r="BR62" s="32">
        <v>162</v>
      </c>
      <c r="BS62" s="32">
        <v>110</v>
      </c>
      <c r="BT62" s="32">
        <v>123</v>
      </c>
      <c r="BU62" s="32">
        <v>111</v>
      </c>
      <c r="BV62" s="32">
        <v>100</v>
      </c>
      <c r="BW62" s="32">
        <v>108</v>
      </c>
      <c r="BX62" s="32">
        <v>117</v>
      </c>
      <c r="BY62" s="32">
        <v>140</v>
      </c>
      <c r="BZ62" s="32">
        <v>136</v>
      </c>
      <c r="CA62" s="32">
        <v>127</v>
      </c>
      <c r="CB62" s="32">
        <v>138</v>
      </c>
      <c r="CC62" s="32">
        <v>153</v>
      </c>
      <c r="CD62" s="32">
        <v>163</v>
      </c>
      <c r="CE62" s="95">
        <v>170</v>
      </c>
      <c r="CF62" s="95">
        <v>153</v>
      </c>
      <c r="CG62" s="95"/>
      <c r="CH62" s="95">
        <v>171</v>
      </c>
      <c r="CI62" s="95">
        <v>163</v>
      </c>
      <c r="CJ62" s="95">
        <v>167</v>
      </c>
      <c r="CK62" s="46"/>
      <c r="CL62" s="32"/>
      <c r="CM62" s="32">
        <v>0</v>
      </c>
      <c r="CN62" s="32">
        <v>0</v>
      </c>
      <c r="CO62" s="32"/>
      <c r="CP62" s="32"/>
      <c r="CQ62" s="32">
        <v>0</v>
      </c>
      <c r="CR62" s="32">
        <v>0</v>
      </c>
      <c r="CS62" s="32">
        <v>0</v>
      </c>
      <c r="CT62" s="32">
        <v>1</v>
      </c>
      <c r="CU62" s="32">
        <v>3</v>
      </c>
      <c r="CV62" s="32">
        <v>7</v>
      </c>
      <c r="CW62" s="32">
        <v>4</v>
      </c>
      <c r="CX62" s="32">
        <v>4</v>
      </c>
      <c r="CY62" s="32">
        <v>9</v>
      </c>
      <c r="CZ62" s="32">
        <v>6</v>
      </c>
      <c r="DA62" s="32">
        <v>4</v>
      </c>
      <c r="DB62" s="32">
        <v>3</v>
      </c>
      <c r="DC62" s="32">
        <v>4</v>
      </c>
      <c r="DD62" s="32">
        <v>3</v>
      </c>
      <c r="DE62" s="32">
        <v>3</v>
      </c>
      <c r="DF62" s="32">
        <v>3</v>
      </c>
      <c r="DG62" s="32">
        <v>3</v>
      </c>
      <c r="DH62" s="95">
        <v>3</v>
      </c>
      <c r="DI62" s="95">
        <v>2</v>
      </c>
      <c r="DJ62" s="95"/>
      <c r="DK62" s="95">
        <v>2</v>
      </c>
      <c r="DL62" s="95">
        <v>4</v>
      </c>
      <c r="DM62" s="95">
        <v>1</v>
      </c>
      <c r="DN62" s="46"/>
      <c r="DO62" s="32"/>
      <c r="DP62" s="32">
        <v>0</v>
      </c>
      <c r="DQ62" s="32">
        <v>0</v>
      </c>
      <c r="DR62" s="32"/>
      <c r="DS62" s="32"/>
      <c r="DT62" s="32">
        <v>0</v>
      </c>
      <c r="DU62" s="32">
        <v>0</v>
      </c>
      <c r="DV62" s="32">
        <v>0</v>
      </c>
      <c r="DW62" s="32">
        <v>0</v>
      </c>
      <c r="DX62" s="32">
        <v>0</v>
      </c>
      <c r="DY62" s="32">
        <v>0</v>
      </c>
      <c r="DZ62" s="32">
        <v>0</v>
      </c>
      <c r="EA62" s="32">
        <v>21</v>
      </c>
      <c r="EB62" s="32">
        <v>28</v>
      </c>
      <c r="EC62" s="32">
        <v>20</v>
      </c>
      <c r="ED62" s="32">
        <v>17</v>
      </c>
      <c r="EE62" s="32">
        <v>18</v>
      </c>
      <c r="EF62" s="32">
        <v>19</v>
      </c>
      <c r="EG62" s="32">
        <v>47</v>
      </c>
      <c r="EH62" s="32">
        <v>59</v>
      </c>
      <c r="EI62" s="32">
        <v>12</v>
      </c>
      <c r="EJ62" s="32">
        <v>14</v>
      </c>
      <c r="EK62" s="95">
        <v>31</v>
      </c>
      <c r="EL62" s="95">
        <v>34</v>
      </c>
      <c r="EM62" s="95"/>
      <c r="EN62" s="95">
        <v>24</v>
      </c>
      <c r="EO62" s="95">
        <v>28</v>
      </c>
      <c r="EP62" s="95">
        <v>33</v>
      </c>
      <c r="EQ62" s="46"/>
      <c r="ER62" s="32"/>
      <c r="ES62" s="32">
        <v>0</v>
      </c>
      <c r="ET62" s="32">
        <v>2</v>
      </c>
      <c r="EU62" s="32"/>
      <c r="EV62" s="32"/>
      <c r="EW62" s="32">
        <v>9</v>
      </c>
      <c r="EX62" s="32">
        <v>7</v>
      </c>
      <c r="EY62" s="32">
        <v>7</v>
      </c>
      <c r="EZ62" s="32">
        <v>14</v>
      </c>
      <c r="FA62" s="32">
        <v>11</v>
      </c>
      <c r="FB62" s="32">
        <v>4</v>
      </c>
      <c r="FC62" s="32">
        <v>7</v>
      </c>
      <c r="FD62" s="32">
        <v>9</v>
      </c>
      <c r="FE62" s="32">
        <v>7</v>
      </c>
      <c r="FF62" s="32">
        <v>15</v>
      </c>
      <c r="FG62" s="32">
        <v>7</v>
      </c>
      <c r="FH62" s="32">
        <v>6</v>
      </c>
      <c r="FI62" s="32">
        <v>28</v>
      </c>
      <c r="FJ62" s="32">
        <v>24</v>
      </c>
      <c r="FK62" s="32">
        <v>28</v>
      </c>
      <c r="FL62" s="32">
        <v>10</v>
      </c>
      <c r="FM62" s="5">
        <v>9</v>
      </c>
      <c r="FN62" s="5">
        <v>10</v>
      </c>
      <c r="FO62" s="5">
        <v>26</v>
      </c>
      <c r="FQ62" s="5">
        <v>14</v>
      </c>
      <c r="FR62" s="95">
        <v>15</v>
      </c>
      <c r="FS62" s="95">
        <v>12</v>
      </c>
    </row>
    <row r="63" spans="1:175" ht="12.75" customHeight="1">
      <c r="A63" s="33" t="s">
        <v>93</v>
      </c>
      <c r="B63" s="47"/>
      <c r="C63" s="34"/>
      <c r="D63" s="34">
        <v>8</v>
      </c>
      <c r="E63" s="34">
        <v>4</v>
      </c>
      <c r="F63" s="34"/>
      <c r="G63" s="34"/>
      <c r="H63" s="34">
        <v>0</v>
      </c>
      <c r="I63" s="34">
        <v>0</v>
      </c>
      <c r="J63" s="34">
        <v>0</v>
      </c>
      <c r="K63" s="34">
        <v>1</v>
      </c>
      <c r="L63" s="34">
        <v>4</v>
      </c>
      <c r="M63" s="34">
        <v>6</v>
      </c>
      <c r="N63" s="34">
        <v>3</v>
      </c>
      <c r="O63" s="34">
        <v>7</v>
      </c>
      <c r="P63" s="34">
        <v>9</v>
      </c>
      <c r="Q63" s="34">
        <v>2</v>
      </c>
      <c r="R63" s="34">
        <v>3</v>
      </c>
      <c r="S63" s="34">
        <v>3</v>
      </c>
      <c r="T63" s="34">
        <v>3</v>
      </c>
      <c r="U63" s="34">
        <v>5</v>
      </c>
      <c r="V63" s="34">
        <v>4</v>
      </c>
      <c r="W63" s="34">
        <v>0</v>
      </c>
      <c r="X63" s="34"/>
      <c r="Y63" s="34">
        <v>2</v>
      </c>
      <c r="Z63" s="34">
        <v>3</v>
      </c>
      <c r="AA63" s="34"/>
      <c r="AB63" s="34">
        <v>7</v>
      </c>
      <c r="AC63" s="96">
        <v>8</v>
      </c>
      <c r="AD63" s="96">
        <v>7</v>
      </c>
      <c r="AE63" s="47"/>
      <c r="AF63" s="34"/>
      <c r="AG63" s="34">
        <v>7</v>
      </c>
      <c r="AH63" s="34">
        <v>14</v>
      </c>
      <c r="AI63" s="34"/>
      <c r="AJ63" s="34"/>
      <c r="AK63" s="34">
        <v>8</v>
      </c>
      <c r="AL63" s="34">
        <v>15</v>
      </c>
      <c r="AM63" s="34">
        <v>16</v>
      </c>
      <c r="AN63" s="34">
        <v>15</v>
      </c>
      <c r="AO63" s="34">
        <v>17</v>
      </c>
      <c r="AP63" s="34">
        <v>10</v>
      </c>
      <c r="AQ63" s="34">
        <v>15</v>
      </c>
      <c r="AR63" s="34">
        <v>12</v>
      </c>
      <c r="AS63" s="34">
        <v>8</v>
      </c>
      <c r="AT63" s="34">
        <v>10</v>
      </c>
      <c r="AU63" s="34">
        <v>13</v>
      </c>
      <c r="AV63" s="34">
        <v>12</v>
      </c>
      <c r="AW63" s="34">
        <v>4</v>
      </c>
      <c r="AX63" s="34">
        <v>8</v>
      </c>
      <c r="AY63" s="34">
        <v>5</v>
      </c>
      <c r="AZ63" s="34">
        <v>11</v>
      </c>
      <c r="BA63" s="34">
        <v>7</v>
      </c>
      <c r="BB63" s="96">
        <v>6</v>
      </c>
      <c r="BC63" s="96">
        <v>12</v>
      </c>
      <c r="BD63" s="96"/>
      <c r="BE63" s="96">
        <v>9</v>
      </c>
      <c r="BF63" s="96">
        <v>9</v>
      </c>
      <c r="BG63" s="96">
        <v>6</v>
      </c>
      <c r="BH63" s="47"/>
      <c r="BI63" s="34"/>
      <c r="BJ63" s="34">
        <v>20</v>
      </c>
      <c r="BK63" s="34">
        <v>24</v>
      </c>
      <c r="BL63" s="34"/>
      <c r="BM63" s="34"/>
      <c r="BN63" s="34">
        <v>22</v>
      </c>
      <c r="BO63" s="34">
        <v>32</v>
      </c>
      <c r="BP63" s="34">
        <v>34</v>
      </c>
      <c r="BQ63" s="34">
        <v>29</v>
      </c>
      <c r="BR63" s="34">
        <v>31</v>
      </c>
      <c r="BS63" s="34">
        <v>25</v>
      </c>
      <c r="BT63" s="34">
        <v>33</v>
      </c>
      <c r="BU63" s="34">
        <v>28</v>
      </c>
      <c r="BV63" s="34">
        <v>19</v>
      </c>
      <c r="BW63" s="34">
        <v>25</v>
      </c>
      <c r="BX63" s="34">
        <v>25</v>
      </c>
      <c r="BY63" s="34">
        <v>37</v>
      </c>
      <c r="BZ63" s="34">
        <v>41</v>
      </c>
      <c r="CA63" s="34">
        <v>42</v>
      </c>
      <c r="CB63" s="34">
        <v>38</v>
      </c>
      <c r="CC63" s="34">
        <v>47</v>
      </c>
      <c r="CD63" s="34">
        <v>33</v>
      </c>
      <c r="CE63" s="96">
        <v>49</v>
      </c>
      <c r="CF63" s="96">
        <v>58</v>
      </c>
      <c r="CG63" s="96"/>
      <c r="CH63" s="96">
        <v>57</v>
      </c>
      <c r="CI63" s="96">
        <v>56</v>
      </c>
      <c r="CJ63" s="96">
        <v>42</v>
      </c>
      <c r="CK63" s="47"/>
      <c r="CL63" s="34"/>
      <c r="CM63" s="34">
        <v>0</v>
      </c>
      <c r="CN63" s="34">
        <v>0</v>
      </c>
      <c r="CO63" s="34"/>
      <c r="CP63" s="34"/>
      <c r="CQ63" s="34">
        <v>0</v>
      </c>
      <c r="CR63" s="34">
        <v>0</v>
      </c>
      <c r="CS63" s="34">
        <v>0</v>
      </c>
      <c r="CT63" s="34">
        <v>0</v>
      </c>
      <c r="CU63" s="34">
        <v>0</v>
      </c>
      <c r="CV63" s="34">
        <v>0</v>
      </c>
      <c r="CW63" s="34"/>
      <c r="CX63" s="34"/>
      <c r="CY63" s="34"/>
      <c r="CZ63" s="34"/>
      <c r="DA63" s="34"/>
      <c r="DB63" s="34"/>
      <c r="DC63" s="34"/>
      <c r="DD63" s="34"/>
      <c r="DE63" s="34"/>
      <c r="DF63" s="34">
        <v>0</v>
      </c>
      <c r="DG63" s="34"/>
      <c r="DH63" s="96"/>
      <c r="DI63" s="96"/>
      <c r="DJ63" s="96"/>
      <c r="DK63" s="96"/>
      <c r="DL63" s="96"/>
      <c r="DM63" s="96"/>
      <c r="DN63" s="47"/>
      <c r="DO63" s="34"/>
      <c r="DP63" s="34">
        <v>6</v>
      </c>
      <c r="DQ63" s="34">
        <v>3</v>
      </c>
      <c r="DR63" s="34"/>
      <c r="DS63" s="34"/>
      <c r="DT63" s="34">
        <v>17</v>
      </c>
      <c r="DU63" s="34">
        <v>6</v>
      </c>
      <c r="DV63" s="34">
        <v>12</v>
      </c>
      <c r="DW63" s="34">
        <v>9</v>
      </c>
      <c r="DX63" s="34">
        <v>9</v>
      </c>
      <c r="DY63" s="34">
        <v>11</v>
      </c>
      <c r="DZ63" s="34">
        <v>11</v>
      </c>
      <c r="EA63" s="34">
        <v>18</v>
      </c>
      <c r="EB63" s="34">
        <v>8</v>
      </c>
      <c r="EC63" s="34">
        <v>18</v>
      </c>
      <c r="ED63" s="34">
        <v>21</v>
      </c>
      <c r="EE63" s="34">
        <v>12</v>
      </c>
      <c r="EF63" s="34">
        <v>12</v>
      </c>
      <c r="EG63" s="34">
        <v>24</v>
      </c>
      <c r="EH63" s="34">
        <v>18</v>
      </c>
      <c r="EI63" s="34">
        <v>19</v>
      </c>
      <c r="EJ63" s="34">
        <v>18</v>
      </c>
      <c r="EK63" s="96">
        <v>6</v>
      </c>
      <c r="EL63" s="96">
        <v>11</v>
      </c>
      <c r="EM63" s="96"/>
      <c r="EN63" s="96">
        <v>13</v>
      </c>
      <c r="EO63" s="96">
        <v>12</v>
      </c>
      <c r="EP63" s="96">
        <v>19</v>
      </c>
      <c r="EQ63" s="47"/>
      <c r="ER63" s="34"/>
      <c r="ES63" s="34">
        <v>0</v>
      </c>
      <c r="ET63" s="34">
        <v>0</v>
      </c>
      <c r="EU63" s="34"/>
      <c r="EV63" s="34"/>
      <c r="EW63" s="34">
        <v>0</v>
      </c>
      <c r="EX63" s="34">
        <v>0</v>
      </c>
      <c r="EY63" s="34">
        <v>0</v>
      </c>
      <c r="EZ63" s="34">
        <v>0</v>
      </c>
      <c r="FA63" s="34">
        <v>0</v>
      </c>
      <c r="FB63" s="34">
        <v>0</v>
      </c>
      <c r="FC63" s="34"/>
      <c r="FD63" s="34"/>
      <c r="FE63" s="34"/>
      <c r="FF63" s="34"/>
      <c r="FG63" s="34"/>
      <c r="FH63" s="34"/>
      <c r="FI63" s="34">
        <v>0</v>
      </c>
      <c r="FJ63" s="34">
        <v>10</v>
      </c>
      <c r="FK63" s="34"/>
      <c r="FL63" s="34">
        <v>0</v>
      </c>
      <c r="FR63" s="96"/>
      <c r="FS63" s="96"/>
    </row>
    <row r="64" spans="1:175" ht="12.75" customHeight="1">
      <c r="A64" s="35" t="s">
        <v>69</v>
      </c>
      <c r="B64" s="48"/>
      <c r="C64" s="36"/>
      <c r="D64" s="36">
        <v>80</v>
      </c>
      <c r="E64" s="36">
        <v>109</v>
      </c>
      <c r="F64" s="36"/>
      <c r="G64" s="36"/>
      <c r="H64" s="36">
        <v>105</v>
      </c>
      <c r="I64" s="36">
        <v>121</v>
      </c>
      <c r="J64" s="36">
        <v>107</v>
      </c>
      <c r="K64" s="36">
        <v>89</v>
      </c>
      <c r="L64" s="36">
        <v>136</v>
      </c>
      <c r="M64" s="36">
        <v>100</v>
      </c>
      <c r="N64" s="36">
        <v>122</v>
      </c>
      <c r="O64" s="36">
        <v>108</v>
      </c>
      <c r="P64" s="36">
        <v>91</v>
      </c>
      <c r="Q64" s="36">
        <v>78</v>
      </c>
      <c r="R64" s="36">
        <v>94</v>
      </c>
      <c r="S64" s="36">
        <v>93</v>
      </c>
      <c r="T64" s="36">
        <v>93</v>
      </c>
      <c r="U64" s="36">
        <v>83</v>
      </c>
      <c r="V64" s="36">
        <v>84</v>
      </c>
      <c r="W64" s="36">
        <v>92</v>
      </c>
      <c r="X64" s="36">
        <v>97</v>
      </c>
      <c r="Y64" s="36">
        <v>118</v>
      </c>
      <c r="Z64" s="36">
        <v>115</v>
      </c>
      <c r="AA64" s="36"/>
      <c r="AB64" s="36">
        <v>100</v>
      </c>
      <c r="AC64" s="97">
        <v>101</v>
      </c>
      <c r="AD64" s="97">
        <v>112</v>
      </c>
      <c r="AE64" s="48"/>
      <c r="AF64" s="36"/>
      <c r="AG64" s="36">
        <v>172</v>
      </c>
      <c r="AH64" s="36">
        <v>186</v>
      </c>
      <c r="AI64" s="36"/>
      <c r="AJ64" s="36"/>
      <c r="AK64" s="36">
        <v>153</v>
      </c>
      <c r="AL64" s="36">
        <v>162</v>
      </c>
      <c r="AM64" s="36">
        <v>151</v>
      </c>
      <c r="AN64" s="36">
        <v>150</v>
      </c>
      <c r="AO64" s="36">
        <v>144</v>
      </c>
      <c r="AP64" s="36">
        <v>182</v>
      </c>
      <c r="AQ64" s="36">
        <v>164</v>
      </c>
      <c r="AR64" s="36">
        <v>189</v>
      </c>
      <c r="AS64" s="36">
        <v>245</v>
      </c>
      <c r="AT64" s="36">
        <v>229</v>
      </c>
      <c r="AU64" s="36">
        <v>236</v>
      </c>
      <c r="AV64" s="36">
        <v>220</v>
      </c>
      <c r="AW64" s="36">
        <v>212</v>
      </c>
      <c r="AX64" s="36">
        <v>218</v>
      </c>
      <c r="AY64" s="36">
        <v>263</v>
      </c>
      <c r="AZ64" s="36">
        <v>147</v>
      </c>
      <c r="BA64" s="36">
        <v>162</v>
      </c>
      <c r="BB64" s="97">
        <v>205</v>
      </c>
      <c r="BC64" s="97">
        <v>185</v>
      </c>
      <c r="BD64" s="97"/>
      <c r="BE64" s="97">
        <v>216</v>
      </c>
      <c r="BF64" s="97">
        <v>228</v>
      </c>
      <c r="BG64" s="97">
        <v>243</v>
      </c>
      <c r="BH64" s="48"/>
      <c r="BI64" s="36"/>
      <c r="BJ64" s="36">
        <v>98</v>
      </c>
      <c r="BK64" s="36">
        <v>127</v>
      </c>
      <c r="BL64" s="36"/>
      <c r="BM64" s="36"/>
      <c r="BN64" s="36">
        <v>118</v>
      </c>
      <c r="BO64" s="36">
        <v>166</v>
      </c>
      <c r="BP64" s="36">
        <v>139</v>
      </c>
      <c r="BQ64" s="36">
        <v>136</v>
      </c>
      <c r="BR64" s="36">
        <v>158</v>
      </c>
      <c r="BS64" s="36">
        <v>152</v>
      </c>
      <c r="BT64" s="36">
        <v>151</v>
      </c>
      <c r="BU64" s="36">
        <v>171</v>
      </c>
      <c r="BV64" s="36">
        <v>122</v>
      </c>
      <c r="BW64" s="36">
        <v>125</v>
      </c>
      <c r="BX64" s="36">
        <v>150</v>
      </c>
      <c r="BY64" s="36">
        <v>159</v>
      </c>
      <c r="BZ64" s="36">
        <v>154</v>
      </c>
      <c r="CA64" s="36">
        <v>164</v>
      </c>
      <c r="CB64" s="36">
        <v>171</v>
      </c>
      <c r="CC64" s="36">
        <v>142</v>
      </c>
      <c r="CD64" s="36">
        <v>173</v>
      </c>
      <c r="CE64" s="97">
        <v>181</v>
      </c>
      <c r="CF64" s="97">
        <v>175</v>
      </c>
      <c r="CG64" s="97"/>
      <c r="CH64" s="97">
        <v>170</v>
      </c>
      <c r="CI64" s="97">
        <v>191</v>
      </c>
      <c r="CJ64" s="97">
        <v>185</v>
      </c>
      <c r="CK64" s="48"/>
      <c r="CL64" s="36"/>
      <c r="CM64" s="36">
        <v>25</v>
      </c>
      <c r="CN64" s="36">
        <v>17</v>
      </c>
      <c r="CO64" s="36"/>
      <c r="CP64" s="36"/>
      <c r="CQ64" s="36">
        <v>11</v>
      </c>
      <c r="CR64" s="36">
        <v>20</v>
      </c>
      <c r="CS64" s="36">
        <v>24</v>
      </c>
      <c r="CT64" s="36">
        <v>21</v>
      </c>
      <c r="CU64" s="36">
        <v>22</v>
      </c>
      <c r="CV64" s="36">
        <v>25</v>
      </c>
      <c r="CW64" s="36">
        <v>23</v>
      </c>
      <c r="CX64" s="36">
        <v>31</v>
      </c>
      <c r="CY64" s="36">
        <v>20</v>
      </c>
      <c r="CZ64" s="36">
        <v>36</v>
      </c>
      <c r="DA64" s="36">
        <v>33</v>
      </c>
      <c r="DB64" s="36">
        <v>61</v>
      </c>
      <c r="DC64" s="36">
        <v>43</v>
      </c>
      <c r="DD64" s="36">
        <v>32</v>
      </c>
      <c r="DE64" s="36">
        <v>32</v>
      </c>
      <c r="DF64" s="36">
        <v>43</v>
      </c>
      <c r="DG64" s="36">
        <v>30</v>
      </c>
      <c r="DH64" s="97">
        <v>32</v>
      </c>
      <c r="DI64" s="97">
        <v>44</v>
      </c>
      <c r="DJ64" s="97"/>
      <c r="DK64" s="97">
        <v>35</v>
      </c>
      <c r="DL64" s="97">
        <v>34</v>
      </c>
      <c r="DM64" s="97">
        <v>33</v>
      </c>
      <c r="DN64" s="48"/>
      <c r="DO64" s="36"/>
      <c r="DP64" s="36">
        <v>77</v>
      </c>
      <c r="DQ64" s="36">
        <v>79</v>
      </c>
      <c r="DR64" s="36"/>
      <c r="DS64" s="36"/>
      <c r="DT64" s="36">
        <v>61</v>
      </c>
      <c r="DU64" s="36">
        <v>67</v>
      </c>
      <c r="DV64" s="36">
        <v>48</v>
      </c>
      <c r="DW64" s="36">
        <v>58</v>
      </c>
      <c r="DX64" s="36">
        <v>50</v>
      </c>
      <c r="DY64" s="36">
        <v>57</v>
      </c>
      <c r="DZ64" s="36">
        <v>76</v>
      </c>
      <c r="EA64" s="36">
        <v>66</v>
      </c>
      <c r="EB64" s="36">
        <v>52</v>
      </c>
      <c r="EC64" s="36">
        <v>56</v>
      </c>
      <c r="ED64" s="36">
        <v>59</v>
      </c>
      <c r="EE64" s="36">
        <v>56</v>
      </c>
      <c r="EF64" s="36">
        <v>58</v>
      </c>
      <c r="EG64" s="36">
        <v>64</v>
      </c>
      <c r="EH64" s="36">
        <v>69</v>
      </c>
      <c r="EI64" s="36">
        <v>55</v>
      </c>
      <c r="EJ64" s="36">
        <v>55</v>
      </c>
      <c r="EK64" s="97">
        <v>43</v>
      </c>
      <c r="EL64" s="97">
        <v>66</v>
      </c>
      <c r="EM64" s="97"/>
      <c r="EN64" s="97">
        <v>74</v>
      </c>
      <c r="EO64" s="97">
        <v>69</v>
      </c>
      <c r="EP64" s="97">
        <v>71</v>
      </c>
      <c r="EQ64" s="48"/>
      <c r="ER64" s="36"/>
      <c r="ES64" s="36">
        <v>17</v>
      </c>
      <c r="ET64" s="36">
        <v>13</v>
      </c>
      <c r="EU64" s="36"/>
      <c r="EV64" s="36"/>
      <c r="EW64" s="36">
        <v>10</v>
      </c>
      <c r="EX64" s="36">
        <v>12</v>
      </c>
      <c r="EY64" s="36">
        <v>10</v>
      </c>
      <c r="EZ64" s="36">
        <v>9</v>
      </c>
      <c r="FA64" s="36">
        <v>7</v>
      </c>
      <c r="FB64" s="36">
        <v>8</v>
      </c>
      <c r="FC64" s="36">
        <v>15</v>
      </c>
      <c r="FD64" s="36">
        <v>18</v>
      </c>
      <c r="FE64" s="36">
        <v>19</v>
      </c>
      <c r="FF64" s="36">
        <v>15</v>
      </c>
      <c r="FG64" s="36">
        <v>17</v>
      </c>
      <c r="FH64" s="36">
        <v>20</v>
      </c>
      <c r="FI64" s="36">
        <v>20</v>
      </c>
      <c r="FJ64" s="36">
        <v>40</v>
      </c>
      <c r="FK64" s="36">
        <v>47</v>
      </c>
      <c r="FL64" s="36">
        <v>17</v>
      </c>
      <c r="FM64" s="36">
        <v>21</v>
      </c>
      <c r="FN64" s="36">
        <v>20</v>
      </c>
      <c r="FO64" s="36">
        <v>21</v>
      </c>
      <c r="FP64" s="36"/>
      <c r="FQ64" s="36">
        <v>17</v>
      </c>
      <c r="FR64" s="97">
        <v>33</v>
      </c>
      <c r="FS64" s="97">
        <v>43</v>
      </c>
    </row>
    <row r="65" spans="2:175" ht="12.75" customHeight="1"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Y65" s="6"/>
      <c r="EZ65" s="6"/>
      <c r="FH65" s="6"/>
      <c r="FI65" s="6"/>
      <c r="FJ65" s="6"/>
      <c r="FK65" s="6"/>
      <c r="FL65" s="6"/>
      <c r="FR65" s="6"/>
      <c r="FS65" s="6"/>
    </row>
    <row r="66" spans="2:175" ht="12.75" customHeight="1">
      <c r="B66" s="5" t="s">
        <v>48</v>
      </c>
      <c r="C66" s="7"/>
      <c r="D66" s="7" t="s">
        <v>38</v>
      </c>
      <c r="E66" s="7" t="s">
        <v>38</v>
      </c>
      <c r="F66" s="5" t="s">
        <v>50</v>
      </c>
      <c r="H66" s="7" t="s">
        <v>38</v>
      </c>
      <c r="I66" s="7" t="s">
        <v>38</v>
      </c>
      <c r="J66" s="7" t="s">
        <v>38</v>
      </c>
      <c r="K66" s="7" t="s">
        <v>38</v>
      </c>
      <c r="L66" s="7" t="s">
        <v>38</v>
      </c>
      <c r="M66" s="7" t="s">
        <v>38</v>
      </c>
      <c r="N66" s="7" t="s">
        <v>38</v>
      </c>
      <c r="O66" s="5" t="s">
        <v>97</v>
      </c>
      <c r="P66" s="5" t="s">
        <v>38</v>
      </c>
      <c r="U66" s="5" t="s">
        <v>38</v>
      </c>
      <c r="V66" s="7" t="s">
        <v>38</v>
      </c>
      <c r="W66" s="7"/>
      <c r="X66" s="7"/>
      <c r="Y66" s="7"/>
      <c r="Z66" s="7"/>
      <c r="AA66" s="7"/>
      <c r="AB66" s="7"/>
      <c r="AC66" s="7"/>
      <c r="AD66" s="7"/>
      <c r="AG66" s="7" t="s">
        <v>38</v>
      </c>
      <c r="AH66" s="7" t="s">
        <v>38</v>
      </c>
      <c r="AK66" s="7" t="s">
        <v>38</v>
      </c>
      <c r="AL66" s="7" t="s">
        <v>38</v>
      </c>
      <c r="AM66" s="7" t="s">
        <v>38</v>
      </c>
      <c r="AN66" s="7" t="s">
        <v>38</v>
      </c>
      <c r="AO66" s="7" t="s">
        <v>38</v>
      </c>
      <c r="AP66" s="7" t="s">
        <v>38</v>
      </c>
      <c r="AQ66" s="7" t="s">
        <v>38</v>
      </c>
      <c r="AR66" s="5" t="s">
        <v>97</v>
      </c>
      <c r="AS66" s="5" t="s">
        <v>38</v>
      </c>
      <c r="AX66" s="5" t="s">
        <v>38</v>
      </c>
      <c r="AY66" s="7" t="s">
        <v>38</v>
      </c>
      <c r="AZ66" s="7"/>
      <c r="BA66" s="7"/>
      <c r="BB66" s="7"/>
      <c r="BC66" s="7"/>
      <c r="BD66" s="7"/>
      <c r="BE66" s="7"/>
      <c r="BF66" s="7"/>
      <c r="BG66" s="7"/>
      <c r="BJ66" s="7" t="s">
        <v>38</v>
      </c>
      <c r="BK66" s="7" t="s">
        <v>38</v>
      </c>
      <c r="BN66" s="7" t="s">
        <v>38</v>
      </c>
      <c r="BO66" s="7" t="s">
        <v>38</v>
      </c>
      <c r="BP66" s="7" t="s">
        <v>38</v>
      </c>
      <c r="BQ66" s="7" t="s">
        <v>38</v>
      </c>
      <c r="BR66" s="7" t="s">
        <v>38</v>
      </c>
      <c r="BS66" s="7" t="s">
        <v>38</v>
      </c>
      <c r="BT66" s="7" t="s">
        <v>38</v>
      </c>
      <c r="BU66" s="5" t="s">
        <v>97</v>
      </c>
      <c r="BV66" s="5" t="s">
        <v>38</v>
      </c>
      <c r="CA66" s="5" t="s">
        <v>38</v>
      </c>
      <c r="CB66" s="7" t="s">
        <v>38</v>
      </c>
      <c r="CC66" s="7"/>
      <c r="CD66" s="7"/>
      <c r="CE66" s="7" t="s">
        <v>38</v>
      </c>
      <c r="CF66" s="7"/>
      <c r="CG66" s="7"/>
      <c r="CH66" s="7"/>
      <c r="CI66" s="7"/>
      <c r="CJ66" s="7"/>
      <c r="CM66" s="7" t="s">
        <v>38</v>
      </c>
      <c r="CN66" s="7" t="s">
        <v>38</v>
      </c>
      <c r="CQ66" s="7" t="s">
        <v>38</v>
      </c>
      <c r="CR66" s="7" t="s">
        <v>38</v>
      </c>
      <c r="CS66" s="7" t="s">
        <v>38</v>
      </c>
      <c r="CT66" s="7" t="s">
        <v>38</v>
      </c>
      <c r="CU66" s="7" t="s">
        <v>38</v>
      </c>
      <c r="CV66" s="7" t="s">
        <v>38</v>
      </c>
      <c r="CW66" s="7" t="s">
        <v>38</v>
      </c>
      <c r="CX66" s="5" t="s">
        <v>97</v>
      </c>
      <c r="CY66" s="5" t="s">
        <v>38</v>
      </c>
      <c r="DD66" s="5" t="s">
        <v>38</v>
      </c>
      <c r="DE66" s="7" t="s">
        <v>38</v>
      </c>
      <c r="DF66" s="7"/>
      <c r="DG66" s="7"/>
      <c r="DH66" s="7" t="s">
        <v>38</v>
      </c>
      <c r="DI66" s="7"/>
      <c r="DJ66" s="7"/>
      <c r="DK66" s="7"/>
      <c r="DL66" s="7"/>
      <c r="DM66" s="7"/>
      <c r="DP66" s="7" t="s">
        <v>38</v>
      </c>
      <c r="DQ66" s="7" t="s">
        <v>38</v>
      </c>
      <c r="DT66" s="7" t="s">
        <v>38</v>
      </c>
      <c r="DU66" s="7" t="s">
        <v>38</v>
      </c>
      <c r="DV66" s="7" t="s">
        <v>38</v>
      </c>
      <c r="DW66" s="7" t="s">
        <v>38</v>
      </c>
      <c r="DX66" s="7" t="s">
        <v>38</v>
      </c>
      <c r="DY66" s="7" t="s">
        <v>38</v>
      </c>
      <c r="DZ66" s="7" t="s">
        <v>38</v>
      </c>
      <c r="EA66" s="5" t="s">
        <v>97</v>
      </c>
      <c r="EB66" s="5" t="s">
        <v>38</v>
      </c>
      <c r="EG66" s="5" t="s">
        <v>38</v>
      </c>
      <c r="EH66" s="7" t="s">
        <v>38</v>
      </c>
      <c r="EI66" s="7"/>
      <c r="EJ66" s="7"/>
      <c r="EK66" s="7" t="s">
        <v>38</v>
      </c>
      <c r="EL66" s="7"/>
      <c r="EM66" s="7"/>
      <c r="EN66" s="7"/>
      <c r="EO66" s="7"/>
      <c r="EP66" s="7"/>
      <c r="ES66" s="7" t="s">
        <v>38</v>
      </c>
      <c r="ET66" s="7" t="s">
        <v>38</v>
      </c>
      <c r="EW66" s="7" t="s">
        <v>38</v>
      </c>
      <c r="EX66" s="7" t="s">
        <v>38</v>
      </c>
      <c r="EY66" s="7" t="s">
        <v>38</v>
      </c>
      <c r="EZ66" s="7" t="s">
        <v>38</v>
      </c>
      <c r="FA66" s="7" t="s">
        <v>38</v>
      </c>
      <c r="FB66" s="7" t="s">
        <v>38</v>
      </c>
      <c r="FC66" s="7" t="s">
        <v>38</v>
      </c>
      <c r="FD66" s="5" t="s">
        <v>97</v>
      </c>
      <c r="FE66" s="5" t="s">
        <v>38</v>
      </c>
      <c r="FJ66" s="5" t="s">
        <v>38</v>
      </c>
      <c r="FK66" s="7" t="s">
        <v>38</v>
      </c>
      <c r="FL66" s="7"/>
      <c r="FN66" s="5" t="s">
        <v>38</v>
      </c>
      <c r="FR66" s="7"/>
      <c r="FS66" s="7"/>
    </row>
    <row r="67" spans="2:175" ht="12.75" customHeight="1">
      <c r="B67" s="5" t="s">
        <v>126</v>
      </c>
      <c r="D67" s="7" t="s">
        <v>7</v>
      </c>
      <c r="E67" s="7" t="s">
        <v>7</v>
      </c>
      <c r="F67" s="5" t="s">
        <v>126</v>
      </c>
      <c r="H67" s="7" t="s">
        <v>7</v>
      </c>
      <c r="I67" s="7" t="s">
        <v>7</v>
      </c>
      <c r="J67" s="7" t="s">
        <v>7</v>
      </c>
      <c r="K67" s="7" t="s">
        <v>7</v>
      </c>
      <c r="L67" s="7" t="s">
        <v>7</v>
      </c>
      <c r="M67" s="7" t="s">
        <v>7</v>
      </c>
      <c r="N67" s="7" t="s">
        <v>7</v>
      </c>
      <c r="O67" s="5" t="s">
        <v>7</v>
      </c>
      <c r="P67" s="5" t="s">
        <v>124</v>
      </c>
      <c r="U67" s="5" t="s">
        <v>124</v>
      </c>
      <c r="V67" s="5" t="s">
        <v>124</v>
      </c>
      <c r="AG67" s="7" t="s">
        <v>7</v>
      </c>
      <c r="AH67" s="7" t="s">
        <v>7</v>
      </c>
      <c r="AK67" s="7" t="s">
        <v>7</v>
      </c>
      <c r="AL67" s="7" t="s">
        <v>7</v>
      </c>
      <c r="AM67" s="7" t="s">
        <v>7</v>
      </c>
      <c r="AN67" s="7" t="s">
        <v>7</v>
      </c>
      <c r="AO67" s="7" t="s">
        <v>7</v>
      </c>
      <c r="AP67" s="7" t="s">
        <v>7</v>
      </c>
      <c r="AQ67" s="7" t="s">
        <v>7</v>
      </c>
      <c r="AR67" s="5" t="s">
        <v>7</v>
      </c>
      <c r="AS67" s="5" t="s">
        <v>124</v>
      </c>
      <c r="AX67" s="5" t="s">
        <v>124</v>
      </c>
      <c r="AY67" s="5" t="s">
        <v>124</v>
      </c>
      <c r="BJ67" s="7" t="s">
        <v>7</v>
      </c>
      <c r="BK67" s="7" t="s">
        <v>7</v>
      </c>
      <c r="BN67" s="7" t="s">
        <v>7</v>
      </c>
      <c r="BO67" s="7" t="s">
        <v>7</v>
      </c>
      <c r="BP67" s="7" t="s">
        <v>7</v>
      </c>
      <c r="BQ67" s="7" t="s">
        <v>7</v>
      </c>
      <c r="BR67" s="7" t="s">
        <v>7</v>
      </c>
      <c r="BS67" s="7" t="s">
        <v>7</v>
      </c>
      <c r="BT67" s="7" t="s">
        <v>7</v>
      </c>
      <c r="BU67" s="5" t="s">
        <v>7</v>
      </c>
      <c r="BV67" s="5" t="s">
        <v>124</v>
      </c>
      <c r="CA67" s="5" t="s">
        <v>124</v>
      </c>
      <c r="CB67" s="5" t="s">
        <v>124</v>
      </c>
      <c r="CE67" s="5" t="s">
        <v>124</v>
      </c>
      <c r="CM67" s="7" t="s">
        <v>7</v>
      </c>
      <c r="CN67" s="7" t="s">
        <v>7</v>
      </c>
      <c r="CQ67" s="7" t="s">
        <v>7</v>
      </c>
      <c r="CR67" s="7" t="s">
        <v>7</v>
      </c>
      <c r="CS67" s="7" t="s">
        <v>7</v>
      </c>
      <c r="CT67" s="7" t="s">
        <v>7</v>
      </c>
      <c r="CU67" s="7" t="s">
        <v>7</v>
      </c>
      <c r="CV67" s="7" t="s">
        <v>7</v>
      </c>
      <c r="CW67" s="7" t="s">
        <v>7</v>
      </c>
      <c r="CX67" s="5" t="s">
        <v>7</v>
      </c>
      <c r="CY67" s="5" t="s">
        <v>124</v>
      </c>
      <c r="DD67" s="5" t="s">
        <v>124</v>
      </c>
      <c r="DE67" s="5" t="s">
        <v>124</v>
      </c>
      <c r="DH67" s="5" t="s">
        <v>124</v>
      </c>
      <c r="DP67" s="7" t="s">
        <v>7</v>
      </c>
      <c r="DQ67" s="7" t="s">
        <v>7</v>
      </c>
      <c r="DT67" s="7" t="s">
        <v>7</v>
      </c>
      <c r="DU67" s="7" t="s">
        <v>7</v>
      </c>
      <c r="DV67" s="7" t="s">
        <v>7</v>
      </c>
      <c r="DW67" s="7" t="s">
        <v>7</v>
      </c>
      <c r="DX67" s="7" t="s">
        <v>7</v>
      </c>
      <c r="DY67" s="7" t="s">
        <v>7</v>
      </c>
      <c r="DZ67" s="7" t="s">
        <v>7</v>
      </c>
      <c r="EA67" s="5" t="s">
        <v>7</v>
      </c>
      <c r="EB67" s="5" t="s">
        <v>124</v>
      </c>
      <c r="EG67" s="5" t="s">
        <v>124</v>
      </c>
      <c r="EH67" s="5" t="s">
        <v>124</v>
      </c>
      <c r="EK67" s="5" t="s">
        <v>124</v>
      </c>
      <c r="ES67" s="7" t="s">
        <v>7</v>
      </c>
      <c r="ET67" s="7" t="s">
        <v>7</v>
      </c>
      <c r="EW67" s="7" t="s">
        <v>7</v>
      </c>
      <c r="EX67" s="7" t="s">
        <v>7</v>
      </c>
      <c r="EY67" s="7" t="s">
        <v>7</v>
      </c>
      <c r="EZ67" s="7" t="s">
        <v>7</v>
      </c>
      <c r="FA67" s="7" t="s">
        <v>7</v>
      </c>
      <c r="FB67" s="7" t="s">
        <v>7</v>
      </c>
      <c r="FC67" s="7" t="s">
        <v>7</v>
      </c>
      <c r="FD67" s="5" t="s">
        <v>7</v>
      </c>
      <c r="FE67" s="5" t="s">
        <v>124</v>
      </c>
      <c r="FJ67" s="5" t="s">
        <v>124</v>
      </c>
      <c r="FK67" s="5" t="s">
        <v>124</v>
      </c>
      <c r="FN67" s="5" t="s">
        <v>124</v>
      </c>
    </row>
    <row r="68" spans="2:175" ht="12.75" customHeight="1">
      <c r="B68" s="5" t="s">
        <v>47</v>
      </c>
      <c r="D68" s="7" t="s">
        <v>127</v>
      </c>
      <c r="E68" s="7" t="s">
        <v>127</v>
      </c>
      <c r="F68" s="5" t="s">
        <v>51</v>
      </c>
      <c r="H68" s="7" t="s">
        <v>127</v>
      </c>
      <c r="I68" s="7" t="s">
        <v>127</v>
      </c>
      <c r="J68" s="7" t="s">
        <v>127</v>
      </c>
      <c r="K68" s="7" t="s">
        <v>127</v>
      </c>
      <c r="L68" s="7" t="s">
        <v>127</v>
      </c>
      <c r="M68" s="7" t="s">
        <v>127</v>
      </c>
      <c r="N68" s="7" t="s">
        <v>127</v>
      </c>
      <c r="O68" s="5" t="s">
        <v>127</v>
      </c>
      <c r="P68" s="5" t="s">
        <v>125</v>
      </c>
      <c r="U68" s="5" t="s">
        <v>125</v>
      </c>
      <c r="V68" s="5" t="s">
        <v>125</v>
      </c>
      <c r="AG68" s="7" t="s">
        <v>127</v>
      </c>
      <c r="AH68" s="7" t="s">
        <v>127</v>
      </c>
      <c r="AK68" s="7" t="s">
        <v>127</v>
      </c>
      <c r="AL68" s="7" t="s">
        <v>127</v>
      </c>
      <c r="AM68" s="7" t="s">
        <v>127</v>
      </c>
      <c r="AN68" s="7" t="s">
        <v>127</v>
      </c>
      <c r="AO68" s="7" t="s">
        <v>127</v>
      </c>
      <c r="AP68" s="7" t="s">
        <v>127</v>
      </c>
      <c r="AQ68" s="7" t="s">
        <v>127</v>
      </c>
      <c r="AR68" s="5" t="s">
        <v>127</v>
      </c>
      <c r="AS68" s="5" t="s">
        <v>125</v>
      </c>
      <c r="AX68" s="5" t="s">
        <v>125</v>
      </c>
      <c r="AY68" s="5" t="s">
        <v>125</v>
      </c>
      <c r="BJ68" s="7" t="s">
        <v>127</v>
      </c>
      <c r="BK68" s="7" t="s">
        <v>127</v>
      </c>
      <c r="BN68" s="7" t="s">
        <v>127</v>
      </c>
      <c r="BO68" s="7" t="s">
        <v>127</v>
      </c>
      <c r="BP68" s="7" t="s">
        <v>127</v>
      </c>
      <c r="BQ68" s="7" t="s">
        <v>127</v>
      </c>
      <c r="BR68" s="7" t="s">
        <v>127</v>
      </c>
      <c r="BS68" s="7" t="s">
        <v>127</v>
      </c>
      <c r="BT68" s="7" t="s">
        <v>127</v>
      </c>
      <c r="BU68" s="5" t="s">
        <v>127</v>
      </c>
      <c r="BV68" s="5" t="s">
        <v>125</v>
      </c>
      <c r="CA68" s="5" t="s">
        <v>125</v>
      </c>
      <c r="CB68" s="5" t="s">
        <v>125</v>
      </c>
      <c r="CE68" s="5" t="s">
        <v>125</v>
      </c>
      <c r="CM68" s="7" t="s">
        <v>127</v>
      </c>
      <c r="CN68" s="7" t="s">
        <v>127</v>
      </c>
      <c r="CQ68" s="7" t="s">
        <v>127</v>
      </c>
      <c r="CR68" s="7" t="s">
        <v>127</v>
      </c>
      <c r="CS68" s="7" t="s">
        <v>127</v>
      </c>
      <c r="CT68" s="7" t="s">
        <v>127</v>
      </c>
      <c r="CU68" s="7" t="s">
        <v>127</v>
      </c>
      <c r="CV68" s="7" t="s">
        <v>127</v>
      </c>
      <c r="CW68" s="7" t="s">
        <v>127</v>
      </c>
      <c r="CX68" s="5" t="s">
        <v>127</v>
      </c>
      <c r="CY68" s="5" t="s">
        <v>125</v>
      </c>
      <c r="DD68" s="5" t="s">
        <v>125</v>
      </c>
      <c r="DE68" s="5" t="s">
        <v>125</v>
      </c>
      <c r="DH68" s="5" t="s">
        <v>125</v>
      </c>
      <c r="DP68" s="7" t="s">
        <v>127</v>
      </c>
      <c r="DQ68" s="7" t="s">
        <v>127</v>
      </c>
      <c r="DT68" s="7" t="s">
        <v>127</v>
      </c>
      <c r="DU68" s="7" t="s">
        <v>127</v>
      </c>
      <c r="DV68" s="7" t="s">
        <v>127</v>
      </c>
      <c r="DW68" s="7" t="s">
        <v>127</v>
      </c>
      <c r="DX68" s="7" t="s">
        <v>127</v>
      </c>
      <c r="DY68" s="7" t="s">
        <v>127</v>
      </c>
      <c r="DZ68" s="7" t="s">
        <v>127</v>
      </c>
      <c r="EA68" s="5" t="s">
        <v>127</v>
      </c>
      <c r="EB68" s="5" t="s">
        <v>125</v>
      </c>
      <c r="EG68" s="5" t="s">
        <v>125</v>
      </c>
      <c r="EH68" s="5" t="s">
        <v>125</v>
      </c>
      <c r="EK68" s="5" t="s">
        <v>125</v>
      </c>
      <c r="ES68" s="7" t="s">
        <v>127</v>
      </c>
      <c r="ET68" s="7" t="s">
        <v>127</v>
      </c>
      <c r="EW68" s="7" t="s">
        <v>127</v>
      </c>
      <c r="EX68" s="7" t="s">
        <v>127</v>
      </c>
      <c r="EY68" s="7" t="s">
        <v>127</v>
      </c>
      <c r="EZ68" s="7" t="s">
        <v>127</v>
      </c>
      <c r="FA68" s="7" t="s">
        <v>127</v>
      </c>
      <c r="FB68" s="7" t="s">
        <v>127</v>
      </c>
      <c r="FC68" s="7" t="s">
        <v>127</v>
      </c>
      <c r="FD68" s="5" t="s">
        <v>127</v>
      </c>
      <c r="FE68" s="5" t="s">
        <v>125</v>
      </c>
      <c r="FJ68" s="5" t="s">
        <v>125</v>
      </c>
      <c r="FK68" s="5" t="s">
        <v>125</v>
      </c>
      <c r="FN68" s="5" t="s">
        <v>125</v>
      </c>
    </row>
    <row r="69" spans="2:175" ht="12.75" customHeight="1">
      <c r="B69" s="5" t="s">
        <v>46</v>
      </c>
      <c r="D69" s="7" t="s">
        <v>39</v>
      </c>
      <c r="E69" s="7" t="s">
        <v>39</v>
      </c>
      <c r="F69" s="5" t="s">
        <v>46</v>
      </c>
      <c r="H69" s="7" t="s">
        <v>39</v>
      </c>
      <c r="I69" s="7" t="s">
        <v>39</v>
      </c>
      <c r="J69" s="7" t="s">
        <v>39</v>
      </c>
      <c r="K69" s="7" t="s">
        <v>39</v>
      </c>
      <c r="L69" s="7" t="s">
        <v>39</v>
      </c>
      <c r="M69" s="7" t="s">
        <v>39</v>
      </c>
      <c r="N69" s="7" t="s">
        <v>39</v>
      </c>
      <c r="O69" s="5" t="s">
        <v>98</v>
      </c>
      <c r="P69" s="5" t="s">
        <v>101</v>
      </c>
      <c r="U69" s="5" t="s">
        <v>101</v>
      </c>
      <c r="V69" s="5" t="s">
        <v>141</v>
      </c>
      <c r="AG69" s="7" t="s">
        <v>39</v>
      </c>
      <c r="AH69" s="7" t="s">
        <v>39</v>
      </c>
      <c r="AK69" s="7" t="s">
        <v>39</v>
      </c>
      <c r="AL69" s="7" t="s">
        <v>39</v>
      </c>
      <c r="AM69" s="7" t="s">
        <v>39</v>
      </c>
      <c r="AN69" s="7" t="s">
        <v>39</v>
      </c>
      <c r="AO69" s="7" t="s">
        <v>39</v>
      </c>
      <c r="AP69" s="7" t="s">
        <v>39</v>
      </c>
      <c r="AQ69" s="7" t="s">
        <v>39</v>
      </c>
      <c r="AR69" s="5" t="s">
        <v>98</v>
      </c>
      <c r="AS69" s="5" t="s">
        <v>101</v>
      </c>
      <c r="AX69" s="5" t="s">
        <v>101</v>
      </c>
      <c r="AY69" s="5" t="s">
        <v>141</v>
      </c>
      <c r="BJ69" s="7" t="s">
        <v>39</v>
      </c>
      <c r="BK69" s="7" t="s">
        <v>39</v>
      </c>
      <c r="BN69" s="7" t="s">
        <v>39</v>
      </c>
      <c r="BO69" s="7" t="s">
        <v>39</v>
      </c>
      <c r="BP69" s="7" t="s">
        <v>39</v>
      </c>
      <c r="BQ69" s="7" t="s">
        <v>39</v>
      </c>
      <c r="BR69" s="7" t="s">
        <v>39</v>
      </c>
      <c r="BS69" s="7" t="s">
        <v>39</v>
      </c>
      <c r="BT69" s="7" t="s">
        <v>39</v>
      </c>
      <c r="BU69" s="5" t="s">
        <v>98</v>
      </c>
      <c r="BV69" s="5" t="s">
        <v>101</v>
      </c>
      <c r="CA69" s="5" t="s">
        <v>101</v>
      </c>
      <c r="CB69" s="5" t="s">
        <v>141</v>
      </c>
      <c r="CE69" s="5" t="s">
        <v>141</v>
      </c>
      <c r="CM69" s="7" t="s">
        <v>39</v>
      </c>
      <c r="CN69" s="7" t="s">
        <v>39</v>
      </c>
      <c r="CQ69" s="7" t="s">
        <v>39</v>
      </c>
      <c r="CR69" s="7" t="s">
        <v>39</v>
      </c>
      <c r="CS69" s="7" t="s">
        <v>39</v>
      </c>
      <c r="CT69" s="7" t="s">
        <v>39</v>
      </c>
      <c r="CU69" s="7" t="s">
        <v>39</v>
      </c>
      <c r="CV69" s="7" t="s">
        <v>39</v>
      </c>
      <c r="CW69" s="7" t="s">
        <v>39</v>
      </c>
      <c r="CX69" s="5" t="s">
        <v>98</v>
      </c>
      <c r="CY69" s="5" t="s">
        <v>101</v>
      </c>
      <c r="DD69" s="5" t="s">
        <v>101</v>
      </c>
      <c r="DE69" s="5" t="s">
        <v>141</v>
      </c>
      <c r="DH69" s="5" t="s">
        <v>141</v>
      </c>
      <c r="DP69" s="7" t="s">
        <v>39</v>
      </c>
      <c r="DQ69" s="7" t="s">
        <v>39</v>
      </c>
      <c r="DT69" s="7" t="s">
        <v>39</v>
      </c>
      <c r="DU69" s="7" t="s">
        <v>39</v>
      </c>
      <c r="DV69" s="7" t="s">
        <v>39</v>
      </c>
      <c r="DW69" s="7" t="s">
        <v>39</v>
      </c>
      <c r="DX69" s="7" t="s">
        <v>39</v>
      </c>
      <c r="DY69" s="7" t="s">
        <v>39</v>
      </c>
      <c r="DZ69" s="7" t="s">
        <v>39</v>
      </c>
      <c r="EA69" s="5" t="s">
        <v>98</v>
      </c>
      <c r="EB69" s="5" t="s">
        <v>101</v>
      </c>
      <c r="EG69" s="5" t="s">
        <v>101</v>
      </c>
      <c r="EH69" s="5" t="s">
        <v>141</v>
      </c>
      <c r="EK69" s="5" t="s">
        <v>141</v>
      </c>
      <c r="ES69" s="7" t="s">
        <v>39</v>
      </c>
      <c r="ET69" s="7" t="s">
        <v>39</v>
      </c>
      <c r="EW69" s="7" t="s">
        <v>39</v>
      </c>
      <c r="EX69" s="7" t="s">
        <v>39</v>
      </c>
      <c r="EY69" s="7" t="s">
        <v>39</v>
      </c>
      <c r="EZ69" s="7" t="s">
        <v>39</v>
      </c>
      <c r="FA69" s="7" t="s">
        <v>39</v>
      </c>
      <c r="FB69" s="7" t="s">
        <v>39</v>
      </c>
      <c r="FC69" s="7" t="s">
        <v>39</v>
      </c>
      <c r="FD69" s="5" t="s">
        <v>98</v>
      </c>
      <c r="FE69" s="5" t="s">
        <v>101</v>
      </c>
      <c r="FJ69" s="5" t="s">
        <v>101</v>
      </c>
      <c r="FK69" s="5" t="s">
        <v>141</v>
      </c>
      <c r="FN69" s="5" t="s">
        <v>141</v>
      </c>
    </row>
    <row r="70" spans="2:175" ht="12.75" customHeight="1">
      <c r="B70" s="5" t="s">
        <v>44</v>
      </c>
      <c r="D70" s="7" t="s">
        <v>40</v>
      </c>
      <c r="E70" s="7" t="s">
        <v>40</v>
      </c>
      <c r="F70" s="5" t="s">
        <v>52</v>
      </c>
      <c r="H70" s="7" t="s">
        <v>40</v>
      </c>
      <c r="I70" s="7" t="s">
        <v>40</v>
      </c>
      <c r="J70" s="7" t="s">
        <v>40</v>
      </c>
      <c r="K70" s="7" t="s">
        <v>40</v>
      </c>
      <c r="L70" s="7" t="s">
        <v>40</v>
      </c>
      <c r="M70" s="7" t="s">
        <v>40</v>
      </c>
      <c r="N70" s="7" t="s">
        <v>40</v>
      </c>
      <c r="O70" s="5" t="s">
        <v>99</v>
      </c>
      <c r="P70" s="5" t="s">
        <v>14</v>
      </c>
      <c r="U70" s="5" t="s">
        <v>14</v>
      </c>
      <c r="V70" s="5" t="s">
        <v>14</v>
      </c>
      <c r="AG70" s="7" t="s">
        <v>40</v>
      </c>
      <c r="AH70" s="7" t="s">
        <v>40</v>
      </c>
      <c r="AK70" s="7" t="s">
        <v>40</v>
      </c>
      <c r="AL70" s="7" t="s">
        <v>40</v>
      </c>
      <c r="AM70" s="7" t="s">
        <v>40</v>
      </c>
      <c r="AN70" s="7" t="s">
        <v>40</v>
      </c>
      <c r="AO70" s="7" t="s">
        <v>40</v>
      </c>
      <c r="AP70" s="7" t="s">
        <v>40</v>
      </c>
      <c r="AQ70" s="7" t="s">
        <v>40</v>
      </c>
      <c r="AR70" s="5" t="s">
        <v>99</v>
      </c>
      <c r="AS70" s="5" t="s">
        <v>14</v>
      </c>
      <c r="AX70" s="5" t="s">
        <v>14</v>
      </c>
      <c r="AY70" s="5" t="s">
        <v>14</v>
      </c>
      <c r="BJ70" s="7" t="s">
        <v>40</v>
      </c>
      <c r="BK70" s="7" t="s">
        <v>40</v>
      </c>
      <c r="BN70" s="7" t="s">
        <v>40</v>
      </c>
      <c r="BO70" s="7" t="s">
        <v>40</v>
      </c>
      <c r="BP70" s="7" t="s">
        <v>40</v>
      </c>
      <c r="BQ70" s="7" t="s">
        <v>40</v>
      </c>
      <c r="BR70" s="7" t="s">
        <v>40</v>
      </c>
      <c r="BS70" s="7" t="s">
        <v>40</v>
      </c>
      <c r="BT70" s="7" t="s">
        <v>40</v>
      </c>
      <c r="BU70" s="5" t="s">
        <v>99</v>
      </c>
      <c r="BV70" s="5" t="s">
        <v>14</v>
      </c>
      <c r="CA70" s="5" t="s">
        <v>14</v>
      </c>
      <c r="CB70" s="5" t="s">
        <v>14</v>
      </c>
      <c r="CE70" s="5" t="s">
        <v>14</v>
      </c>
      <c r="CM70" s="7" t="s">
        <v>40</v>
      </c>
      <c r="CN70" s="7" t="s">
        <v>40</v>
      </c>
      <c r="CQ70" s="7" t="s">
        <v>40</v>
      </c>
      <c r="CR70" s="7" t="s">
        <v>40</v>
      </c>
      <c r="CS70" s="7" t="s">
        <v>40</v>
      </c>
      <c r="CT70" s="7" t="s">
        <v>40</v>
      </c>
      <c r="CU70" s="7" t="s">
        <v>40</v>
      </c>
      <c r="CV70" s="7" t="s">
        <v>40</v>
      </c>
      <c r="CW70" s="7" t="s">
        <v>40</v>
      </c>
      <c r="CX70" s="5" t="s">
        <v>99</v>
      </c>
      <c r="CY70" s="5" t="s">
        <v>14</v>
      </c>
      <c r="DD70" s="5" t="s">
        <v>14</v>
      </c>
      <c r="DE70" s="5" t="s">
        <v>14</v>
      </c>
      <c r="DH70" s="5" t="s">
        <v>14</v>
      </c>
      <c r="DP70" s="7" t="s">
        <v>40</v>
      </c>
      <c r="DQ70" s="7" t="s">
        <v>40</v>
      </c>
      <c r="DT70" s="7" t="s">
        <v>40</v>
      </c>
      <c r="DU70" s="7" t="s">
        <v>40</v>
      </c>
      <c r="DV70" s="7" t="s">
        <v>40</v>
      </c>
      <c r="DW70" s="7" t="s">
        <v>40</v>
      </c>
      <c r="DX70" s="7" t="s">
        <v>40</v>
      </c>
      <c r="DY70" s="7" t="s">
        <v>40</v>
      </c>
      <c r="DZ70" s="7" t="s">
        <v>40</v>
      </c>
      <c r="EA70" s="5" t="s">
        <v>99</v>
      </c>
      <c r="EB70" s="5" t="s">
        <v>14</v>
      </c>
      <c r="EG70" s="5" t="s">
        <v>14</v>
      </c>
      <c r="EH70" s="5" t="s">
        <v>14</v>
      </c>
      <c r="EK70" s="5" t="s">
        <v>14</v>
      </c>
      <c r="ES70" s="7" t="s">
        <v>40</v>
      </c>
      <c r="ET70" s="7" t="s">
        <v>40</v>
      </c>
      <c r="EW70" s="7" t="s">
        <v>40</v>
      </c>
      <c r="EX70" s="7" t="s">
        <v>40</v>
      </c>
      <c r="EY70" s="7" t="s">
        <v>40</v>
      </c>
      <c r="EZ70" s="7" t="s">
        <v>40</v>
      </c>
      <c r="FA70" s="7" t="s">
        <v>40</v>
      </c>
      <c r="FB70" s="7" t="s">
        <v>40</v>
      </c>
      <c r="FC70" s="7" t="s">
        <v>40</v>
      </c>
      <c r="FD70" s="5" t="s">
        <v>99</v>
      </c>
      <c r="FE70" s="5" t="s">
        <v>14</v>
      </c>
      <c r="FJ70" s="5" t="s">
        <v>14</v>
      </c>
      <c r="FK70" s="5" t="s">
        <v>14</v>
      </c>
      <c r="FN70" s="5" t="s">
        <v>14</v>
      </c>
    </row>
    <row r="71" spans="2:175" ht="12.75" customHeight="1">
      <c r="B71" s="5" t="s">
        <v>45</v>
      </c>
      <c r="D71" s="7" t="s">
        <v>41</v>
      </c>
      <c r="E71" s="7" t="s">
        <v>41</v>
      </c>
      <c r="F71" s="5" t="s">
        <v>53</v>
      </c>
      <c r="H71" s="7" t="s">
        <v>41</v>
      </c>
      <c r="I71" s="7" t="s">
        <v>41</v>
      </c>
      <c r="J71" s="7" t="s">
        <v>41</v>
      </c>
      <c r="K71" s="7" t="s">
        <v>41</v>
      </c>
      <c r="L71" s="7" t="s">
        <v>41</v>
      </c>
      <c r="M71" s="7" t="s">
        <v>41</v>
      </c>
      <c r="N71" s="7" t="s">
        <v>41</v>
      </c>
      <c r="O71" s="5" t="s">
        <v>40</v>
      </c>
      <c r="P71" s="5" t="s">
        <v>102</v>
      </c>
      <c r="U71" s="5" t="s">
        <v>102</v>
      </c>
      <c r="V71" s="5" t="s">
        <v>102</v>
      </c>
      <c r="AG71" s="7" t="s">
        <v>41</v>
      </c>
      <c r="AH71" s="7" t="s">
        <v>41</v>
      </c>
      <c r="AK71" s="7" t="s">
        <v>41</v>
      </c>
      <c r="AL71" s="7" t="s">
        <v>41</v>
      </c>
      <c r="AM71" s="7" t="s">
        <v>41</v>
      </c>
      <c r="AN71" s="7" t="s">
        <v>41</v>
      </c>
      <c r="AO71" s="7" t="s">
        <v>41</v>
      </c>
      <c r="AP71" s="7" t="s">
        <v>41</v>
      </c>
      <c r="AQ71" s="7" t="s">
        <v>41</v>
      </c>
      <c r="AR71" s="5" t="s">
        <v>40</v>
      </c>
      <c r="AS71" s="5" t="s">
        <v>102</v>
      </c>
      <c r="AX71" s="5" t="s">
        <v>102</v>
      </c>
      <c r="AY71" s="5" t="s">
        <v>102</v>
      </c>
      <c r="BJ71" s="7" t="s">
        <v>41</v>
      </c>
      <c r="BK71" s="7" t="s">
        <v>41</v>
      </c>
      <c r="BN71" s="7" t="s">
        <v>41</v>
      </c>
      <c r="BO71" s="7" t="s">
        <v>41</v>
      </c>
      <c r="BP71" s="7" t="s">
        <v>41</v>
      </c>
      <c r="BQ71" s="7" t="s">
        <v>41</v>
      </c>
      <c r="BR71" s="7" t="s">
        <v>41</v>
      </c>
      <c r="BS71" s="7" t="s">
        <v>41</v>
      </c>
      <c r="BT71" s="7" t="s">
        <v>41</v>
      </c>
      <c r="BU71" s="5" t="s">
        <v>40</v>
      </c>
      <c r="BV71" s="5" t="s">
        <v>102</v>
      </c>
      <c r="CA71" s="5" t="s">
        <v>102</v>
      </c>
      <c r="CB71" s="5" t="s">
        <v>102</v>
      </c>
      <c r="CE71" s="5" t="s">
        <v>102</v>
      </c>
      <c r="CM71" s="7" t="s">
        <v>41</v>
      </c>
      <c r="CN71" s="7" t="s">
        <v>41</v>
      </c>
      <c r="CQ71" s="7" t="s">
        <v>41</v>
      </c>
      <c r="CR71" s="7" t="s">
        <v>41</v>
      </c>
      <c r="CS71" s="7" t="s">
        <v>41</v>
      </c>
      <c r="CT71" s="7" t="s">
        <v>41</v>
      </c>
      <c r="CU71" s="7" t="s">
        <v>41</v>
      </c>
      <c r="CV71" s="7" t="s">
        <v>41</v>
      </c>
      <c r="CW71" s="7" t="s">
        <v>41</v>
      </c>
      <c r="CX71" s="5" t="s">
        <v>40</v>
      </c>
      <c r="CY71" s="5" t="s">
        <v>102</v>
      </c>
      <c r="DD71" s="5" t="s">
        <v>102</v>
      </c>
      <c r="DE71" s="5" t="s">
        <v>102</v>
      </c>
      <c r="DH71" s="5" t="s">
        <v>102</v>
      </c>
      <c r="DP71" s="7" t="s">
        <v>41</v>
      </c>
      <c r="DQ71" s="7" t="s">
        <v>41</v>
      </c>
      <c r="DT71" s="7" t="s">
        <v>41</v>
      </c>
      <c r="DU71" s="7" t="s">
        <v>41</v>
      </c>
      <c r="DV71" s="7" t="s">
        <v>41</v>
      </c>
      <c r="DW71" s="7" t="s">
        <v>41</v>
      </c>
      <c r="DX71" s="7" t="s">
        <v>41</v>
      </c>
      <c r="DY71" s="7" t="s">
        <v>41</v>
      </c>
      <c r="DZ71" s="7" t="s">
        <v>41</v>
      </c>
      <c r="EA71" s="5" t="s">
        <v>40</v>
      </c>
      <c r="EB71" s="5" t="s">
        <v>102</v>
      </c>
      <c r="EG71" s="5" t="s">
        <v>102</v>
      </c>
      <c r="EH71" s="5" t="s">
        <v>102</v>
      </c>
      <c r="EK71" s="5" t="s">
        <v>102</v>
      </c>
      <c r="ES71" s="7" t="s">
        <v>41</v>
      </c>
      <c r="ET71" s="7" t="s">
        <v>41</v>
      </c>
      <c r="EW71" s="7" t="s">
        <v>41</v>
      </c>
      <c r="EX71" s="7" t="s">
        <v>41</v>
      </c>
      <c r="EY71" s="7" t="s">
        <v>41</v>
      </c>
      <c r="EZ71" s="7" t="s">
        <v>41</v>
      </c>
      <c r="FA71" s="7" t="s">
        <v>41</v>
      </c>
      <c r="FB71" s="7" t="s">
        <v>41</v>
      </c>
      <c r="FC71" s="7" t="s">
        <v>41</v>
      </c>
      <c r="FD71" s="5" t="s">
        <v>40</v>
      </c>
      <c r="FE71" s="5" t="s">
        <v>102</v>
      </c>
      <c r="FJ71" s="5" t="s">
        <v>102</v>
      </c>
      <c r="FK71" s="5" t="s">
        <v>102</v>
      </c>
      <c r="FN71" s="5" t="s">
        <v>102</v>
      </c>
    </row>
    <row r="72" spans="2:175" ht="12.75" customHeight="1">
      <c r="B72" s="5" t="s">
        <v>43</v>
      </c>
      <c r="D72" s="7" t="s">
        <v>49</v>
      </c>
      <c r="E72" s="7" t="s">
        <v>57</v>
      </c>
      <c r="F72" s="5" t="s">
        <v>54</v>
      </c>
      <c r="H72" s="7" t="s">
        <v>5</v>
      </c>
      <c r="I72" s="7" t="s">
        <v>56</v>
      </c>
      <c r="J72" s="7" t="s">
        <v>6</v>
      </c>
      <c r="K72" s="7" t="s">
        <v>58</v>
      </c>
      <c r="L72" s="7" t="s">
        <v>33</v>
      </c>
      <c r="M72" s="7" t="s">
        <v>42</v>
      </c>
      <c r="N72" s="7" t="s">
        <v>63</v>
      </c>
      <c r="O72" s="5" t="s">
        <v>41</v>
      </c>
      <c r="P72" s="5" t="s">
        <v>103</v>
      </c>
      <c r="U72" s="5" t="s">
        <v>103</v>
      </c>
      <c r="V72" s="5" t="s">
        <v>142</v>
      </c>
      <c r="AG72" s="7" t="s">
        <v>49</v>
      </c>
      <c r="AH72" s="7" t="s">
        <v>57</v>
      </c>
      <c r="AK72" s="7" t="s">
        <v>5</v>
      </c>
      <c r="AL72" s="7" t="s">
        <v>56</v>
      </c>
      <c r="AM72" s="7" t="s">
        <v>6</v>
      </c>
      <c r="AN72" s="7" t="s">
        <v>58</v>
      </c>
      <c r="AO72" s="7" t="s">
        <v>33</v>
      </c>
      <c r="AP72" s="7" t="s">
        <v>42</v>
      </c>
      <c r="AQ72" s="7" t="s">
        <v>63</v>
      </c>
      <c r="AR72" s="5" t="s">
        <v>41</v>
      </c>
      <c r="AS72" s="5" t="s">
        <v>103</v>
      </c>
      <c r="AX72" s="5" t="s">
        <v>103</v>
      </c>
      <c r="AY72" s="5" t="s">
        <v>142</v>
      </c>
      <c r="BJ72" s="7" t="s">
        <v>49</v>
      </c>
      <c r="BK72" s="7" t="s">
        <v>57</v>
      </c>
      <c r="BN72" s="7" t="s">
        <v>5</v>
      </c>
      <c r="BO72" s="7" t="s">
        <v>56</v>
      </c>
      <c r="BP72" s="7" t="s">
        <v>6</v>
      </c>
      <c r="BQ72" s="7" t="s">
        <v>58</v>
      </c>
      <c r="BR72" s="7" t="s">
        <v>33</v>
      </c>
      <c r="BS72" s="7" t="s">
        <v>42</v>
      </c>
      <c r="BT72" s="7" t="s">
        <v>63</v>
      </c>
      <c r="BU72" s="5" t="s">
        <v>41</v>
      </c>
      <c r="BV72" s="5" t="s">
        <v>103</v>
      </c>
      <c r="CA72" s="5" t="s">
        <v>103</v>
      </c>
      <c r="CB72" s="5" t="s">
        <v>142</v>
      </c>
      <c r="CE72" s="5" t="s">
        <v>142</v>
      </c>
      <c r="CM72" s="7" t="s">
        <v>49</v>
      </c>
      <c r="CN72" s="7" t="s">
        <v>57</v>
      </c>
      <c r="CQ72" s="7" t="s">
        <v>5</v>
      </c>
      <c r="CR72" s="7" t="s">
        <v>56</v>
      </c>
      <c r="CS72" s="7" t="s">
        <v>6</v>
      </c>
      <c r="CT72" s="7" t="s">
        <v>58</v>
      </c>
      <c r="CU72" s="7" t="s">
        <v>33</v>
      </c>
      <c r="CV72" s="7" t="s">
        <v>42</v>
      </c>
      <c r="CW72" s="7" t="s">
        <v>63</v>
      </c>
      <c r="CX72" s="5" t="s">
        <v>41</v>
      </c>
      <c r="CY72" s="5" t="s">
        <v>103</v>
      </c>
      <c r="DD72" s="5" t="s">
        <v>103</v>
      </c>
      <c r="DE72" s="5" t="s">
        <v>142</v>
      </c>
      <c r="DH72" s="5" t="s">
        <v>142</v>
      </c>
      <c r="DP72" s="7" t="s">
        <v>49</v>
      </c>
      <c r="DQ72" s="7" t="s">
        <v>57</v>
      </c>
      <c r="DT72" s="7" t="s">
        <v>5</v>
      </c>
      <c r="DU72" s="7" t="s">
        <v>56</v>
      </c>
      <c r="DV72" s="7" t="s">
        <v>6</v>
      </c>
      <c r="DW72" s="7" t="s">
        <v>58</v>
      </c>
      <c r="DX72" s="7" t="s">
        <v>33</v>
      </c>
      <c r="DY72" s="7" t="s">
        <v>42</v>
      </c>
      <c r="DZ72" s="7" t="s">
        <v>63</v>
      </c>
      <c r="EA72" s="5" t="s">
        <v>41</v>
      </c>
      <c r="EB72" s="5" t="s">
        <v>103</v>
      </c>
      <c r="EG72" s="5" t="s">
        <v>103</v>
      </c>
      <c r="EH72" s="5" t="s">
        <v>142</v>
      </c>
      <c r="EK72" s="5" t="s">
        <v>142</v>
      </c>
      <c r="ES72" s="7" t="s">
        <v>49</v>
      </c>
      <c r="ET72" s="7" t="s">
        <v>57</v>
      </c>
      <c r="EW72" s="7" t="s">
        <v>5</v>
      </c>
      <c r="EX72" s="7" t="s">
        <v>56</v>
      </c>
      <c r="EY72" s="7" t="s">
        <v>6</v>
      </c>
      <c r="EZ72" s="7" t="s">
        <v>58</v>
      </c>
      <c r="FA72" s="7" t="s">
        <v>33</v>
      </c>
      <c r="FB72" s="7" t="s">
        <v>42</v>
      </c>
      <c r="FC72" s="7" t="s">
        <v>63</v>
      </c>
      <c r="FD72" s="5" t="s">
        <v>41</v>
      </c>
      <c r="FE72" s="5" t="s">
        <v>103</v>
      </c>
      <c r="FJ72" s="5" t="s">
        <v>103</v>
      </c>
      <c r="FK72" s="5" t="s">
        <v>142</v>
      </c>
      <c r="FN72" s="5" t="s">
        <v>142</v>
      </c>
    </row>
    <row r="73" spans="2:175" ht="12.75" customHeight="1">
      <c r="F73" s="5" t="s">
        <v>55</v>
      </c>
      <c r="O73" s="5" t="s">
        <v>64</v>
      </c>
      <c r="P73" s="5" t="s">
        <v>104</v>
      </c>
      <c r="U73" s="5" t="s">
        <v>104</v>
      </c>
      <c r="V73" s="5" t="s">
        <v>143</v>
      </c>
      <c r="AR73" s="5" t="s">
        <v>64</v>
      </c>
      <c r="AS73" s="5" t="s">
        <v>104</v>
      </c>
      <c r="AX73" s="5" t="s">
        <v>104</v>
      </c>
      <c r="AY73" s="5" t="s">
        <v>143</v>
      </c>
      <c r="BU73" s="5" t="s">
        <v>64</v>
      </c>
      <c r="BV73" s="5" t="s">
        <v>104</v>
      </c>
      <c r="CA73" s="5" t="s">
        <v>104</v>
      </c>
      <c r="CB73" s="5" t="s">
        <v>143</v>
      </c>
      <c r="CE73" s="5" t="s">
        <v>143</v>
      </c>
      <c r="CX73" s="5" t="s">
        <v>64</v>
      </c>
      <c r="CY73" s="5" t="s">
        <v>104</v>
      </c>
      <c r="DD73" s="5" t="s">
        <v>104</v>
      </c>
      <c r="DE73" s="5" t="s">
        <v>143</v>
      </c>
      <c r="DH73" s="5" t="s">
        <v>143</v>
      </c>
      <c r="EA73" s="5" t="s">
        <v>64</v>
      </c>
      <c r="EB73" s="5" t="s">
        <v>104</v>
      </c>
      <c r="EG73" s="5" t="s">
        <v>104</v>
      </c>
      <c r="EH73" s="5" t="s">
        <v>143</v>
      </c>
      <c r="EK73" s="5" t="s">
        <v>143</v>
      </c>
      <c r="FD73" s="5" t="s">
        <v>64</v>
      </c>
      <c r="FE73" s="5" t="s">
        <v>104</v>
      </c>
      <c r="FJ73" s="5" t="s">
        <v>104</v>
      </c>
      <c r="FK73" s="5" t="s">
        <v>143</v>
      </c>
      <c r="FN73" s="5" t="s">
        <v>143</v>
      </c>
    </row>
    <row r="74" spans="2:175" ht="12.75" customHeight="1">
      <c r="F74" s="5" t="s">
        <v>8</v>
      </c>
      <c r="P74" s="5" t="s">
        <v>105</v>
      </c>
      <c r="U74" s="5" t="s">
        <v>105</v>
      </c>
      <c r="V74" s="5" t="s">
        <v>144</v>
      </c>
      <c r="AS74" s="5" t="s">
        <v>105</v>
      </c>
      <c r="AX74" s="5" t="s">
        <v>105</v>
      </c>
      <c r="AY74" s="5" t="s">
        <v>144</v>
      </c>
      <c r="BV74" s="5" t="s">
        <v>105</v>
      </c>
      <c r="CA74" s="5" t="s">
        <v>105</v>
      </c>
      <c r="CB74" s="5" t="s">
        <v>144</v>
      </c>
      <c r="CE74" s="5" t="s">
        <v>144</v>
      </c>
      <c r="CY74" s="5" t="s">
        <v>105</v>
      </c>
      <c r="DD74" s="5" t="s">
        <v>105</v>
      </c>
      <c r="DE74" s="5" t="s">
        <v>144</v>
      </c>
      <c r="DH74" s="5" t="s">
        <v>144</v>
      </c>
      <c r="EB74" s="5" t="s">
        <v>105</v>
      </c>
      <c r="EG74" s="5" t="s">
        <v>105</v>
      </c>
      <c r="EH74" s="5" t="s">
        <v>144</v>
      </c>
      <c r="EK74" s="5" t="s">
        <v>144</v>
      </c>
      <c r="FE74" s="5" t="s">
        <v>105</v>
      </c>
      <c r="FJ74" s="5" t="s">
        <v>105</v>
      </c>
      <c r="FK74" s="5" t="s">
        <v>144</v>
      </c>
      <c r="FN74" s="5" t="s">
        <v>144</v>
      </c>
    </row>
    <row r="75" spans="2:175" ht="12.75" customHeight="1">
      <c r="P75" s="5" t="s">
        <v>106</v>
      </c>
      <c r="U75" s="5" t="s">
        <v>106</v>
      </c>
      <c r="V75" s="5" t="s">
        <v>145</v>
      </c>
      <c r="AS75" s="5" t="s">
        <v>106</v>
      </c>
      <c r="AX75" s="5" t="s">
        <v>106</v>
      </c>
      <c r="AY75" s="5" t="s">
        <v>145</v>
      </c>
      <c r="BV75" s="5" t="s">
        <v>106</v>
      </c>
      <c r="CA75" s="5" t="s">
        <v>106</v>
      </c>
      <c r="CB75" s="5" t="s">
        <v>145</v>
      </c>
      <c r="CE75" s="5" t="s">
        <v>302</v>
      </c>
      <c r="CY75" s="5" t="s">
        <v>106</v>
      </c>
      <c r="DD75" s="5" t="s">
        <v>106</v>
      </c>
      <c r="DE75" s="5" t="s">
        <v>145</v>
      </c>
      <c r="DH75" s="5" t="s">
        <v>302</v>
      </c>
      <c r="EB75" s="5" t="s">
        <v>106</v>
      </c>
      <c r="EG75" s="5" t="s">
        <v>106</v>
      </c>
      <c r="EH75" s="5" t="s">
        <v>145</v>
      </c>
      <c r="EK75" s="5" t="s">
        <v>302</v>
      </c>
      <c r="FE75" s="5" t="s">
        <v>106</v>
      </c>
      <c r="FJ75" s="5" t="s">
        <v>106</v>
      </c>
      <c r="FK75" s="5" t="s">
        <v>145</v>
      </c>
      <c r="FN75" s="5" t="s">
        <v>302</v>
      </c>
    </row>
    <row r="76" spans="2:175" ht="12.75" customHeight="1">
      <c r="P76" s="5" t="s">
        <v>107</v>
      </c>
      <c r="U76" s="5" t="s">
        <v>107</v>
      </c>
      <c r="V76" s="5" t="s">
        <v>107</v>
      </c>
      <c r="AS76" s="5" t="s">
        <v>107</v>
      </c>
      <c r="AX76" s="5" t="s">
        <v>107</v>
      </c>
      <c r="AY76" s="5" t="s">
        <v>107</v>
      </c>
      <c r="BV76" s="5" t="s">
        <v>107</v>
      </c>
      <c r="CA76" s="5" t="s">
        <v>107</v>
      </c>
      <c r="CB76" s="5" t="s">
        <v>107</v>
      </c>
      <c r="CE76" s="5" t="s">
        <v>107</v>
      </c>
      <c r="CY76" s="5" t="s">
        <v>107</v>
      </c>
      <c r="DD76" s="5" t="s">
        <v>107</v>
      </c>
      <c r="DE76" s="5" t="s">
        <v>107</v>
      </c>
      <c r="DH76" s="5" t="s">
        <v>107</v>
      </c>
      <c r="EB76" s="5" t="s">
        <v>107</v>
      </c>
      <c r="EG76" s="5" t="s">
        <v>107</v>
      </c>
      <c r="EH76" s="5" t="s">
        <v>107</v>
      </c>
      <c r="EK76" s="5" t="s">
        <v>107</v>
      </c>
      <c r="FE76" s="5" t="s">
        <v>107</v>
      </c>
      <c r="FJ76" s="5" t="s">
        <v>107</v>
      </c>
      <c r="FK76" s="5" t="s">
        <v>107</v>
      </c>
      <c r="FN76" s="5" t="s">
        <v>107</v>
      </c>
    </row>
    <row r="77" spans="2:175" ht="12.75" customHeight="1">
      <c r="U77" s="7"/>
      <c r="V77" s="28"/>
      <c r="W77" s="28"/>
      <c r="X77" s="28"/>
      <c r="Y77" s="28"/>
      <c r="Z77" s="28"/>
      <c r="AA77" s="28"/>
      <c r="AB77" s="28"/>
      <c r="AC77" s="28"/>
      <c r="AD77" s="28"/>
      <c r="AX77" s="7"/>
      <c r="AY77" s="28"/>
      <c r="AZ77" s="28"/>
      <c r="BA77" s="28"/>
      <c r="BB77" s="28"/>
      <c r="BC77" s="28"/>
      <c r="BD77" s="28"/>
      <c r="BE77" s="28"/>
      <c r="BF77" s="28"/>
      <c r="BG77" s="28"/>
      <c r="CA77" s="7"/>
      <c r="CB77" s="28"/>
      <c r="CC77" s="28"/>
      <c r="CD77" s="28"/>
      <c r="CE77" s="28"/>
      <c r="CF77" s="28"/>
      <c r="CG77" s="28"/>
      <c r="CH77" s="28"/>
      <c r="CI77" s="28"/>
      <c r="CJ77" s="28"/>
      <c r="DD77" s="7"/>
      <c r="DE77" s="28"/>
      <c r="DF77" s="28"/>
      <c r="DG77" s="28"/>
      <c r="DH77" s="28"/>
      <c r="DI77" s="28"/>
      <c r="DJ77" s="28"/>
      <c r="DK77" s="28"/>
      <c r="DL77" s="28"/>
      <c r="DM77" s="28"/>
      <c r="EG77" s="7"/>
      <c r="EH77" s="28"/>
      <c r="EI77" s="28"/>
      <c r="EJ77" s="28"/>
      <c r="EK77" s="28"/>
      <c r="EL77" s="28"/>
      <c r="EM77" s="28"/>
      <c r="EN77" s="28"/>
      <c r="EO77" s="28"/>
      <c r="EP77" s="28"/>
      <c r="FJ77" s="7"/>
      <c r="FK77" s="28"/>
      <c r="FL77" s="28"/>
      <c r="FR77" s="28"/>
      <c r="FS77" s="28"/>
    </row>
    <row r="78" spans="2:175" ht="12.75" customHeight="1">
      <c r="U78" s="5" t="s">
        <v>146</v>
      </c>
      <c r="V78" s="5" t="s">
        <v>146</v>
      </c>
      <c r="AX78" s="5" t="s">
        <v>146</v>
      </c>
      <c r="AY78" s="5" t="s">
        <v>146</v>
      </c>
      <c r="CA78" s="5" t="s">
        <v>146</v>
      </c>
      <c r="CB78" s="5" t="s">
        <v>146</v>
      </c>
      <c r="DD78" s="5" t="s">
        <v>146</v>
      </c>
      <c r="DE78" s="5" t="s">
        <v>146</v>
      </c>
      <c r="EG78" s="5" t="s">
        <v>146</v>
      </c>
      <c r="EH78" s="5" t="s">
        <v>146</v>
      </c>
      <c r="FJ78" s="5" t="s">
        <v>146</v>
      </c>
      <c r="FK78" s="5" t="s">
        <v>146</v>
      </c>
    </row>
    <row r="79" spans="2:175" ht="12.75" customHeight="1">
      <c r="U79" s="5" t="s">
        <v>147</v>
      </c>
      <c r="V79" s="5" t="s">
        <v>147</v>
      </c>
      <c r="AX79" s="5" t="s">
        <v>147</v>
      </c>
      <c r="AY79" s="5" t="s">
        <v>147</v>
      </c>
      <c r="CA79" s="5" t="s">
        <v>147</v>
      </c>
      <c r="CB79" s="5" t="s">
        <v>147</v>
      </c>
      <c r="DD79" s="5" t="s">
        <v>147</v>
      </c>
      <c r="DE79" s="5" t="s">
        <v>147</v>
      </c>
      <c r="EG79" s="5" t="s">
        <v>147</v>
      </c>
      <c r="EH79" s="5" t="s">
        <v>147</v>
      </c>
      <c r="FJ79" s="5" t="s">
        <v>147</v>
      </c>
      <c r="FK79" s="5" t="s">
        <v>147</v>
      </c>
    </row>
    <row r="80" spans="2:175" ht="12.75" customHeight="1">
      <c r="U80" s="5" t="s">
        <v>148</v>
      </c>
      <c r="V80" s="5" t="s">
        <v>148</v>
      </c>
      <c r="AX80" s="5" t="s">
        <v>148</v>
      </c>
      <c r="AY80" s="5" t="s">
        <v>148</v>
      </c>
      <c r="CA80" s="5" t="s">
        <v>148</v>
      </c>
      <c r="CB80" s="5" t="s">
        <v>148</v>
      </c>
      <c r="DD80" s="5" t="s">
        <v>148</v>
      </c>
      <c r="DE80" s="5" t="s">
        <v>148</v>
      </c>
      <c r="EG80" s="5" t="s">
        <v>148</v>
      </c>
      <c r="EH80" s="5" t="s">
        <v>148</v>
      </c>
      <c r="FJ80" s="5" t="s">
        <v>148</v>
      </c>
      <c r="FK80" s="5" t="s">
        <v>148</v>
      </c>
    </row>
    <row r="81" spans="21:183" ht="12.75" customHeight="1">
      <c r="U81" s="5" t="s">
        <v>149</v>
      </c>
      <c r="V81" s="5" t="s">
        <v>149</v>
      </c>
      <c r="AX81" s="5" t="s">
        <v>149</v>
      </c>
      <c r="AY81" s="5" t="s">
        <v>149</v>
      </c>
      <c r="CA81" s="5" t="s">
        <v>149</v>
      </c>
      <c r="CB81" s="5" t="s">
        <v>149</v>
      </c>
      <c r="DD81" s="5" t="s">
        <v>149</v>
      </c>
      <c r="DE81" s="5" t="s">
        <v>149</v>
      </c>
      <c r="EG81" s="5" t="s">
        <v>149</v>
      </c>
      <c r="EH81" s="5" t="s">
        <v>149</v>
      </c>
      <c r="FJ81" s="5" t="s">
        <v>149</v>
      </c>
      <c r="FK81" s="5" t="s">
        <v>149</v>
      </c>
    </row>
    <row r="82" spans="21:183" ht="12.75" customHeight="1">
      <c r="U82" s="5" t="s">
        <v>150</v>
      </c>
      <c r="V82" s="5" t="s">
        <v>150</v>
      </c>
      <c r="AX82" s="5" t="s">
        <v>150</v>
      </c>
      <c r="AY82" s="5" t="s">
        <v>150</v>
      </c>
      <c r="CA82" s="5" t="s">
        <v>150</v>
      </c>
      <c r="CB82" s="5" t="s">
        <v>150</v>
      </c>
      <c r="DD82" s="5" t="s">
        <v>150</v>
      </c>
      <c r="DE82" s="5" t="s">
        <v>150</v>
      </c>
      <c r="EG82" s="5" t="s">
        <v>150</v>
      </c>
      <c r="EH82" s="5" t="s">
        <v>150</v>
      </c>
      <c r="FJ82" s="5" t="s">
        <v>150</v>
      </c>
      <c r="FK82" s="5" t="s">
        <v>150</v>
      </c>
    </row>
    <row r="83" spans="21:183" ht="12.75" customHeight="1">
      <c r="U83" s="5" t="s">
        <v>151</v>
      </c>
      <c r="V83" s="5" t="s">
        <v>151</v>
      </c>
      <c r="AX83" s="5" t="s">
        <v>151</v>
      </c>
      <c r="AY83" s="5" t="s">
        <v>151</v>
      </c>
      <c r="CA83" s="5" t="s">
        <v>151</v>
      </c>
      <c r="CB83" s="5" t="s">
        <v>151</v>
      </c>
      <c r="DD83" s="5" t="s">
        <v>151</v>
      </c>
      <c r="DE83" s="5" t="s">
        <v>151</v>
      </c>
      <c r="EG83" s="5" t="s">
        <v>151</v>
      </c>
      <c r="EH83" s="5" t="s">
        <v>151</v>
      </c>
      <c r="FJ83" s="5" t="s">
        <v>151</v>
      </c>
      <c r="FK83" s="5" t="s">
        <v>151</v>
      </c>
    </row>
    <row r="84" spans="21:183" ht="12.75" customHeight="1">
      <c r="U84" s="5" t="s">
        <v>152</v>
      </c>
      <c r="V84" s="5" t="s">
        <v>152</v>
      </c>
      <c r="AX84" s="5" t="s">
        <v>152</v>
      </c>
      <c r="AY84" s="5" t="s">
        <v>152</v>
      </c>
      <c r="CA84" s="5" t="s">
        <v>152</v>
      </c>
      <c r="CB84" s="5" t="s">
        <v>152</v>
      </c>
      <c r="DD84" s="5" t="s">
        <v>152</v>
      </c>
      <c r="DE84" s="5" t="s">
        <v>152</v>
      </c>
      <c r="EG84" s="5" t="s">
        <v>152</v>
      </c>
      <c r="EH84" s="5" t="s">
        <v>152</v>
      </c>
      <c r="FJ84" s="5" t="s">
        <v>152</v>
      </c>
      <c r="FK84" s="5" t="s">
        <v>152</v>
      </c>
    </row>
    <row r="85" spans="21:183" ht="12.75" customHeight="1">
      <c r="U85" s="5" t="s">
        <v>153</v>
      </c>
      <c r="V85" s="5" t="s">
        <v>153</v>
      </c>
      <c r="AX85" s="5" t="s">
        <v>153</v>
      </c>
      <c r="AY85" s="5" t="s">
        <v>153</v>
      </c>
      <c r="CA85" s="5" t="s">
        <v>153</v>
      </c>
      <c r="CB85" s="5" t="s">
        <v>153</v>
      </c>
      <c r="DD85" s="5" t="s">
        <v>153</v>
      </c>
      <c r="DE85" s="5" t="s">
        <v>153</v>
      </c>
      <c r="EG85" s="5" t="s">
        <v>153</v>
      </c>
      <c r="EH85" s="5" t="s">
        <v>153</v>
      </c>
      <c r="FJ85" s="5" t="s">
        <v>153</v>
      </c>
      <c r="FK85" s="5" t="s">
        <v>153</v>
      </c>
    </row>
    <row r="86" spans="21:183" ht="12.75" customHeight="1">
      <c r="U86" s="5" t="s">
        <v>154</v>
      </c>
      <c r="V86" s="5" t="s">
        <v>154</v>
      </c>
      <c r="AX86" s="5" t="s">
        <v>154</v>
      </c>
      <c r="AY86" s="5" t="s">
        <v>154</v>
      </c>
      <c r="CA86" s="5" t="s">
        <v>154</v>
      </c>
      <c r="CB86" s="5" t="s">
        <v>154</v>
      </c>
      <c r="DD86" s="5" t="s">
        <v>154</v>
      </c>
      <c r="DE86" s="5" t="s">
        <v>154</v>
      </c>
      <c r="EG86" s="5" t="s">
        <v>154</v>
      </c>
      <c r="EH86" s="5" t="s">
        <v>154</v>
      </c>
      <c r="FJ86" s="5" t="s">
        <v>154</v>
      </c>
      <c r="FK86" s="5" t="s">
        <v>154</v>
      </c>
    </row>
    <row r="87" spans="21:183" ht="12.75" customHeight="1">
      <c r="U87" s="5" t="s">
        <v>155</v>
      </c>
      <c r="V87" s="5" t="s">
        <v>155</v>
      </c>
      <c r="AX87" s="5" t="s">
        <v>155</v>
      </c>
      <c r="AY87" s="5" t="s">
        <v>155</v>
      </c>
      <c r="CA87" s="5" t="s">
        <v>155</v>
      </c>
      <c r="CB87" s="5" t="s">
        <v>155</v>
      </c>
      <c r="DD87" s="5" t="s">
        <v>155</v>
      </c>
      <c r="DE87" s="5" t="s">
        <v>155</v>
      </c>
      <c r="EG87" s="5" t="s">
        <v>155</v>
      </c>
      <c r="EH87" s="5" t="s">
        <v>155</v>
      </c>
      <c r="FJ87" s="5" t="s">
        <v>155</v>
      </c>
      <c r="FK87" s="5" t="s">
        <v>155</v>
      </c>
    </row>
    <row r="88" spans="21:183" ht="12.75" customHeight="1">
      <c r="U88" s="5" t="s">
        <v>156</v>
      </c>
      <c r="V88" s="5" t="s">
        <v>156</v>
      </c>
      <c r="AX88" s="5" t="s">
        <v>156</v>
      </c>
      <c r="AY88" s="5" t="s">
        <v>156</v>
      </c>
      <c r="CA88" s="5" t="s">
        <v>156</v>
      </c>
      <c r="CB88" s="5" t="s">
        <v>156</v>
      </c>
      <c r="DD88" s="5" t="s">
        <v>156</v>
      </c>
      <c r="DE88" s="5" t="s">
        <v>156</v>
      </c>
      <c r="EG88" s="5" t="s">
        <v>156</v>
      </c>
      <c r="EH88" s="5" t="s">
        <v>156</v>
      </c>
      <c r="FJ88" s="5" t="s">
        <v>156</v>
      </c>
      <c r="FK88" s="5" t="s">
        <v>156</v>
      </c>
    </row>
    <row r="89" spans="21:183" ht="12.75" customHeight="1">
      <c r="U89" s="5" t="s">
        <v>157</v>
      </c>
      <c r="V89" s="5" t="s">
        <v>157</v>
      </c>
      <c r="AX89" s="5" t="s">
        <v>157</v>
      </c>
      <c r="AY89" s="5" t="s">
        <v>157</v>
      </c>
      <c r="CA89" s="5" t="s">
        <v>157</v>
      </c>
      <c r="CB89" s="5" t="s">
        <v>157</v>
      </c>
      <c r="DD89" s="5" t="s">
        <v>157</v>
      </c>
      <c r="DE89" s="5" t="s">
        <v>157</v>
      </c>
      <c r="EG89" s="5" t="s">
        <v>157</v>
      </c>
      <c r="EH89" s="5" t="s">
        <v>157</v>
      </c>
      <c r="FJ89" s="5" t="s">
        <v>157</v>
      </c>
      <c r="FK89" s="5" t="s">
        <v>157</v>
      </c>
    </row>
    <row r="90" spans="21:183" ht="12.75" customHeight="1">
      <c r="U90" s="5" t="s">
        <v>158</v>
      </c>
      <c r="V90" s="5" t="s">
        <v>158</v>
      </c>
      <c r="AX90" s="5" t="s">
        <v>158</v>
      </c>
      <c r="AY90" s="5" t="s">
        <v>158</v>
      </c>
      <c r="CA90" s="5" t="s">
        <v>158</v>
      </c>
      <c r="CB90" s="5" t="s">
        <v>158</v>
      </c>
      <c r="DD90" s="5" t="s">
        <v>158</v>
      </c>
      <c r="DE90" s="5" t="s">
        <v>158</v>
      </c>
      <c r="EG90" s="5" t="s">
        <v>158</v>
      </c>
      <c r="EH90" s="5" t="s">
        <v>158</v>
      </c>
      <c r="FJ90" s="5" t="s">
        <v>158</v>
      </c>
      <c r="FK90" s="5" t="s">
        <v>158</v>
      </c>
    </row>
    <row r="91" spans="21:183" ht="12.75" customHeight="1">
      <c r="U91" s="5" t="s">
        <v>169</v>
      </c>
      <c r="V91" s="5" t="s">
        <v>169</v>
      </c>
      <c r="AX91" s="5" t="s">
        <v>169</v>
      </c>
      <c r="AY91" s="5" t="s">
        <v>169</v>
      </c>
      <c r="CA91" s="5" t="s">
        <v>169</v>
      </c>
      <c r="CB91" s="5" t="s">
        <v>169</v>
      </c>
      <c r="DD91" s="5" t="s">
        <v>169</v>
      </c>
      <c r="DE91" s="5" t="s">
        <v>169</v>
      </c>
      <c r="EG91" s="5" t="s">
        <v>169</v>
      </c>
      <c r="EH91" s="5" t="s">
        <v>169</v>
      </c>
      <c r="FJ91" s="5" t="s">
        <v>169</v>
      </c>
      <c r="FK91" s="5" t="s">
        <v>169</v>
      </c>
    </row>
    <row r="92" spans="21:183" ht="12.75" customHeight="1">
      <c r="U92" s="39" t="s">
        <v>159</v>
      </c>
      <c r="V92" s="39" t="s">
        <v>159</v>
      </c>
      <c r="W92" s="39"/>
      <c r="X92" s="39"/>
      <c r="Y92" s="39"/>
      <c r="Z92" s="39"/>
      <c r="AA92" s="39"/>
      <c r="AB92" s="39"/>
      <c r="AC92" s="39"/>
      <c r="AD92" s="39"/>
      <c r="AX92" s="39" t="s">
        <v>159</v>
      </c>
      <c r="AY92" s="39" t="s">
        <v>159</v>
      </c>
      <c r="AZ92" s="39"/>
      <c r="BA92" s="39"/>
      <c r="BB92" s="39"/>
      <c r="BC92" s="39"/>
      <c r="BD92" s="39"/>
      <c r="BE92" s="39"/>
      <c r="BF92" s="39"/>
      <c r="BG92" s="39"/>
      <c r="CA92" s="39" t="s">
        <v>159</v>
      </c>
      <c r="CB92" s="39" t="s">
        <v>159</v>
      </c>
      <c r="CC92" s="39"/>
      <c r="CD92" s="39"/>
      <c r="CE92" s="39"/>
      <c r="CF92" s="39"/>
      <c r="CG92" s="39"/>
      <c r="CH92" s="39"/>
      <c r="CI92" s="39"/>
      <c r="CJ92" s="39"/>
      <c r="DD92" s="39" t="s">
        <v>159</v>
      </c>
      <c r="DE92" s="39" t="s">
        <v>159</v>
      </c>
      <c r="DF92" s="39"/>
      <c r="DG92" s="39"/>
      <c r="DH92" s="39"/>
      <c r="DI92" s="39"/>
      <c r="DJ92" s="39"/>
      <c r="DK92" s="39"/>
      <c r="DL92" s="39"/>
      <c r="DM92" s="39"/>
      <c r="EG92" s="39" t="s">
        <v>159</v>
      </c>
      <c r="EH92" s="39" t="s">
        <v>159</v>
      </c>
      <c r="EI92" s="39"/>
      <c r="EJ92" s="39"/>
      <c r="EK92" s="39"/>
      <c r="EL92" s="39"/>
      <c r="EM92" s="39"/>
      <c r="EN92" s="39"/>
      <c r="EO92" s="39"/>
      <c r="EP92" s="39"/>
      <c r="FB92" s="10"/>
      <c r="FC92" s="10"/>
      <c r="FD92" s="10"/>
      <c r="FE92" s="10"/>
      <c r="FF92" s="10"/>
      <c r="FG92" s="10"/>
      <c r="FJ92" s="39" t="s">
        <v>159</v>
      </c>
      <c r="FK92" s="39" t="s">
        <v>159</v>
      </c>
      <c r="FL92" s="39"/>
      <c r="FM92" s="10"/>
      <c r="FN92" s="10"/>
      <c r="FO92" s="10"/>
      <c r="FP92" s="10"/>
      <c r="FQ92" s="10"/>
      <c r="FR92" s="39"/>
      <c r="FS92" s="39"/>
      <c r="FT92" s="10"/>
      <c r="FU92" s="10"/>
      <c r="FV92" s="10"/>
      <c r="FW92" s="10"/>
      <c r="FX92" s="10"/>
      <c r="FY92" s="10"/>
      <c r="FZ92" s="10"/>
      <c r="GA92" s="10"/>
    </row>
    <row r="93" spans="21:183" ht="12.75" customHeight="1">
      <c r="U93" s="7"/>
      <c r="AX93" s="7"/>
      <c r="CA93" s="7"/>
      <c r="DD93" s="7"/>
      <c r="EG93" s="7"/>
      <c r="FB93" s="10"/>
      <c r="FC93" s="10"/>
      <c r="FD93" s="10"/>
      <c r="FE93" s="10"/>
      <c r="FF93" s="10"/>
      <c r="FG93" s="10"/>
      <c r="FM93" s="10"/>
      <c r="FN93" s="10"/>
      <c r="FO93" s="10"/>
      <c r="FP93" s="10"/>
      <c r="FQ93" s="10"/>
      <c r="FT93" s="10"/>
      <c r="FU93" s="10"/>
      <c r="FV93" s="10"/>
      <c r="FW93" s="10"/>
      <c r="FX93" s="10"/>
      <c r="FY93" s="10"/>
      <c r="FZ93" s="10"/>
      <c r="GA93" s="10"/>
    </row>
    <row r="94" spans="21:183" ht="12.75" customHeight="1">
      <c r="U94" s="40" t="s">
        <v>160</v>
      </c>
      <c r="AX94" s="40" t="s">
        <v>160</v>
      </c>
      <c r="CA94" s="40" t="s">
        <v>160</v>
      </c>
      <c r="DD94" s="40" t="s">
        <v>160</v>
      </c>
      <c r="EG94" s="40" t="s">
        <v>160</v>
      </c>
      <c r="FB94" s="10"/>
      <c r="FC94" s="10"/>
      <c r="FD94" s="10"/>
      <c r="FE94" s="10"/>
      <c r="FF94" s="10"/>
      <c r="FG94" s="10"/>
      <c r="FJ94" s="7"/>
      <c r="FM94" s="10"/>
      <c r="FN94" s="10"/>
      <c r="FO94" s="10"/>
      <c r="FP94" s="10"/>
      <c r="FQ94" s="10"/>
      <c r="FT94" s="10"/>
      <c r="FU94" s="10"/>
      <c r="FV94" s="10"/>
      <c r="FW94" s="10"/>
      <c r="FX94" s="10"/>
      <c r="FY94" s="10"/>
      <c r="FZ94" s="10"/>
      <c r="GA94" s="10"/>
    </row>
    <row r="95" spans="21:183" ht="12.75" customHeight="1">
      <c r="U95" s="5" t="s">
        <v>161</v>
      </c>
      <c r="V95" s="39"/>
      <c r="W95" s="39"/>
      <c r="X95" s="39"/>
      <c r="Y95" s="39"/>
      <c r="Z95" s="39"/>
      <c r="AA95" s="39"/>
      <c r="AB95" s="39"/>
      <c r="AC95" s="39"/>
      <c r="AD95" s="39"/>
      <c r="AX95" s="5" t="s">
        <v>161</v>
      </c>
      <c r="AY95" s="39"/>
      <c r="AZ95" s="39"/>
      <c r="BA95" s="39"/>
      <c r="BB95" s="39"/>
      <c r="BC95" s="39"/>
      <c r="BD95" s="39"/>
      <c r="BE95" s="39"/>
      <c r="BF95" s="39"/>
      <c r="BG95" s="39"/>
      <c r="CA95" s="5" t="s">
        <v>161</v>
      </c>
      <c r="CB95" s="39"/>
      <c r="CC95" s="39"/>
      <c r="CD95" s="39"/>
      <c r="CE95" s="39"/>
      <c r="CF95" s="39"/>
      <c r="CG95" s="39"/>
      <c r="CH95" s="39"/>
      <c r="CI95" s="39"/>
      <c r="CJ95" s="39"/>
      <c r="DD95" s="5" t="s">
        <v>161</v>
      </c>
      <c r="DE95" s="39"/>
      <c r="DF95" s="39"/>
      <c r="DG95" s="39"/>
      <c r="DH95" s="39"/>
      <c r="DI95" s="39"/>
      <c r="DJ95" s="39"/>
      <c r="DK95" s="39"/>
      <c r="DL95" s="39"/>
      <c r="DM95" s="39"/>
      <c r="EG95" s="5" t="s">
        <v>161</v>
      </c>
      <c r="EH95" s="39"/>
      <c r="EI95" s="39"/>
      <c r="EJ95" s="39"/>
      <c r="EK95" s="39"/>
      <c r="EL95" s="39"/>
      <c r="EM95" s="39"/>
      <c r="EN95" s="39"/>
      <c r="EO95" s="39"/>
      <c r="EP95" s="39"/>
      <c r="FB95" s="10"/>
      <c r="FC95" s="10"/>
      <c r="FD95" s="10"/>
      <c r="FE95" s="10"/>
      <c r="FF95" s="10"/>
      <c r="FG95" s="10"/>
      <c r="FK95" s="39"/>
      <c r="FL95" s="39"/>
      <c r="FM95" s="10"/>
      <c r="FN95" s="10"/>
      <c r="FO95" s="10"/>
      <c r="FP95" s="10"/>
      <c r="FQ95" s="10"/>
      <c r="FR95" s="39"/>
      <c r="FS95" s="39"/>
      <c r="FT95" s="10"/>
      <c r="FU95" s="10"/>
      <c r="FV95" s="10"/>
      <c r="FW95" s="10"/>
      <c r="FX95" s="10"/>
      <c r="FY95" s="10"/>
      <c r="FZ95" s="10"/>
      <c r="GA95" s="10"/>
    </row>
    <row r="96" spans="21:183" ht="12.75" customHeight="1">
      <c r="U96" s="5" t="s">
        <v>162</v>
      </c>
      <c r="AX96" s="5" t="s">
        <v>162</v>
      </c>
      <c r="CA96" s="5" t="s">
        <v>162</v>
      </c>
      <c r="DD96" s="5" t="s">
        <v>162</v>
      </c>
      <c r="EG96" s="5" t="s">
        <v>162</v>
      </c>
      <c r="FB96" s="10"/>
      <c r="FC96" s="10"/>
      <c r="FD96" s="10"/>
      <c r="FE96" s="10"/>
      <c r="FF96" s="10"/>
      <c r="FG96" s="10"/>
      <c r="FM96" s="10"/>
      <c r="FN96" s="10"/>
      <c r="FO96" s="10"/>
      <c r="FP96" s="10"/>
      <c r="FQ96" s="10"/>
      <c r="FT96" s="10"/>
      <c r="FU96" s="10"/>
      <c r="FV96" s="10"/>
      <c r="FW96" s="10"/>
      <c r="FX96" s="10"/>
      <c r="FY96" s="10"/>
      <c r="FZ96" s="10"/>
      <c r="GA96" s="10"/>
    </row>
    <row r="97" spans="21:183" ht="12.75" customHeight="1">
      <c r="U97" s="5" t="s">
        <v>163</v>
      </c>
      <c r="AC97" s="66"/>
      <c r="AD97" s="66"/>
      <c r="AX97" s="5" t="s">
        <v>163</v>
      </c>
      <c r="AY97" s="66"/>
      <c r="AZ97" s="66"/>
      <c r="BA97" s="66"/>
      <c r="BB97" s="66"/>
      <c r="BC97" s="66"/>
      <c r="BD97" s="66"/>
      <c r="BE97" s="66"/>
      <c r="BF97" s="66"/>
      <c r="BG97" s="66"/>
      <c r="CA97" s="5" t="s">
        <v>163</v>
      </c>
      <c r="CB97" s="66"/>
      <c r="CC97" s="66"/>
      <c r="CD97" s="66"/>
      <c r="CE97" s="66"/>
      <c r="CF97" s="66"/>
      <c r="CG97" s="66"/>
      <c r="CH97" s="66"/>
      <c r="CI97" s="66"/>
      <c r="CJ97" s="66"/>
      <c r="DD97" s="5" t="s">
        <v>163</v>
      </c>
      <c r="DE97" s="66"/>
      <c r="DF97" s="66"/>
      <c r="DG97" s="66"/>
      <c r="DH97" s="66"/>
      <c r="DI97" s="66"/>
      <c r="DJ97" s="66"/>
      <c r="DK97" s="66"/>
      <c r="DL97" s="66"/>
      <c r="DM97" s="66"/>
      <c r="EG97" s="5" t="s">
        <v>163</v>
      </c>
      <c r="EH97" s="66"/>
      <c r="EI97" s="66"/>
      <c r="EJ97" s="66"/>
      <c r="EK97" s="66"/>
      <c r="EL97" s="66"/>
      <c r="EM97" s="66"/>
      <c r="EN97" s="66"/>
      <c r="EO97" s="66"/>
      <c r="EP97" s="66"/>
      <c r="FB97" s="10"/>
      <c r="FC97" s="10"/>
      <c r="FD97" s="10"/>
      <c r="FE97" s="10"/>
      <c r="FF97" s="10"/>
      <c r="FG97" s="10"/>
      <c r="FK97" s="66"/>
      <c r="FL97" s="66"/>
      <c r="FM97" s="10"/>
      <c r="FN97" s="10"/>
      <c r="FO97" s="10"/>
      <c r="FP97" s="10"/>
      <c r="FQ97" s="10"/>
      <c r="FR97" s="66"/>
      <c r="FS97" s="66"/>
      <c r="FT97" s="10"/>
      <c r="FU97" s="10"/>
      <c r="FV97" s="10"/>
      <c r="FW97" s="10"/>
      <c r="FX97" s="10"/>
      <c r="FY97" s="10"/>
      <c r="FZ97" s="10"/>
      <c r="GA97" s="10"/>
    </row>
    <row r="98" spans="21:183" ht="12.75" customHeight="1">
      <c r="U98" s="5" t="s">
        <v>164</v>
      </c>
      <c r="AX98" s="5" t="s">
        <v>164</v>
      </c>
      <c r="CA98" s="5" t="s">
        <v>164</v>
      </c>
      <c r="DD98" s="5" t="s">
        <v>164</v>
      </c>
      <c r="EG98" s="5" t="s">
        <v>164</v>
      </c>
      <c r="FB98" s="10"/>
      <c r="FC98" s="10"/>
      <c r="FD98" s="10"/>
      <c r="FE98" s="10"/>
      <c r="FF98" s="10"/>
      <c r="FG98" s="10"/>
      <c r="FM98" s="10"/>
      <c r="FN98" s="10"/>
      <c r="FO98" s="10"/>
      <c r="FP98" s="10"/>
      <c r="FQ98" s="10"/>
      <c r="FT98" s="10"/>
      <c r="FU98" s="10"/>
      <c r="FV98" s="10"/>
      <c r="FW98" s="10"/>
      <c r="FX98" s="10"/>
      <c r="FY98" s="10"/>
      <c r="FZ98" s="10"/>
      <c r="GA98" s="10"/>
    </row>
    <row r="99" spans="21:183" ht="12.75" customHeight="1">
      <c r="U99" s="5" t="s">
        <v>165</v>
      </c>
      <c r="AX99" s="5" t="s">
        <v>165</v>
      </c>
      <c r="CA99" s="5" t="s">
        <v>165</v>
      </c>
      <c r="DD99" s="5" t="s">
        <v>165</v>
      </c>
      <c r="EG99" s="5" t="s">
        <v>165</v>
      </c>
    </row>
    <row r="100" spans="21:183" ht="12.75" customHeight="1">
      <c r="U100" s="5" t="s">
        <v>166</v>
      </c>
      <c r="AX100" s="5" t="s">
        <v>166</v>
      </c>
      <c r="CA100" s="5" t="s">
        <v>166</v>
      </c>
      <c r="DD100" s="5" t="s">
        <v>166</v>
      </c>
      <c r="EG100" s="5" t="s">
        <v>166</v>
      </c>
    </row>
    <row r="101" spans="21:183" ht="12.75" customHeight="1">
      <c r="U101" s="5" t="s">
        <v>167</v>
      </c>
      <c r="AX101" s="5" t="s">
        <v>167</v>
      </c>
      <c r="CA101" s="5" t="s">
        <v>167</v>
      </c>
      <c r="DD101" s="5" t="s">
        <v>167</v>
      </c>
      <c r="EG101" s="5" t="s">
        <v>167</v>
      </c>
    </row>
    <row r="102" spans="21:183" ht="12.75" customHeight="1">
      <c r="U102" s="7"/>
      <c r="AX102" s="7"/>
      <c r="CA102" s="7"/>
      <c r="DD102" s="7"/>
      <c r="EG102" s="7"/>
      <c r="FJ102" s="7"/>
    </row>
    <row r="103" spans="21:183" ht="12.75" customHeight="1">
      <c r="U103" s="7"/>
      <c r="AX103" s="7"/>
      <c r="CA103" s="7"/>
      <c r="DD103" s="7"/>
      <c r="EG103" s="7"/>
      <c r="FJ103" s="7"/>
    </row>
    <row r="104" spans="21:183" ht="12.75" customHeight="1">
      <c r="U104" s="7"/>
      <c r="AX104" s="7"/>
      <c r="CA104" s="7"/>
      <c r="DD104" s="7"/>
      <c r="EG104" s="7"/>
      <c r="FJ104" s="7"/>
    </row>
    <row r="105" spans="21:183" ht="12.75" customHeight="1">
      <c r="U105" s="7"/>
      <c r="V105" s="7"/>
      <c r="W105" s="7"/>
      <c r="X105" s="7"/>
      <c r="Y105" s="7"/>
      <c r="Z105" s="7"/>
      <c r="AA105" s="7"/>
      <c r="AB105" s="7"/>
      <c r="AC105" s="7"/>
      <c r="AD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FJ105" s="7"/>
      <c r="FK105" s="7"/>
      <c r="FL105" s="7"/>
      <c r="FR105" s="7"/>
      <c r="FS105" s="7"/>
    </row>
    <row r="106" spans="21:183">
      <c r="U106" s="7"/>
      <c r="V106" s="7"/>
      <c r="W106" s="7"/>
      <c r="X106" s="7"/>
      <c r="Y106" s="7"/>
      <c r="Z106" s="7"/>
      <c r="AA106" s="7"/>
      <c r="AB106" s="7"/>
      <c r="AC106" s="7"/>
      <c r="AD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FJ106" s="7"/>
      <c r="FK106" s="7"/>
      <c r="FL106" s="7"/>
      <c r="FR106" s="7"/>
      <c r="FS106" s="7"/>
    </row>
    <row r="107" spans="21:183">
      <c r="U107" s="7"/>
      <c r="V107" s="7"/>
      <c r="W107" s="7"/>
      <c r="X107" s="7"/>
      <c r="Y107" s="7"/>
      <c r="Z107" s="7"/>
      <c r="AA107" s="7"/>
      <c r="AB107" s="7"/>
      <c r="AC107" s="7"/>
      <c r="AD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FJ107" s="7"/>
      <c r="FK107" s="7"/>
      <c r="FL107" s="7"/>
      <c r="FR107" s="7"/>
      <c r="FS107" s="7"/>
    </row>
    <row r="108" spans="21:183">
      <c r="U108" s="7"/>
      <c r="V108" s="7"/>
      <c r="W108" s="7"/>
      <c r="X108" s="7"/>
      <c r="Y108" s="7"/>
      <c r="Z108" s="7"/>
      <c r="AA108" s="7"/>
      <c r="AB108" s="7"/>
      <c r="AC108" s="7"/>
      <c r="AD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FJ108" s="7"/>
      <c r="FK108" s="7"/>
      <c r="FL108" s="7"/>
      <c r="FR108" s="7"/>
      <c r="FS108" s="7"/>
    </row>
    <row r="109" spans="21:183">
      <c r="U109" s="7"/>
      <c r="V109" s="7"/>
      <c r="W109" s="7"/>
      <c r="X109" s="7"/>
      <c r="Y109" s="7"/>
      <c r="Z109" s="7"/>
      <c r="AA109" s="7"/>
      <c r="AB109" s="7"/>
      <c r="AC109" s="7"/>
      <c r="AD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FJ109" s="7"/>
      <c r="FK109" s="7"/>
      <c r="FL109" s="7"/>
      <c r="FR109" s="7"/>
      <c r="FS109" s="7"/>
    </row>
    <row r="110" spans="21:183">
      <c r="U110" s="7"/>
      <c r="V110" s="7"/>
      <c r="W110" s="7"/>
      <c r="X110" s="7"/>
      <c r="Y110" s="7"/>
      <c r="Z110" s="7"/>
      <c r="AA110" s="7"/>
      <c r="AB110" s="7"/>
      <c r="AC110" s="7"/>
      <c r="AD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FJ110" s="7"/>
      <c r="FK110" s="7"/>
      <c r="FL110" s="7"/>
      <c r="FR110" s="7"/>
      <c r="FS110" s="7"/>
    </row>
    <row r="111" spans="21:183">
      <c r="U111" s="7"/>
      <c r="V111" s="7"/>
      <c r="W111" s="7"/>
      <c r="X111" s="7"/>
      <c r="Y111" s="7"/>
      <c r="Z111" s="7"/>
      <c r="AA111" s="7"/>
      <c r="AB111" s="7"/>
      <c r="AC111" s="7"/>
      <c r="AD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FJ111" s="7"/>
      <c r="FK111" s="7"/>
      <c r="FL111" s="7"/>
      <c r="FR111" s="7"/>
      <c r="FS111" s="7"/>
    </row>
    <row r="112" spans="21:183">
      <c r="U112" s="7"/>
      <c r="V112" s="7"/>
      <c r="W112" s="7"/>
      <c r="X112" s="7"/>
      <c r="Y112" s="7"/>
      <c r="Z112" s="7"/>
      <c r="AA112" s="7"/>
      <c r="AB112" s="7"/>
      <c r="AC112" s="7"/>
      <c r="AD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FJ112" s="7"/>
      <c r="FK112" s="7"/>
      <c r="FL112" s="7"/>
      <c r="FR112" s="7"/>
      <c r="FS112" s="7"/>
    </row>
    <row r="113" spans="21:175">
      <c r="U113" s="7"/>
      <c r="V113" s="7"/>
      <c r="W113" s="7"/>
      <c r="X113" s="7"/>
      <c r="Y113" s="7"/>
      <c r="Z113" s="7"/>
      <c r="AA113" s="7"/>
      <c r="AB113" s="7"/>
      <c r="AC113" s="7"/>
      <c r="AD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FJ113" s="7"/>
      <c r="FK113" s="7"/>
      <c r="FL113" s="7"/>
      <c r="FR113" s="7"/>
      <c r="FS113" s="7"/>
    </row>
    <row r="114" spans="21:175">
      <c r="U114" s="7"/>
      <c r="V114" s="7"/>
      <c r="W114" s="7"/>
      <c r="X114" s="7"/>
      <c r="Y114" s="7"/>
      <c r="Z114" s="7"/>
      <c r="AA114" s="7"/>
      <c r="AB114" s="7"/>
      <c r="AC114" s="7"/>
      <c r="AD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FJ114" s="7"/>
      <c r="FK114" s="7"/>
      <c r="FL114" s="7"/>
      <c r="FR114" s="7"/>
      <c r="FS114" s="7"/>
    </row>
    <row r="115" spans="21:175">
      <c r="U115" s="7"/>
      <c r="V115" s="7"/>
      <c r="W115" s="7"/>
      <c r="X115" s="7"/>
      <c r="Y115" s="7"/>
      <c r="Z115" s="7"/>
      <c r="AA115" s="7"/>
      <c r="AB115" s="7"/>
      <c r="AC115" s="7"/>
      <c r="AD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FJ115" s="7"/>
      <c r="FK115" s="7"/>
      <c r="FL115" s="7"/>
      <c r="FR115" s="7"/>
      <c r="FS115" s="7"/>
    </row>
    <row r="116" spans="21:175">
      <c r="U116" s="7"/>
      <c r="V116" s="7"/>
      <c r="W116" s="7"/>
      <c r="X116" s="7"/>
      <c r="Y116" s="7"/>
      <c r="Z116" s="7"/>
      <c r="AA116" s="7"/>
      <c r="AB116" s="7"/>
      <c r="AC116" s="7"/>
      <c r="AD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FJ116" s="7"/>
      <c r="FK116" s="7"/>
      <c r="FL116" s="7"/>
      <c r="FR116" s="7"/>
      <c r="FS116" s="7"/>
    </row>
    <row r="117" spans="21:175">
      <c r="U117" s="7"/>
      <c r="V117" s="7"/>
      <c r="W117" s="7"/>
      <c r="X117" s="7"/>
      <c r="Y117" s="7"/>
      <c r="Z117" s="7"/>
      <c r="AA117" s="7"/>
      <c r="AB117" s="7"/>
      <c r="AC117" s="7"/>
      <c r="AD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FJ117" s="7"/>
      <c r="FK117" s="7"/>
      <c r="FL117" s="7"/>
      <c r="FR117" s="7"/>
      <c r="FS117" s="7"/>
    </row>
    <row r="118" spans="21:175">
      <c r="U118" s="7"/>
      <c r="V118" s="7"/>
      <c r="W118" s="7"/>
      <c r="X118" s="7"/>
      <c r="Y118" s="7"/>
      <c r="Z118" s="7"/>
      <c r="AA118" s="7"/>
      <c r="AB118" s="7"/>
      <c r="AC118" s="7"/>
      <c r="AD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FJ118" s="7"/>
      <c r="FK118" s="7"/>
      <c r="FL118" s="7"/>
      <c r="FR118" s="7"/>
      <c r="FS118" s="7"/>
    </row>
    <row r="119" spans="21:175">
      <c r="U119" s="7"/>
      <c r="V119" s="7"/>
      <c r="W119" s="7"/>
      <c r="X119" s="7"/>
      <c r="Y119" s="7"/>
      <c r="Z119" s="7"/>
      <c r="AA119" s="7"/>
      <c r="AB119" s="7"/>
      <c r="AC119" s="7"/>
      <c r="AD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FJ119" s="7"/>
      <c r="FK119" s="7"/>
      <c r="FL119" s="7"/>
      <c r="FR119" s="7"/>
      <c r="FS119" s="7"/>
    </row>
    <row r="120" spans="21:175">
      <c r="U120" s="7"/>
      <c r="V120" s="7"/>
      <c r="W120" s="7"/>
      <c r="X120" s="7"/>
      <c r="Y120" s="7"/>
      <c r="Z120" s="7"/>
      <c r="AA120" s="7"/>
      <c r="AB120" s="7"/>
      <c r="AC120" s="7"/>
      <c r="AD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FJ120" s="7"/>
      <c r="FK120" s="7"/>
      <c r="FL120" s="7"/>
      <c r="FR120" s="7"/>
      <c r="FS120" s="7"/>
    </row>
    <row r="121" spans="21:175">
      <c r="U121" s="7"/>
      <c r="V121" s="7"/>
      <c r="W121" s="7"/>
      <c r="X121" s="7"/>
      <c r="Y121" s="7"/>
      <c r="Z121" s="7"/>
      <c r="AA121" s="7"/>
      <c r="AB121" s="7"/>
      <c r="AC121" s="7"/>
      <c r="AD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FJ121" s="7"/>
      <c r="FK121" s="7"/>
      <c r="FL121" s="7"/>
      <c r="FR121" s="7"/>
      <c r="FS121" s="7"/>
    </row>
    <row r="122" spans="21:175">
      <c r="U122" s="7"/>
      <c r="V122" s="7"/>
      <c r="W122" s="7"/>
      <c r="X122" s="7"/>
      <c r="Y122" s="7"/>
      <c r="Z122" s="7"/>
      <c r="AA122" s="7"/>
      <c r="AB122" s="7"/>
      <c r="AC122" s="7"/>
      <c r="AD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FJ122" s="7"/>
      <c r="FK122" s="7"/>
      <c r="FL122" s="7"/>
      <c r="FR122" s="7"/>
      <c r="FS122" s="7"/>
    </row>
    <row r="123" spans="21:175">
      <c r="U123" s="7"/>
      <c r="V123" s="7"/>
      <c r="W123" s="7"/>
      <c r="X123" s="7"/>
      <c r="Y123" s="7"/>
      <c r="Z123" s="7"/>
      <c r="AA123" s="7"/>
      <c r="AB123" s="7"/>
      <c r="AC123" s="7"/>
      <c r="AD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FJ123" s="7"/>
      <c r="FK123" s="7"/>
      <c r="FL123" s="7"/>
      <c r="FR123" s="7"/>
      <c r="FS123" s="7"/>
    </row>
    <row r="124" spans="21:175">
      <c r="U124" s="7"/>
      <c r="V124" s="7"/>
      <c r="W124" s="7"/>
      <c r="X124" s="7"/>
      <c r="Y124" s="7"/>
      <c r="Z124" s="7"/>
      <c r="AA124" s="7"/>
      <c r="AB124" s="7"/>
      <c r="AC124" s="7"/>
      <c r="AD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FJ124" s="7"/>
      <c r="FK124" s="7"/>
      <c r="FL124" s="7"/>
      <c r="FR124" s="7"/>
      <c r="FS124" s="7"/>
    </row>
    <row r="125" spans="21:175">
      <c r="U125" s="7"/>
      <c r="V125" s="7"/>
      <c r="W125" s="7"/>
      <c r="X125" s="7"/>
      <c r="Y125" s="7"/>
      <c r="Z125" s="7"/>
      <c r="AA125" s="7"/>
      <c r="AB125" s="7"/>
      <c r="AC125" s="7"/>
      <c r="AD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FJ125" s="7"/>
      <c r="FK125" s="7"/>
      <c r="FL125" s="7"/>
      <c r="FR125" s="7"/>
      <c r="FS125" s="7"/>
    </row>
    <row r="126" spans="21:175">
      <c r="U126" s="7"/>
      <c r="V126" s="7"/>
      <c r="W126" s="7"/>
      <c r="X126" s="7"/>
      <c r="Y126" s="7"/>
      <c r="Z126" s="7"/>
      <c r="AA126" s="7"/>
      <c r="AB126" s="7"/>
      <c r="AC126" s="7"/>
      <c r="AD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FJ126" s="7"/>
      <c r="FK126" s="7"/>
      <c r="FL126" s="7"/>
      <c r="FR126" s="7"/>
      <c r="FS126" s="7"/>
    </row>
    <row r="127" spans="21:175">
      <c r="U127" s="7"/>
      <c r="V127" s="7"/>
      <c r="W127" s="7"/>
      <c r="X127" s="7"/>
      <c r="Y127" s="7"/>
      <c r="Z127" s="7"/>
      <c r="AA127" s="7"/>
      <c r="AB127" s="7"/>
      <c r="AC127" s="7"/>
      <c r="AD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FJ127" s="7"/>
      <c r="FK127" s="7"/>
      <c r="FL127" s="7"/>
      <c r="FR127" s="7"/>
      <c r="FS127" s="7"/>
    </row>
    <row r="128" spans="21:175">
      <c r="U128" s="7"/>
      <c r="V128" s="7"/>
      <c r="W128" s="7"/>
      <c r="X128" s="7"/>
      <c r="Y128" s="7"/>
      <c r="Z128" s="7"/>
      <c r="AA128" s="7"/>
      <c r="AB128" s="7"/>
      <c r="AC128" s="7"/>
      <c r="AD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FJ128" s="7"/>
      <c r="FK128" s="7"/>
      <c r="FL128" s="7"/>
      <c r="FR128" s="7"/>
      <c r="FS128" s="7"/>
    </row>
    <row r="129" spans="21:175">
      <c r="U129" s="7"/>
      <c r="V129" s="7"/>
      <c r="W129" s="7"/>
      <c r="X129" s="7"/>
      <c r="Y129" s="7"/>
      <c r="Z129" s="7"/>
      <c r="AA129" s="7"/>
      <c r="AB129" s="7"/>
      <c r="AC129" s="7"/>
      <c r="AD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FJ129" s="7"/>
      <c r="FK129" s="7"/>
      <c r="FL129" s="7"/>
      <c r="FR129" s="7"/>
      <c r="FS129" s="7"/>
    </row>
    <row r="130" spans="21:175">
      <c r="U130" s="7"/>
      <c r="V130" s="7"/>
      <c r="W130" s="7"/>
      <c r="X130" s="7"/>
      <c r="Y130" s="7"/>
      <c r="Z130" s="7"/>
      <c r="AA130" s="7"/>
      <c r="AB130" s="7"/>
      <c r="AC130" s="7"/>
      <c r="AD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FJ130" s="7"/>
      <c r="FK130" s="7"/>
      <c r="FL130" s="7"/>
      <c r="FR130" s="7"/>
      <c r="FS130" s="7"/>
    </row>
    <row r="131" spans="21:175">
      <c r="U131" s="7"/>
      <c r="V131" s="7"/>
      <c r="W131" s="7"/>
      <c r="X131" s="7"/>
      <c r="Y131" s="7"/>
      <c r="Z131" s="7"/>
      <c r="AA131" s="7"/>
      <c r="AB131" s="7"/>
      <c r="AC131" s="7"/>
      <c r="AD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FJ131" s="7"/>
      <c r="FK131" s="7"/>
      <c r="FL131" s="7"/>
      <c r="FR131" s="7"/>
      <c r="FS131" s="7"/>
    </row>
  </sheetData>
  <phoneticPr fontId="5" type="noConversion"/>
  <hyperlinks>
    <hyperlink ref="V76" r:id="rId1" display="www.nces.ed.gov" xr:uid="{00000000-0004-0000-0100-000000000000}"/>
    <hyperlink ref="AY76" r:id="rId2" display="www.nces.ed.gov" xr:uid="{00000000-0004-0000-0100-000001000000}"/>
    <hyperlink ref="CB76" r:id="rId3" display="www.nces.ed.gov" xr:uid="{00000000-0004-0000-0100-000002000000}"/>
    <hyperlink ref="DE76" r:id="rId4" display="www.nces.ed.gov" xr:uid="{00000000-0004-0000-0100-000003000000}"/>
    <hyperlink ref="EH76" r:id="rId5" display="www.nces.ed.gov" xr:uid="{00000000-0004-0000-0100-000004000000}"/>
    <hyperlink ref="FK76" r:id="rId6" display="www.nces.ed.gov" xr:uid="{00000000-0004-0000-0100-000005000000}"/>
    <hyperlink ref="DH76" r:id="rId7" display="www.nces.ed.gov" xr:uid="{00000000-0004-0000-0100-000006000000}"/>
    <hyperlink ref="CE76" r:id="rId8" display="www.nces.ed.gov" xr:uid="{00000000-0004-0000-0100-000007000000}"/>
    <hyperlink ref="EK76" r:id="rId9" display="www.nces.ed.gov" xr:uid="{00000000-0004-0000-0100-000008000000}"/>
    <hyperlink ref="FN76" r:id="rId10" display="www.nces.ed.gov" xr:uid="{00000000-0004-0000-0100-000009000000}"/>
  </hyperlinks>
  <pageMargins left="0.5" right="0.5" top="0.5" bottom="0.55000000000000004" header="0.5" footer="0.5"/>
  <pageSetup orientation="portrait" verticalDpi="300" r:id="rId11"/>
  <headerFooter alignWithMargins="0">
    <oddFooter>&amp;LSREB Fact Book 1996/1997&amp;CDraft&amp;R&amp;D</oddFooter>
  </headerFooter>
  <colBreaks count="1" manualBreakCount="1">
    <brk id="183" max="1048575" man="1"/>
  </colBreaks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N29"/>
  <sheetViews>
    <sheetView workbookViewId="0">
      <selection activeCell="B27" sqref="B27"/>
    </sheetView>
  </sheetViews>
  <sheetFormatPr defaultColWidth="6.140625" defaultRowHeight="11.25"/>
  <cols>
    <col min="1" max="1" width="2" style="71" customWidth="1"/>
    <col min="2" max="2" width="131.140625" style="71" customWidth="1"/>
    <col min="3" max="16384" width="6.140625" style="71"/>
  </cols>
  <sheetData>
    <row r="1" spans="1:14" ht="12.75">
      <c r="A1" s="70" t="s">
        <v>171</v>
      </c>
    </row>
    <row r="3" spans="1:14" ht="12.75" customHeight="1">
      <c r="B3" s="72" t="s">
        <v>172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4" ht="12.75" customHeight="1">
      <c r="B4" s="74" t="s">
        <v>173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12.75" customHeight="1">
      <c r="B5" s="73" t="s">
        <v>174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ht="12.75" customHeight="1"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ht="12.75" customHeight="1">
      <c r="B7" s="72" t="s">
        <v>175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1:14" ht="12.75" customHeight="1">
      <c r="B8" s="73" t="s">
        <v>176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ht="12.75" customHeight="1">
      <c r="B9" s="73" t="s">
        <v>177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ht="12.75" customHeight="1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s="75" customFormat="1" ht="12.75" customHeight="1">
      <c r="B11" s="72" t="s">
        <v>178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  <row r="12" spans="1:14" ht="12.75" customHeight="1">
      <c r="B12" s="73" t="s">
        <v>179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</row>
    <row r="13" spans="1:14" ht="12.75" customHeight="1">
      <c r="B13" s="73" t="s">
        <v>180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14" ht="12.75" customHeight="1">
      <c r="B14" s="73" t="s">
        <v>181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</row>
    <row r="15" spans="1:14" ht="12.75" customHeight="1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75" customFormat="1" ht="12.75" customHeight="1">
      <c r="B16" s="72" t="s">
        <v>182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2:14" ht="12.75" customHeight="1">
      <c r="B17" s="73" t="s">
        <v>183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</row>
    <row r="18" spans="2:14" ht="12.75" customHeight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</row>
    <row r="19" spans="2:14" s="75" customFormat="1" ht="12.75" customHeight="1">
      <c r="B19" s="72" t="s">
        <v>184</v>
      </c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</row>
    <row r="20" spans="2:14" ht="12.75" customHeight="1">
      <c r="B20" s="73" t="s">
        <v>185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</row>
    <row r="21" spans="2:14" ht="12.75" customHeight="1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</row>
    <row r="22" spans="2:14" s="75" customFormat="1" ht="12.75" customHeight="1">
      <c r="B22" s="72" t="s">
        <v>186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</row>
    <row r="23" spans="2:14" ht="12.75" customHeight="1">
      <c r="B23" s="73" t="s">
        <v>187</v>
      </c>
    </row>
    <row r="24" spans="2:14" ht="12.75" customHeight="1"/>
    <row r="25" spans="2:14" ht="12.75" customHeight="1"/>
    <row r="26" spans="2:14" ht="12.75" customHeight="1"/>
    <row r="27" spans="2:14" ht="12.75" customHeight="1"/>
    <row r="28" spans="2:14" ht="12.75" customHeight="1"/>
    <row r="29" spans="2:14" ht="12.75" customHeight="1"/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59"/>
  <sheetViews>
    <sheetView zoomScaleNormal="100" workbookViewId="0">
      <selection activeCell="D12" sqref="D12"/>
    </sheetView>
  </sheetViews>
  <sheetFormatPr defaultRowHeight="12.75"/>
  <cols>
    <col min="1" max="1" width="6" style="80" customWidth="1"/>
    <col min="2" max="2" width="19.28515625" style="77" customWidth="1"/>
    <col min="3" max="10" width="9.140625" style="77"/>
    <col min="11" max="11" width="26.5703125" style="77" customWidth="1"/>
    <col min="12" max="12" width="44.85546875" style="77" customWidth="1"/>
    <col min="13" max="16384" width="9.140625" style="77"/>
  </cols>
  <sheetData>
    <row r="1" spans="1:2">
      <c r="A1" s="76" t="s">
        <v>188</v>
      </c>
      <c r="B1" s="77" t="s">
        <v>189</v>
      </c>
    </row>
    <row r="2" spans="1:2">
      <c r="A2" s="76" t="s">
        <v>190</v>
      </c>
      <c r="B2" s="77" t="s">
        <v>191</v>
      </c>
    </row>
    <row r="3" spans="1:2">
      <c r="A3" s="76" t="s">
        <v>192</v>
      </c>
      <c r="B3" s="77" t="s">
        <v>193</v>
      </c>
    </row>
    <row r="4" spans="1:2">
      <c r="A4" s="76" t="s">
        <v>194</v>
      </c>
      <c r="B4" s="77" t="s">
        <v>195</v>
      </c>
    </row>
    <row r="5" spans="1:2">
      <c r="A5" s="76" t="s">
        <v>196</v>
      </c>
      <c r="B5" s="77" t="s">
        <v>197</v>
      </c>
    </row>
    <row r="6" spans="1:2">
      <c r="A6" s="76" t="s">
        <v>198</v>
      </c>
      <c r="B6" s="77" t="s">
        <v>199</v>
      </c>
    </row>
    <row r="7" spans="1:2">
      <c r="A7" s="76" t="s">
        <v>200</v>
      </c>
      <c r="B7" s="77" t="s">
        <v>201</v>
      </c>
    </row>
    <row r="8" spans="1:2">
      <c r="A8" s="76" t="s">
        <v>202</v>
      </c>
      <c r="B8" s="77" t="s">
        <v>203</v>
      </c>
    </row>
    <row r="9" spans="1:2">
      <c r="A9" s="76" t="s">
        <v>204</v>
      </c>
      <c r="B9" s="77" t="s">
        <v>205</v>
      </c>
    </row>
    <row r="10" spans="1:2">
      <c r="A10" s="76" t="s">
        <v>206</v>
      </c>
      <c r="B10" s="77" t="s">
        <v>207</v>
      </c>
    </row>
    <row r="11" spans="1:2">
      <c r="A11" s="76" t="s">
        <v>208</v>
      </c>
      <c r="B11" s="77" t="s">
        <v>209</v>
      </c>
    </row>
    <row r="12" spans="1:2">
      <c r="A12" s="76" t="s">
        <v>210</v>
      </c>
      <c r="B12" s="77" t="s">
        <v>211</v>
      </c>
    </row>
    <row r="13" spans="1:2">
      <c r="A13" s="76" t="s">
        <v>212</v>
      </c>
      <c r="B13" s="77" t="s">
        <v>213</v>
      </c>
    </row>
    <row r="14" spans="1:2">
      <c r="A14" s="76" t="s">
        <v>214</v>
      </c>
      <c r="B14" s="77" t="s">
        <v>215</v>
      </c>
    </row>
    <row r="15" spans="1:2">
      <c r="A15" s="76" t="s">
        <v>216</v>
      </c>
      <c r="B15" s="77" t="s">
        <v>217</v>
      </c>
    </row>
    <row r="16" spans="1:2">
      <c r="A16" s="76" t="s">
        <v>218</v>
      </c>
      <c r="B16" s="77" t="s">
        <v>219</v>
      </c>
    </row>
    <row r="17" spans="1:2">
      <c r="A17" s="76" t="s">
        <v>220</v>
      </c>
      <c r="B17" s="77" t="s">
        <v>221</v>
      </c>
    </row>
    <row r="18" spans="1:2">
      <c r="A18" s="76" t="s">
        <v>222</v>
      </c>
      <c r="B18" s="77" t="s">
        <v>223</v>
      </c>
    </row>
    <row r="19" spans="1:2">
      <c r="A19" s="76" t="s">
        <v>224</v>
      </c>
      <c r="B19" s="77" t="s">
        <v>225</v>
      </c>
    </row>
    <row r="20" spans="1:2">
      <c r="A20" s="76" t="s">
        <v>226</v>
      </c>
      <c r="B20" s="77" t="s">
        <v>227</v>
      </c>
    </row>
    <row r="21" spans="1:2">
      <c r="A21" s="76" t="s">
        <v>228</v>
      </c>
      <c r="B21" s="77" t="s">
        <v>229</v>
      </c>
    </row>
    <row r="22" spans="1:2">
      <c r="A22" s="76" t="s">
        <v>230</v>
      </c>
      <c r="B22" s="77" t="s">
        <v>231</v>
      </c>
    </row>
    <row r="23" spans="1:2">
      <c r="A23" s="76" t="s">
        <v>232</v>
      </c>
      <c r="B23" s="77" t="s">
        <v>233</v>
      </c>
    </row>
    <row r="24" spans="1:2">
      <c r="A24" s="76" t="s">
        <v>234</v>
      </c>
      <c r="B24" s="77" t="s">
        <v>235</v>
      </c>
    </row>
    <row r="25" spans="1:2">
      <c r="A25" s="78" t="s">
        <v>236</v>
      </c>
      <c r="B25" s="77" t="s">
        <v>237</v>
      </c>
    </row>
    <row r="26" spans="1:2">
      <c r="A26" s="78" t="s">
        <v>238</v>
      </c>
      <c r="B26" s="77" t="s">
        <v>239</v>
      </c>
    </row>
    <row r="27" spans="1:2">
      <c r="A27" s="78" t="s">
        <v>240</v>
      </c>
      <c r="B27" s="77" t="s">
        <v>241</v>
      </c>
    </row>
    <row r="28" spans="1:2">
      <c r="A28" s="78" t="s">
        <v>242</v>
      </c>
      <c r="B28" s="77" t="s">
        <v>243</v>
      </c>
    </row>
    <row r="29" spans="1:2">
      <c r="A29" s="78" t="s">
        <v>244</v>
      </c>
      <c r="B29" s="77" t="s">
        <v>245</v>
      </c>
    </row>
    <row r="30" spans="1:2">
      <c r="A30" s="78" t="s">
        <v>246</v>
      </c>
      <c r="B30" s="77" t="s">
        <v>247</v>
      </c>
    </row>
    <row r="31" spans="1:2">
      <c r="A31" s="76" t="s">
        <v>248</v>
      </c>
      <c r="B31" s="77" t="s">
        <v>249</v>
      </c>
    </row>
    <row r="32" spans="1:2">
      <c r="A32" s="76" t="s">
        <v>250</v>
      </c>
      <c r="B32" s="77" t="s">
        <v>251</v>
      </c>
    </row>
    <row r="33" spans="1:2">
      <c r="A33" s="76" t="s">
        <v>252</v>
      </c>
      <c r="B33" s="77" t="s">
        <v>253</v>
      </c>
    </row>
    <row r="34" spans="1:2">
      <c r="A34" s="76" t="s">
        <v>254</v>
      </c>
      <c r="B34" s="77" t="s">
        <v>255</v>
      </c>
    </row>
    <row r="35" spans="1:2">
      <c r="A35" s="76" t="s">
        <v>256</v>
      </c>
      <c r="B35" s="77" t="s">
        <v>257</v>
      </c>
    </row>
    <row r="36" spans="1:2">
      <c r="A36" s="76" t="s">
        <v>258</v>
      </c>
      <c r="B36" s="77" t="s">
        <v>259</v>
      </c>
    </row>
    <row r="37" spans="1:2">
      <c r="A37" s="76" t="s">
        <v>260</v>
      </c>
      <c r="B37" s="77" t="s">
        <v>261</v>
      </c>
    </row>
    <row r="38" spans="1:2">
      <c r="A38" s="76" t="s">
        <v>262</v>
      </c>
      <c r="B38" s="77" t="s">
        <v>263</v>
      </c>
    </row>
    <row r="39" spans="1:2">
      <c r="A39" s="76" t="s">
        <v>264</v>
      </c>
      <c r="B39" s="77" t="s">
        <v>265</v>
      </c>
    </row>
    <row r="40" spans="1:2">
      <c r="A40" s="76" t="s">
        <v>266</v>
      </c>
      <c r="B40" s="77" t="s">
        <v>267</v>
      </c>
    </row>
    <row r="41" spans="1:2">
      <c r="A41" s="76" t="s">
        <v>268</v>
      </c>
      <c r="B41" s="77" t="s">
        <v>269</v>
      </c>
    </row>
    <row r="42" spans="1:2">
      <c r="A42" s="76" t="s">
        <v>270</v>
      </c>
      <c r="B42" s="77" t="s">
        <v>271</v>
      </c>
    </row>
    <row r="43" spans="1:2">
      <c r="A43" s="76" t="s">
        <v>272</v>
      </c>
      <c r="B43" s="77" t="s">
        <v>273</v>
      </c>
    </row>
    <row r="44" spans="1:2">
      <c r="A44" s="76" t="s">
        <v>274</v>
      </c>
      <c r="B44" s="77" t="s">
        <v>275</v>
      </c>
    </row>
    <row r="45" spans="1:2">
      <c r="A45" s="76" t="s">
        <v>276</v>
      </c>
      <c r="B45" s="77" t="s">
        <v>277</v>
      </c>
    </row>
    <row r="46" spans="1:2">
      <c r="A46" s="78" t="s">
        <v>278</v>
      </c>
      <c r="B46" s="77" t="s">
        <v>279</v>
      </c>
    </row>
    <row r="47" spans="1:2">
      <c r="A47" s="76" t="s">
        <v>280</v>
      </c>
      <c r="B47" s="77" t="s">
        <v>281</v>
      </c>
    </row>
    <row r="48" spans="1:2">
      <c r="A48" s="78" t="s">
        <v>282</v>
      </c>
      <c r="B48" s="77" t="s">
        <v>283</v>
      </c>
    </row>
    <row r="50" spans="1:10">
      <c r="A50" s="79" t="s">
        <v>284</v>
      </c>
    </row>
    <row r="51" spans="1:10" ht="12.75" customHeight="1">
      <c r="B51" s="81" t="s">
        <v>285</v>
      </c>
      <c r="C51" s="81" t="s">
        <v>286</v>
      </c>
      <c r="E51" s="82"/>
      <c r="F51" s="82"/>
      <c r="G51" s="82"/>
      <c r="H51" s="82"/>
      <c r="I51" s="82"/>
      <c r="J51" s="82"/>
    </row>
    <row r="52" spans="1:10" ht="12.75" customHeight="1">
      <c r="B52" s="81" t="s">
        <v>287</v>
      </c>
      <c r="C52" s="81" t="s">
        <v>288</v>
      </c>
      <c r="E52" s="82"/>
      <c r="F52" s="82"/>
      <c r="G52" s="82"/>
      <c r="H52" s="82"/>
      <c r="I52" s="82"/>
      <c r="J52" s="82"/>
    </row>
    <row r="53" spans="1:10" ht="12.75" customHeight="1">
      <c r="B53" s="81" t="s">
        <v>289</v>
      </c>
      <c r="C53" s="81" t="s">
        <v>290</v>
      </c>
    </row>
    <row r="54" spans="1:10" ht="12.75" customHeight="1">
      <c r="B54" s="81" t="s">
        <v>291</v>
      </c>
      <c r="C54" s="81" t="s">
        <v>292</v>
      </c>
      <c r="E54" s="82"/>
      <c r="F54" s="82"/>
      <c r="G54" s="82"/>
      <c r="H54" s="82"/>
      <c r="I54" s="82"/>
      <c r="J54" s="82"/>
    </row>
    <row r="55" spans="1:10" ht="12.75" customHeight="1">
      <c r="B55" s="81" t="s">
        <v>293</v>
      </c>
      <c r="C55" s="81"/>
    </row>
    <row r="56" spans="1:10" ht="12.75" customHeight="1">
      <c r="B56" s="81" t="s">
        <v>294</v>
      </c>
      <c r="C56" s="81"/>
    </row>
    <row r="57" spans="1:10" ht="12.75" customHeight="1">
      <c r="B57" s="81" t="s">
        <v>295</v>
      </c>
      <c r="C57" s="81" t="s">
        <v>296</v>
      </c>
      <c r="E57" s="82"/>
      <c r="F57" s="82"/>
      <c r="G57" s="82"/>
      <c r="H57" s="82"/>
      <c r="I57" s="82"/>
      <c r="J57" s="82"/>
    </row>
    <row r="58" spans="1:10" ht="12.75" customHeight="1">
      <c r="C58" s="81"/>
    </row>
    <row r="59" spans="1:10" ht="12.75" customHeight="1">
      <c r="A59" s="81" t="s">
        <v>297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58</vt:lpstr>
      <vt:lpstr>DATA</vt:lpstr>
      <vt:lpstr>Selected Fields</vt:lpstr>
      <vt:lpstr>CIP 2000-NCES Groupings</vt:lpstr>
      <vt:lpstr>DATA</vt:lpstr>
      <vt:lpstr>'TABLE 58'!Print_Area</vt:lpstr>
      <vt:lpstr>'TABLE 58'!Print_Area_MI</vt:lpstr>
      <vt:lpstr>'TABLE 58'!TABLE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Cowan</dc:creator>
  <cp:lastModifiedBy>Christiana Datubo-Brown</cp:lastModifiedBy>
  <cp:lastPrinted>2013-04-19T17:31:32Z</cp:lastPrinted>
  <dcterms:created xsi:type="dcterms:W3CDTF">1999-04-19T15:47:31Z</dcterms:created>
  <dcterms:modified xsi:type="dcterms:W3CDTF">2019-07-02T13:14:17Z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0260771-a9fd-4aa8-a138-a40ac53a5467_Enabled">
    <vt:lpwstr>True</vt:lpwstr>
  </property>
  <property fmtid="{D5CDD505-2E9C-101B-9397-08002B2CF9AE}" pid="3" name="MSIP_Label_00260771-a9fd-4aa8-a138-a40ac53a5467_SiteId">
    <vt:lpwstr>eb20950b-168c-497a-9845-2b099844f3ef</vt:lpwstr>
  </property>
  <property fmtid="{D5CDD505-2E9C-101B-9397-08002B2CF9AE}" pid="4" name="MSIP_Label_00260771-a9fd-4aa8-a138-a40ac53a5467_Owner">
    <vt:lpwstr>susan.lounsbury@SREB.ORG</vt:lpwstr>
  </property>
  <property fmtid="{D5CDD505-2E9C-101B-9397-08002B2CF9AE}" pid="5" name="MSIP_Label_00260771-a9fd-4aa8-a138-a40ac53a5467_SetDate">
    <vt:lpwstr>2019-04-11T22:11:20.2591796Z</vt:lpwstr>
  </property>
  <property fmtid="{D5CDD505-2E9C-101B-9397-08002B2CF9AE}" pid="6" name="MSIP_Label_00260771-a9fd-4aa8-a138-a40ac53a5467_Name">
    <vt:lpwstr>General</vt:lpwstr>
  </property>
  <property fmtid="{D5CDD505-2E9C-101B-9397-08002B2CF9AE}" pid="7" name="MSIP_Label_00260771-a9fd-4aa8-a138-a40ac53a5467_Application">
    <vt:lpwstr>Microsoft Azure Information Protection</vt:lpwstr>
  </property>
  <property fmtid="{D5CDD505-2E9C-101B-9397-08002B2CF9AE}" pid="8" name="MSIP_Label_00260771-a9fd-4aa8-a138-a40ac53a5467_Extended_MSFT_Method">
    <vt:lpwstr>Automatic</vt:lpwstr>
  </property>
  <property fmtid="{D5CDD505-2E9C-101B-9397-08002B2CF9AE}" pid="9" name="Sensitivity">
    <vt:lpwstr>General</vt:lpwstr>
  </property>
</Properties>
</file>