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644" firstSheet="3" activeTab="5"/>
  </bookViews>
  <sheets>
    <sheet name="Contents" sheetId="1" r:id="rId1"/>
    <sheet name="Demographics" sheetId="2" r:id="rId2"/>
    <sheet name="Undergraduate" sheetId="3" r:id="rId3"/>
    <sheet name="Graduate" sheetId="4" r:id="rId4"/>
    <sheet name="Faculty Positions" sheetId="5" r:id="rId5"/>
    <sheet name="Faculty Profiles" sheetId="6" r:id="rId6"/>
    <sheet name="Retirements" sheetId="7" r:id="rId7"/>
    <sheet name="Resignations" sheetId="8" r:id="rId8"/>
    <sheet name="Administrators" sheetId="9" r:id="rId9"/>
  </sheets>
  <definedNames>
    <definedName name="_xlnm.Print_Area" localSheetId="0">'Contents'!$A$1:$L$83</definedName>
    <definedName name="_xlnm.Print_Area" localSheetId="1">'Demographics'!$A$1:$L$146</definedName>
    <definedName name="_xlnm.Print_Area" localSheetId="4">'Faculty Positions'!$A$1:$G$72</definedName>
    <definedName name="_xlnm.Print_Area" localSheetId="5">'Faculty Profiles'!$A$1:$K$162</definedName>
    <definedName name="_xlnm.Print_Area" localSheetId="3">'Graduate'!$A$1:$H$501</definedName>
    <definedName name="_xlnm.Print_Area" localSheetId="6">'Retirements'!$A$1:$H$95</definedName>
    <definedName name="_xlnm.Print_Area" localSheetId="2">'Undergraduate'!$A$1:$H$446</definedName>
  </definedNames>
  <calcPr fullCalcOnLoad="1"/>
</workbook>
</file>

<file path=xl/sharedStrings.xml><?xml version="1.0" encoding="utf-8"?>
<sst xmlns="http://schemas.openxmlformats.org/spreadsheetml/2006/main" count="1907" uniqueCount="350">
  <si>
    <t xml:space="preserve"> </t>
  </si>
  <si>
    <t>MD</t>
  </si>
  <si>
    <t>Full-time</t>
  </si>
  <si>
    <t>Part-time</t>
  </si>
  <si>
    <t>Total</t>
  </si>
  <si>
    <t>Percent</t>
  </si>
  <si>
    <t>Public</t>
  </si>
  <si>
    <t>Private</t>
  </si>
  <si>
    <t>A only</t>
  </si>
  <si>
    <t>AB</t>
  </si>
  <si>
    <t>ABM</t>
  </si>
  <si>
    <t>B only</t>
  </si>
  <si>
    <t>BM</t>
  </si>
  <si>
    <t>BMD</t>
  </si>
  <si>
    <t>College</t>
  </si>
  <si>
    <t>Department</t>
  </si>
  <si>
    <t>Division</t>
  </si>
  <si>
    <t>School</t>
  </si>
  <si>
    <t>Other</t>
  </si>
  <si>
    <t>Yes</t>
  </si>
  <si>
    <t>No</t>
  </si>
  <si>
    <t>Both</t>
  </si>
  <si>
    <t>New Admissions</t>
  </si>
  <si>
    <t>African-American</t>
  </si>
  <si>
    <t>American Indian/Alaskan Native</t>
  </si>
  <si>
    <t>Asian</t>
  </si>
  <si>
    <t>Hispanic</t>
  </si>
  <si>
    <t>Males</t>
  </si>
  <si>
    <t>Females</t>
  </si>
  <si>
    <t>Male</t>
  </si>
  <si>
    <t>Female</t>
  </si>
  <si>
    <t>African American</t>
  </si>
  <si>
    <t>LPN</t>
  </si>
  <si>
    <t>Subtotal</t>
  </si>
  <si>
    <t>Doctorate</t>
  </si>
  <si>
    <t>Nursing</t>
  </si>
  <si>
    <t>Master's</t>
  </si>
  <si>
    <t>Caucasian</t>
  </si>
  <si>
    <t>Minimum</t>
  </si>
  <si>
    <t>Maximum</t>
  </si>
  <si>
    <t>Mean</t>
  </si>
  <si>
    <t>Unknown</t>
  </si>
  <si>
    <t>Relocation of spouse</t>
  </si>
  <si>
    <t>Salary</t>
  </si>
  <si>
    <t>Workload</t>
  </si>
  <si>
    <t>Graduate Programs</t>
  </si>
  <si>
    <t>African Americans</t>
  </si>
  <si>
    <t>Major</t>
  </si>
  <si>
    <t>Minor</t>
  </si>
  <si>
    <t>Option</t>
  </si>
  <si>
    <t>Track</t>
  </si>
  <si>
    <t>Doctoral Programs</t>
  </si>
  <si>
    <t xml:space="preserve">Percent </t>
  </si>
  <si>
    <t>Acute Care</t>
  </si>
  <si>
    <t>Adult Care</t>
  </si>
  <si>
    <t>Community Health</t>
  </si>
  <si>
    <t>Critical Care</t>
  </si>
  <si>
    <t>Family</t>
  </si>
  <si>
    <t>Gerontology</t>
  </si>
  <si>
    <t>Child Health</t>
  </si>
  <si>
    <t>Neonatal</t>
  </si>
  <si>
    <t>OB/GYN</t>
  </si>
  <si>
    <t>Pediatric</t>
  </si>
  <si>
    <t>Public Health</t>
  </si>
  <si>
    <t>Rural Health</t>
  </si>
  <si>
    <t>Women's Health</t>
  </si>
  <si>
    <t>50-55</t>
  </si>
  <si>
    <t>56-60</t>
  </si>
  <si>
    <t>61-65</t>
  </si>
  <si>
    <t>66+</t>
  </si>
  <si>
    <t>2005-2006</t>
  </si>
  <si>
    <t>2006-2007</t>
  </si>
  <si>
    <t>2007-2008</t>
  </si>
  <si>
    <t>b. Race/Ethnicity</t>
  </si>
  <si>
    <t>c. Gender</t>
  </si>
  <si>
    <t>a. Gender</t>
  </si>
  <si>
    <t>b. Licensed Professionals</t>
  </si>
  <si>
    <t>Bachelor's Program</t>
  </si>
  <si>
    <t>a. Full-time faculty</t>
  </si>
  <si>
    <t>b. Part-time faculty</t>
  </si>
  <si>
    <t>b. Age</t>
  </si>
  <si>
    <t>a. Highest Earned Credential</t>
  </si>
  <si>
    <t>b. Gender</t>
  </si>
  <si>
    <t>c. Race/Ethnicity</t>
  </si>
  <si>
    <t>d. Years employed at institution</t>
  </si>
  <si>
    <t>e. Years as administrator</t>
  </si>
  <si>
    <t>Contents</t>
  </si>
  <si>
    <t>Worksheet 1: Demographics</t>
  </si>
  <si>
    <t>Worksheet 3: Graduate Programs</t>
  </si>
  <si>
    <t>Worksheet 2: Undergraduate Programs</t>
  </si>
  <si>
    <t>Worksheet 4: Faculty Positions</t>
  </si>
  <si>
    <t>Worksheet 5: Faculty Profiles</t>
  </si>
  <si>
    <t>Worksheet 6: Retirements</t>
  </si>
  <si>
    <t>Worksheet 7: Resignations</t>
  </si>
  <si>
    <t>Bachelor’s Program</t>
  </si>
  <si>
    <t>Master’s Program</t>
  </si>
  <si>
    <t>Associate's Program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</si>
  <si>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</si>
  <si>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</si>
  <si>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</si>
  <si>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</si>
  <si>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</si>
  <si>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</si>
  <si>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</si>
  <si>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</si>
  <si>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</si>
  <si>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</si>
  <si>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</si>
  <si>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</si>
  <si>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</si>
  <si>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</si>
  <si>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</si>
  <si>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</si>
  <si>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District of Columbia</t>
  </si>
  <si>
    <t>Two-Year</t>
  </si>
  <si>
    <t>Four Year</t>
  </si>
  <si>
    <t>Table 1</t>
  </si>
  <si>
    <t>Table 2</t>
  </si>
  <si>
    <t>Table 3</t>
  </si>
  <si>
    <t>Table 4</t>
  </si>
  <si>
    <t>Table 5</t>
  </si>
  <si>
    <t>Table 6</t>
  </si>
  <si>
    <t>Table 7.</t>
  </si>
  <si>
    <t>Table 8.</t>
  </si>
  <si>
    <t>Table 9.</t>
  </si>
  <si>
    <t>Table 10.</t>
  </si>
  <si>
    <t>Table 11.</t>
  </si>
  <si>
    <t>Table 12</t>
  </si>
  <si>
    <t>Table 13.</t>
  </si>
  <si>
    <t>Table 14.</t>
  </si>
  <si>
    <t>Table 15.</t>
  </si>
  <si>
    <t>Table 16.</t>
  </si>
  <si>
    <t>Table 17.</t>
  </si>
  <si>
    <t>Table 18.</t>
  </si>
  <si>
    <t>Table 20.</t>
  </si>
  <si>
    <t>Table 19.</t>
  </si>
  <si>
    <t>Table 21.</t>
  </si>
  <si>
    <t>Table 22.</t>
  </si>
  <si>
    <t>Table 23.</t>
  </si>
  <si>
    <t>Table 24.</t>
  </si>
  <si>
    <t>Table 25.</t>
  </si>
  <si>
    <t>Table 26</t>
  </si>
  <si>
    <t>Table 27.</t>
  </si>
  <si>
    <t>Table 28.</t>
  </si>
  <si>
    <t>Table 29.</t>
  </si>
  <si>
    <t>Table 30.</t>
  </si>
  <si>
    <t>Table 31.</t>
  </si>
  <si>
    <t>Table 32.</t>
  </si>
  <si>
    <t>Table 33.</t>
  </si>
  <si>
    <t>Table 34.</t>
  </si>
  <si>
    <t>Table 35.</t>
  </si>
  <si>
    <t>Table 36.</t>
  </si>
  <si>
    <t>Table 37.</t>
  </si>
  <si>
    <t>Table 38.</t>
  </si>
  <si>
    <t>Table 40.</t>
  </si>
  <si>
    <t>Table 41.</t>
  </si>
  <si>
    <t>Table 42.</t>
  </si>
  <si>
    <t>Table 43.</t>
  </si>
  <si>
    <t>Table 44.</t>
  </si>
  <si>
    <t>Table 45.</t>
  </si>
  <si>
    <t>Table 46.</t>
  </si>
  <si>
    <t>Table 47.</t>
  </si>
  <si>
    <t>Table 48.</t>
  </si>
  <si>
    <t>Anticipated Resignations</t>
  </si>
  <si>
    <t>Table 49.</t>
  </si>
  <si>
    <t>Table 50.</t>
  </si>
  <si>
    <t>Diploma</t>
  </si>
  <si>
    <t>B=</t>
  </si>
  <si>
    <t>A=</t>
  </si>
  <si>
    <t>M=</t>
  </si>
  <si>
    <t>D=</t>
  </si>
  <si>
    <t xml:space="preserve">Other </t>
  </si>
  <si>
    <t>Return rate:</t>
  </si>
  <si>
    <t>Number surveys sent:</t>
  </si>
  <si>
    <t>New</t>
  </si>
  <si>
    <t>Note. Some institutions offer more than one type program: A=Associate's, B=Bachelor's, M-Master's, D=Doctoral.</t>
  </si>
  <si>
    <t>Faculty Profiles</t>
  </si>
  <si>
    <t>Admin</t>
  </si>
  <si>
    <t>Education</t>
  </si>
  <si>
    <t>Psych</t>
  </si>
  <si>
    <r>
      <t>Delaware</t>
    </r>
    <r>
      <rPr>
        <vertAlign val="superscript"/>
        <sz val="10"/>
        <rFont val="Arial"/>
        <family val="2"/>
      </rPr>
      <t>1</t>
    </r>
  </si>
  <si>
    <r>
      <t>Oklahoma</t>
    </r>
    <r>
      <rPr>
        <vertAlign val="superscript"/>
        <sz val="10"/>
        <rFont val="Arial"/>
        <family val="2"/>
      </rPr>
      <t>1</t>
    </r>
  </si>
  <si>
    <t>Career</t>
  </si>
  <si>
    <t>Clinical Practice</t>
  </si>
  <si>
    <t>Clinical</t>
  </si>
  <si>
    <t>Private Practice</t>
  </si>
  <si>
    <t>Teaching out-of-state</t>
  </si>
  <si>
    <t>Teaching in-state</t>
  </si>
  <si>
    <t xml:space="preserve">Non-nursing </t>
  </si>
  <si>
    <t>Other Discipline</t>
  </si>
  <si>
    <t>Doctrorate</t>
  </si>
  <si>
    <t>Bachelor's</t>
  </si>
  <si>
    <t>Budgeted 2004-2005</t>
  </si>
  <si>
    <r>
      <t xml:space="preserve">Educator </t>
    </r>
    <r>
      <rPr>
        <b/>
        <vertAlign val="superscript"/>
        <sz val="8"/>
        <rFont val="Arial"/>
        <family val="2"/>
      </rPr>
      <t>1</t>
    </r>
  </si>
  <si>
    <r>
      <t xml:space="preserve">Educator </t>
    </r>
    <r>
      <rPr>
        <b/>
        <vertAlign val="superscript"/>
        <sz val="8"/>
        <rFont val="Arial"/>
        <family val="2"/>
      </rPr>
      <t>2</t>
    </r>
  </si>
  <si>
    <r>
      <t>LPN/LVN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</si>
  <si>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9"/>
        <rFont val="Arial"/>
        <family val="0"/>
      </rPr>
      <t>Licensed Practical Nurse/Licensed Vocational Nurse</t>
    </r>
  </si>
  <si>
    <r>
      <t>RN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</si>
  <si>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9"/>
        <rFont val="Arial"/>
        <family val="2"/>
      </rPr>
      <t>Registered Nurse</t>
    </r>
  </si>
  <si>
    <r>
      <t>RN</t>
    </r>
    <r>
      <rPr>
        <b/>
        <vertAlign val="superscript"/>
        <sz val="8"/>
        <rFont val="Arial"/>
        <family val="2"/>
      </rPr>
      <t>2</t>
    </r>
  </si>
  <si>
    <r>
      <t>1</t>
    </r>
    <r>
      <rPr>
        <sz val="9"/>
        <rFont val="Arial"/>
        <family val="2"/>
      </rPr>
      <t>Licensed Practical Nurse/Licensed Vocational Nurse</t>
    </r>
  </si>
  <si>
    <r>
      <t>2</t>
    </r>
    <r>
      <rPr>
        <sz val="9"/>
        <rFont val="Arial"/>
        <family val="2"/>
      </rPr>
      <t>Registered Nurse</t>
    </r>
  </si>
  <si>
    <r>
      <t>CCNE</t>
    </r>
    <r>
      <rPr>
        <b/>
        <vertAlign val="superscript"/>
        <sz val="8"/>
        <rFont val="Arial"/>
        <family val="2"/>
      </rPr>
      <t>1</t>
    </r>
  </si>
  <si>
    <r>
      <t>NLNAC</t>
    </r>
    <r>
      <rPr>
        <b/>
        <vertAlign val="superscript"/>
        <sz val="8"/>
        <rFont val="Arial"/>
        <family val="2"/>
      </rPr>
      <t>2</t>
    </r>
  </si>
  <si>
    <r>
      <t>NR</t>
    </r>
    <r>
      <rPr>
        <b/>
        <vertAlign val="superscript"/>
        <sz val="8"/>
        <rFont val="Arial"/>
        <family val="2"/>
      </rPr>
      <t>3</t>
    </r>
  </si>
  <si>
    <r>
      <t>1</t>
    </r>
    <r>
      <rPr>
        <b/>
        <i/>
        <sz val="8"/>
        <rFont val="Arial"/>
        <family val="2"/>
      </rPr>
      <t>Commission on Collegiate Nursing Education</t>
    </r>
  </si>
  <si>
    <r>
      <t>2</t>
    </r>
    <r>
      <rPr>
        <b/>
        <i/>
        <sz val="8"/>
        <rFont val="Arial"/>
        <family val="2"/>
      </rPr>
      <t>NLNAC= National League for Nursing Accreditation Commission</t>
    </r>
  </si>
  <si>
    <r>
      <t>3</t>
    </r>
    <r>
      <rPr>
        <b/>
        <i/>
        <sz val="8"/>
        <rFont val="Arial"/>
        <family val="2"/>
      </rPr>
      <t>No response</t>
    </r>
  </si>
  <si>
    <t>Gender</t>
  </si>
  <si>
    <t>Anticipated Retirements</t>
  </si>
  <si>
    <t>Profile of NEA</t>
  </si>
  <si>
    <t>Worksheet 8: Nursing Education Administrators (NEA)</t>
  </si>
  <si>
    <t>Associate's</t>
  </si>
  <si>
    <r>
      <t>Caucasian</t>
    </r>
    <r>
      <rPr>
        <b/>
        <vertAlign val="superscript"/>
        <sz val="8"/>
        <rFont val="Arial"/>
        <family val="2"/>
      </rPr>
      <t>1</t>
    </r>
  </si>
  <si>
    <r>
      <t>1</t>
    </r>
    <r>
      <rPr>
        <b/>
        <i/>
        <sz val="9"/>
        <rFont val="Arial"/>
        <family val="2"/>
      </rPr>
      <t>Non-Hispanic</t>
    </r>
  </si>
  <si>
    <t>Enrollment on September 30, 2004</t>
  </si>
  <si>
    <t>Estimated Graduates by August 2005</t>
  </si>
  <si>
    <t>Programs with All Admission Enrolled</t>
  </si>
  <si>
    <t>Total Budgeted</t>
  </si>
  <si>
    <t>New Positions</t>
  </si>
  <si>
    <t>Full-time vs Part-time</t>
  </si>
  <si>
    <t>Highest Earned Credential</t>
  </si>
  <si>
    <t>Did all students admitted to the associate's program enroll?</t>
  </si>
  <si>
    <t>Were qualified students not admitted?</t>
  </si>
  <si>
    <t>Lack of Faculty</t>
  </si>
  <si>
    <t>Limited Clinical sites</t>
  </si>
  <si>
    <t>Lack Qualified Applicants</t>
  </si>
  <si>
    <t>Lack Campus Resources</t>
  </si>
  <si>
    <t>Percent (N=159)</t>
  </si>
  <si>
    <t>a. Full-time vs Part-time</t>
  </si>
  <si>
    <t>Did all students admitted to the bachelor's program enroll?</t>
  </si>
  <si>
    <t>Could the bachelor's program have accepted more students?</t>
  </si>
  <si>
    <t>Limited Clinical Sites</t>
  </si>
  <si>
    <t>Lack Faculty</t>
  </si>
  <si>
    <t>What prevented acceptance of more students in bachelor's program?</t>
  </si>
  <si>
    <t>Percent (N= 151)</t>
  </si>
  <si>
    <t>Could the associate's program have accepted more students?</t>
  </si>
  <si>
    <t>What prevented acceptance of more students in the associate's program?</t>
  </si>
  <si>
    <t>Were qualified students not admitted to the bachelor's program?</t>
  </si>
  <si>
    <t>Did all students admitted to the master's program enroll?</t>
  </si>
  <si>
    <t>Were qualified students not admitted to the master's program?</t>
  </si>
  <si>
    <t>Could the master's program have admitted more students?</t>
  </si>
  <si>
    <t>Table 19. Programs with All Admissions Enrolled</t>
  </si>
  <si>
    <t>Percent (N=95)</t>
  </si>
  <si>
    <t>Does the curriculum include courses to prepare teachers?</t>
  </si>
  <si>
    <r>
      <t>1</t>
    </r>
    <r>
      <rPr>
        <sz val="9"/>
        <rFont val="Arial"/>
        <family val="2"/>
      </rPr>
      <t>Graduates completed courses to teach.</t>
    </r>
  </si>
  <si>
    <t>Could the doctoral program have accepted more students?</t>
  </si>
  <si>
    <t>Lack of Qualified Applicants</t>
  </si>
  <si>
    <t>Lack of Campus Resources</t>
  </si>
  <si>
    <t>Percent (N=30)</t>
  </si>
  <si>
    <t>c. Gender of Master's Students</t>
  </si>
  <si>
    <t>Does the master's curriculum include courses to prepare teachers?</t>
  </si>
  <si>
    <t>Were qualified applicants not admitted to the doctoral program?</t>
  </si>
  <si>
    <t>Table 37. New Positions</t>
  </si>
  <si>
    <t>Table 39. Full-time vs. Part-time</t>
  </si>
  <si>
    <t>Did any of the retirees return to teach?</t>
  </si>
  <si>
    <t>Table 2. Institutional Control</t>
  </si>
  <si>
    <t>Table 7. Programs with All Admissions Enrolled</t>
  </si>
  <si>
    <t>Table 11. Enrollment on September 30, 2004</t>
  </si>
  <si>
    <t>Table 12. Estimated Graduates by August 2005</t>
  </si>
  <si>
    <t>Table 13. Programs with All Admissions Enrolled</t>
  </si>
  <si>
    <t>Table 17. Enrollment on September 30, 2004</t>
  </si>
  <si>
    <t>Table 18. Estimated Graduates by August 2005</t>
  </si>
  <si>
    <t>Table 23. Enrollment on September 20, 2004</t>
  </si>
  <si>
    <t>Table 27. Programs with All Admissions Enrolled</t>
  </si>
  <si>
    <t>Table 31. Enrollment on September 30, 2004</t>
  </si>
  <si>
    <t>Table 33. Description of Teacher Preparation Curriculum</t>
  </si>
  <si>
    <t>Table 35. Total Budgeted</t>
  </si>
  <si>
    <t>Table 36. Unfilled Positions</t>
  </si>
  <si>
    <t>Table 38. Gender</t>
  </si>
  <si>
    <t>Table 40. Highest Earned Credential</t>
  </si>
  <si>
    <t>Institutional Control</t>
  </si>
  <si>
    <t>Program Capacity</t>
  </si>
  <si>
    <t>Description of Teacher Preparation</t>
  </si>
  <si>
    <t>Teacher Preparation Curriculum</t>
  </si>
  <si>
    <t>Unfilled Positions</t>
  </si>
  <si>
    <t>Table 39</t>
  </si>
  <si>
    <t>Race/Ethnicity of Full-time Faculty</t>
  </si>
  <si>
    <t>Programs with Qualified Students Not Admitted</t>
  </si>
  <si>
    <t>Factors Prohibiting Admissions</t>
  </si>
  <si>
    <t>Specialty Areas of Full-time Faculty</t>
  </si>
  <si>
    <t>Total Resignations</t>
  </si>
  <si>
    <t>Reasons for Resignations</t>
  </si>
  <si>
    <t>Plans or Current Status of Resigners</t>
  </si>
  <si>
    <t>Table 4. Program Designation</t>
  </si>
  <si>
    <t>Table 5. Program Autonomy</t>
  </si>
  <si>
    <t>Table 6. Program Accreditation</t>
  </si>
  <si>
    <t>Program Type</t>
  </si>
  <si>
    <t>Institutions</t>
  </si>
  <si>
    <t>Table 1. Institutions</t>
  </si>
  <si>
    <t>Program Designation</t>
  </si>
  <si>
    <t>Program Autonomy</t>
  </si>
  <si>
    <t>Program Accreditation</t>
  </si>
  <si>
    <t>Table 8. Programs with Qualified Students Not Admitted</t>
  </si>
  <si>
    <t>Table 9. Program Capacity</t>
  </si>
  <si>
    <t>Table 10. Factors Prohibiting Admissions</t>
  </si>
  <si>
    <t>Table 14. Programs with Qualified Students Not Admitted</t>
  </si>
  <si>
    <t>Table 15. Program Capacity</t>
  </si>
  <si>
    <t>Table 16. Factors Prohibiting Admissions</t>
  </si>
  <si>
    <t>Table 21. Program Capacity</t>
  </si>
  <si>
    <t>Table 22. Factors Prohibiting Admissions</t>
  </si>
  <si>
    <t>Table 24. Teacher Preparation Curriculum</t>
  </si>
  <si>
    <t>Table 25. Description of Teacher Preparation Curriculum</t>
  </si>
  <si>
    <t>Table 28. Programs with Qualified Applicants Not Admitted</t>
  </si>
  <si>
    <t>Table 29. Program Capacity</t>
  </si>
  <si>
    <t>Table 30. Factors Prohibiting Admissions</t>
  </si>
  <si>
    <t>Table 32. Teacher Preparation Curriculum</t>
  </si>
  <si>
    <t>Table 34. Estimated Graduates by August 2005</t>
  </si>
  <si>
    <t>Number of Doctoral Graduates</t>
  </si>
  <si>
    <r>
      <t>2</t>
    </r>
    <r>
      <rPr>
        <sz val="9"/>
        <rFont val="Arial"/>
        <family val="2"/>
      </rPr>
      <t>Graduates completed courses to teach.</t>
    </r>
  </si>
  <si>
    <t>Table 20. Programs with Qualified Students Not Admitted</t>
  </si>
  <si>
    <t>Is the nursing program autonomous?</t>
  </si>
  <si>
    <t>American Indian Alaskan Native</t>
  </si>
  <si>
    <r>
      <t xml:space="preserve">Caucasian </t>
    </r>
    <r>
      <rPr>
        <b/>
        <vertAlign val="superscript"/>
        <sz val="8"/>
        <rFont val="Arial"/>
        <family val="2"/>
      </rPr>
      <t>1</t>
    </r>
  </si>
  <si>
    <r>
      <t>1</t>
    </r>
    <r>
      <rPr>
        <i/>
        <sz val="9"/>
        <rFont val="Arial"/>
        <family val="2"/>
      </rPr>
      <t>Non-Hispanic</t>
    </r>
  </si>
  <si>
    <t>Bachelor's Program Graduates</t>
  </si>
  <si>
    <t>Associate's Program Graduates</t>
  </si>
  <si>
    <t>Associate's Program Enrollees</t>
  </si>
  <si>
    <t>Bachelor's Program Enrollees</t>
  </si>
  <si>
    <t>What prevented acceptance of more students in the master's program?</t>
  </si>
  <si>
    <t>Master's Program Enrollees</t>
  </si>
  <si>
    <t>Which of the following best describes the master's teacher preparation curriculum?</t>
  </si>
  <si>
    <t>Table 26. Estimated Graduates by August 2005</t>
  </si>
  <si>
    <t>Master's Program Graduates</t>
  </si>
  <si>
    <t>a. Full-time vs. Part-time</t>
  </si>
  <si>
    <t>Doctoral Program Enrollees</t>
  </si>
  <si>
    <t>Did all students admitted to the doctoral program enroll?</t>
  </si>
  <si>
    <r>
      <t>What prevented acceptance of more students in the doctoral program?</t>
    </r>
    <r>
      <rPr>
        <i/>
        <vertAlign val="superscript"/>
        <sz val="9"/>
        <rFont val="Arial Narrow"/>
        <family val="2"/>
      </rPr>
      <t>1</t>
    </r>
  </si>
  <si>
    <r>
      <t>Delaware</t>
    </r>
    <r>
      <rPr>
        <vertAlign val="superscript"/>
        <sz val="10"/>
        <rFont val="Arial"/>
        <family val="2"/>
      </rPr>
      <t>2</t>
    </r>
  </si>
  <si>
    <r>
      <t>Oklahoma</t>
    </r>
    <r>
      <rPr>
        <vertAlign val="superscript"/>
        <sz val="10"/>
        <rFont val="Arial"/>
        <family val="2"/>
      </rPr>
      <t>2</t>
    </r>
  </si>
  <si>
    <r>
      <t>1</t>
    </r>
    <r>
      <rPr>
        <sz val="9"/>
        <rFont val="Arial"/>
        <family val="2"/>
      </rPr>
      <t>Institutions in this state did not offer doctoral studies in nursing.</t>
    </r>
  </si>
  <si>
    <r>
      <t>2</t>
    </r>
    <r>
      <rPr>
        <sz val="9"/>
        <rFont val="Arial"/>
        <family val="2"/>
      </rPr>
      <t>Institutions in this state did not offer doctoral studies in nursing.</t>
    </r>
  </si>
  <si>
    <r>
      <t>1</t>
    </r>
    <r>
      <rPr>
        <sz val="9"/>
        <rFont val="Arial"/>
        <family val="2"/>
      </rPr>
      <t>Limited clinical facilities were not a factor for any of the doctoral programs.</t>
    </r>
  </si>
  <si>
    <t>(Continued)</t>
  </si>
  <si>
    <t>Table 43. Retirees</t>
  </si>
  <si>
    <t>Table 44. Retirees Who Returned</t>
  </si>
  <si>
    <t>Retirees</t>
  </si>
  <si>
    <t>Table 45. Anticipated Retirements</t>
  </si>
  <si>
    <t>Table 46. Resignations</t>
  </si>
  <si>
    <t>Table 47. Reasons</t>
  </si>
  <si>
    <t>Table 48. Plans or Current Status of Resigners</t>
  </si>
  <si>
    <t>Table 49. Anticipated Resignations</t>
  </si>
  <si>
    <r>
      <t>Total</t>
    </r>
    <r>
      <rPr>
        <b/>
        <vertAlign val="superscript"/>
        <sz val="9"/>
        <rFont val="Arial"/>
        <family val="2"/>
      </rPr>
      <t>1</t>
    </r>
  </si>
  <si>
    <r>
      <t>Returned</t>
    </r>
    <r>
      <rPr>
        <b/>
        <i/>
        <vertAlign val="superscript"/>
        <sz val="9"/>
        <rFont val="Arial"/>
        <family val="2"/>
      </rPr>
      <t>2</t>
    </r>
  </si>
  <si>
    <r>
      <t>2</t>
    </r>
    <r>
      <rPr>
        <sz val="9"/>
        <rFont val="Arial"/>
        <family val="2"/>
      </rPr>
      <t>Number of retirees who returned</t>
    </r>
  </si>
  <si>
    <r>
      <t>1</t>
    </r>
    <r>
      <rPr>
        <sz val="9"/>
        <rFont val="Arial"/>
        <family val="2"/>
      </rPr>
      <t>Number of programs reporting whether retired faculty did or did not return to teach</t>
    </r>
  </si>
  <si>
    <t>Table 50. Profile</t>
  </si>
  <si>
    <t>Retirees Who Returned</t>
  </si>
  <si>
    <t>Table 41. Race/Ethnicity of Full-time Faculty</t>
  </si>
  <si>
    <t>Table 42. Specialty Areas of Full-time Faculty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</si>
</sst>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[$-409]mmmm\ d\,\ yyyy;@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b/>
      <vertAlign val="superscript"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vertAlign val="superscript"/>
      <sz val="9"/>
      <name val="Arial"/>
      <family val="2"/>
    </font>
    <font>
      <i/>
      <sz val="8"/>
      <name val="Arial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vertAlign val="superscript"/>
      <sz val="9"/>
      <name val="Arial Narrow"/>
      <family val="2"/>
    </font>
    <font>
      <i/>
      <u val="single"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 style="medium"/>
      <right>
        <color indexed="8"/>
      </right>
      <top/>
      <bottom style="medium"/>
    </border>
    <border>
      <left style="hair"/>
      <right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hair"/>
      <top>
        <color indexed="63"/>
      </top>
      <bottom>
        <color indexed="63"/>
      </bottom>
    </border>
    <border>
      <left style="hair"/>
      <right>
        <color indexed="8"/>
      </right>
      <top>
        <color indexed="63"/>
      </top>
      <bottom style="hair"/>
    </border>
    <border>
      <left>
        <color indexed="63"/>
      </left>
      <right>
        <color indexed="8"/>
      </right>
      <top>
        <color indexed="63"/>
      </top>
      <bottom style="hair"/>
    </border>
    <border>
      <left/>
      <right>
        <color indexed="8"/>
      </right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/>
    </border>
    <border>
      <left style="thin"/>
      <right>
        <color indexed="8"/>
      </right>
      <top/>
      <bottom/>
    </border>
    <border>
      <left style="thin"/>
      <right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1" xfId="0" applyAlignment="1">
      <alignment horizontal="left" wrapText="1"/>
    </xf>
    <xf numFmtId="3" fontId="0" fillId="0" borderId="2" xfId="0" applyAlignment="1">
      <alignment horizontal="left" wrapText="1"/>
    </xf>
    <xf numFmtId="3" fontId="0" fillId="0" borderId="3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Font="1" applyBorder="1" applyAlignment="1">
      <alignment vertical="center" wrapText="1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9" fontId="5" fillId="0" borderId="0" xfId="0" applyNumberFormat="1" applyFont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5" fillId="0" borderId="0" xfId="0" applyFont="1" applyAlignment="1">
      <alignment horizontal="left" indent="3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Alignment="1">
      <alignment/>
    </xf>
    <xf numFmtId="0" fontId="0" fillId="0" borderId="0" xfId="0" applyFill="1" applyAlignment="1">
      <alignment/>
    </xf>
    <xf numFmtId="9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 horizontal="left" indent="3"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" fontId="0" fillId="0" borderId="0" xfId="0" applyBorder="1" applyAlignment="1">
      <alignment horizontal="left"/>
    </xf>
    <xf numFmtId="0" fontId="5" fillId="0" borderId="0" xfId="0" applyFont="1" applyBorder="1" applyAlignment="1">
      <alignment horizontal="left" indent="1"/>
    </xf>
    <xf numFmtId="3" fontId="6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9" fontId="5" fillId="0" borderId="5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8" fillId="0" borderId="0" xfId="0" applyFont="1" applyAlignment="1">
      <alignment horizontal="left" indent="2"/>
    </xf>
    <xf numFmtId="9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indent="1"/>
    </xf>
    <xf numFmtId="3" fontId="0" fillId="0" borderId="0" xfId="0" applyFont="1" applyBorder="1" applyAlignment="1">
      <alignment horizontal="left" vertical="top" wrapText="1" indent="2"/>
    </xf>
    <xf numFmtId="3" fontId="0" fillId="0" borderId="0" xfId="0" applyFont="1" applyBorder="1" applyAlignment="1">
      <alignment horizontal="left" vertical="top" indent="2"/>
    </xf>
    <xf numFmtId="0" fontId="5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6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9" fontId="5" fillId="0" borderId="7" xfId="0" applyNumberFormat="1" applyFont="1" applyBorder="1" applyAlignment="1">
      <alignment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3" fontId="5" fillId="0" borderId="8" xfId="0" applyNumberFormat="1" applyFont="1" applyBorder="1" applyAlignment="1">
      <alignment/>
    </xf>
    <xf numFmtId="9" fontId="5" fillId="0" borderId="8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0" fillId="0" borderId="5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0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3" fillId="0" borderId="0" xfId="0" applyFont="1" applyAlignment="1">
      <alignment horizontal="left" indent="3"/>
    </xf>
    <xf numFmtId="0" fontId="9" fillId="0" borderId="0" xfId="0" applyFont="1" applyFill="1" applyAlignment="1">
      <alignment horizontal="right"/>
    </xf>
    <xf numFmtId="9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left" indent="2"/>
    </xf>
    <xf numFmtId="0" fontId="16" fillId="0" borderId="0" xfId="0" applyFont="1" applyBorder="1" applyAlignment="1">
      <alignment horizontal="left" indent="2"/>
    </xf>
    <xf numFmtId="0" fontId="16" fillId="0" borderId="0" xfId="0" applyFont="1" applyAlignment="1">
      <alignment horizontal="left" indent="2"/>
    </xf>
    <xf numFmtId="0" fontId="1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9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9" fillId="0" borderId="5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0" fillId="0" borderId="8" xfId="0" applyFill="1" applyBorder="1" applyAlignment="1">
      <alignment/>
    </xf>
    <xf numFmtId="3" fontId="0" fillId="0" borderId="5" xfId="0" applyNumberForma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9" fontId="5" fillId="0" borderId="8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9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left" indent="3"/>
    </xf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wrapText="1"/>
    </xf>
    <xf numFmtId="3" fontId="0" fillId="0" borderId="4" xfId="0" applyNumberFormat="1" applyFill="1" applyBorder="1" applyAlignment="1">
      <alignment wrapText="1"/>
    </xf>
    <xf numFmtId="9" fontId="5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9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wrapText="1"/>
    </xf>
    <xf numFmtId="9" fontId="5" fillId="0" borderId="14" xfId="0" applyNumberFormat="1" applyFont="1" applyFill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9" fontId="5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left" indent="2"/>
    </xf>
    <xf numFmtId="9" fontId="5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4" xfId="0" applyFont="1" applyBorder="1" applyAlignment="1">
      <alignment horizontal="right" wrapText="1"/>
    </xf>
    <xf numFmtId="0" fontId="9" fillId="0" borderId="12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5" fillId="0" borderId="4" xfId="0" applyFont="1" applyBorder="1" applyAlignment="1">
      <alignment/>
    </xf>
    <xf numFmtId="0" fontId="5" fillId="0" borderId="12" xfId="0" applyFont="1" applyBorder="1" applyAlignment="1">
      <alignment/>
    </xf>
    <xf numFmtId="9" fontId="5" fillId="0" borderId="12" xfId="0" applyNumberFormat="1" applyFont="1" applyBorder="1" applyAlignment="1">
      <alignment/>
    </xf>
    <xf numFmtId="0" fontId="9" fillId="0" borderId="0" xfId="0" applyFont="1" applyAlignment="1">
      <alignment horizontal="left" indent="2"/>
    </xf>
    <xf numFmtId="1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 indent="3"/>
    </xf>
    <xf numFmtId="9" fontId="7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 wrapText="1"/>
    </xf>
    <xf numFmtId="0" fontId="0" fillId="0" borderId="17" xfId="0" applyFill="1" applyBorder="1" applyAlignment="1">
      <alignment/>
    </xf>
    <xf numFmtId="0" fontId="5" fillId="0" borderId="17" xfId="0" applyFont="1" applyFill="1" applyBorder="1" applyAlignment="1">
      <alignment/>
    </xf>
    <xf numFmtId="9" fontId="5" fillId="0" borderId="17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9" fontId="5" fillId="0" borderId="17" xfId="0" applyNumberFormat="1" applyFont="1" applyBorder="1" applyAlignment="1">
      <alignment/>
    </xf>
    <xf numFmtId="9" fontId="5" fillId="0" borderId="18" xfId="0" applyNumberFormat="1" applyFont="1" applyBorder="1" applyAlignment="1">
      <alignment/>
    </xf>
    <xf numFmtId="0" fontId="26" fillId="0" borderId="0" xfId="0" applyFont="1" applyAlignment="1">
      <alignment horizontal="left" indent="1"/>
    </xf>
    <xf numFmtId="9" fontId="14" fillId="0" borderId="0" xfId="0" applyNumberFormat="1" applyFont="1" applyAlignment="1">
      <alignment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left" indent="2"/>
    </xf>
    <xf numFmtId="0" fontId="14" fillId="0" borderId="0" xfId="0" applyFont="1" applyBorder="1" applyAlignment="1">
      <alignment horizontal="left" indent="2"/>
    </xf>
    <xf numFmtId="9" fontId="14" fillId="0" borderId="0" xfId="0" applyNumberFormat="1" applyFont="1" applyBorder="1" applyAlignment="1">
      <alignment/>
    </xf>
    <xf numFmtId="9" fontId="14" fillId="0" borderId="0" xfId="0" applyNumberFormat="1" applyFont="1" applyFill="1" applyBorder="1" applyAlignment="1" applyProtection="1">
      <alignment horizontal="right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28" fillId="0" borderId="0" xfId="0" applyFont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23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7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8" xfId="0" applyFont="1" applyBorder="1" applyAlignment="1">
      <alignment horizontal="center"/>
    </xf>
    <xf numFmtId="173" fontId="22" fillId="0" borderId="0" xfId="0" applyNumberFormat="1" applyFont="1" applyBorder="1" applyAlignment="1">
      <alignment horizontal="center"/>
    </xf>
    <xf numFmtId="17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3" fontId="22" fillId="0" borderId="0" xfId="0" applyNumberFormat="1" applyFont="1" applyBorder="1" applyAlignment="1">
      <alignment horizontal="center"/>
    </xf>
    <xf numFmtId="173" fontId="22" fillId="0" borderId="0" xfId="0" applyNumberFormat="1" applyFont="1" applyBorder="1" applyAlignment="1">
      <alignment horizontal="center"/>
    </xf>
    <xf numFmtId="173" fontId="22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zoomScale="125" zoomScaleNormal="125" workbookViewId="0" topLeftCell="A1">
      <selection activeCell="A12" sqref="A12"/>
    </sheetView>
  </sheetViews>
  <sheetFormatPr defaultColWidth="9.140625" defaultRowHeight="12.75"/>
  <cols>
    <col min="1" max="1" width="14.421875" style="0" bestFit="1" customWidth="1"/>
  </cols>
  <sheetData>
    <row r="1" ht="15.75">
      <c r="A1" s="227" t="s">
        <v>86</v>
      </c>
    </row>
    <row r="2" ht="12.75" customHeight="1"/>
    <row r="3" spans="1:2" ht="13.5" customHeight="1">
      <c r="A3" s="146" t="s">
        <v>87</v>
      </c>
      <c r="B3" s="11"/>
    </row>
    <row r="4" spans="1:2" ht="13.5" customHeight="1">
      <c r="A4" s="146"/>
      <c r="B4" s="11"/>
    </row>
    <row r="5" spans="1:2" ht="13.5" customHeight="1">
      <c r="A5" s="57" t="s">
        <v>116</v>
      </c>
      <c r="B5" s="48" t="s">
        <v>288</v>
      </c>
    </row>
    <row r="6" spans="1:2" ht="13.5" customHeight="1">
      <c r="A6" s="57" t="s">
        <v>117</v>
      </c>
      <c r="B6" s="48" t="s">
        <v>271</v>
      </c>
    </row>
    <row r="7" spans="1:2" ht="13.5" customHeight="1">
      <c r="A7" s="57" t="s">
        <v>118</v>
      </c>
      <c r="B7" s="48" t="s">
        <v>287</v>
      </c>
    </row>
    <row r="8" spans="1:2" ht="13.5" customHeight="1">
      <c r="A8" s="57" t="s">
        <v>119</v>
      </c>
      <c r="B8" s="48" t="s">
        <v>290</v>
      </c>
    </row>
    <row r="9" spans="1:2" ht="13.5" customHeight="1">
      <c r="A9" s="57" t="s">
        <v>120</v>
      </c>
      <c r="B9" s="48" t="s">
        <v>291</v>
      </c>
    </row>
    <row r="10" spans="1:2" ht="13.5" customHeight="1">
      <c r="A10" s="57" t="s">
        <v>121</v>
      </c>
      <c r="B10" s="48" t="s">
        <v>292</v>
      </c>
    </row>
    <row r="11" ht="13.5" customHeight="1"/>
    <row r="12" ht="13.5" customHeight="1">
      <c r="A12" s="49" t="s">
        <v>89</v>
      </c>
    </row>
    <row r="13" ht="13.5" customHeight="1">
      <c r="A13" s="49"/>
    </row>
    <row r="14" ht="13.5" customHeight="1">
      <c r="A14" s="147" t="s">
        <v>96</v>
      </c>
    </row>
    <row r="15" spans="1:2" ht="13.5" customHeight="1">
      <c r="A15" s="57" t="s">
        <v>122</v>
      </c>
      <c r="B15" s="48" t="s">
        <v>217</v>
      </c>
    </row>
    <row r="16" spans="1:2" ht="13.5" customHeight="1">
      <c r="A16" s="57" t="s">
        <v>123</v>
      </c>
      <c r="B16" s="48" t="s">
        <v>278</v>
      </c>
    </row>
    <row r="17" spans="1:2" ht="13.5" customHeight="1">
      <c r="A17" s="57" t="s">
        <v>124</v>
      </c>
      <c r="B17" s="48" t="s">
        <v>272</v>
      </c>
    </row>
    <row r="18" spans="1:2" ht="13.5" customHeight="1">
      <c r="A18" s="57" t="s">
        <v>125</v>
      </c>
      <c r="B18" s="48" t="s">
        <v>279</v>
      </c>
    </row>
    <row r="19" spans="1:2" ht="13.5" customHeight="1">
      <c r="A19" s="57" t="s">
        <v>126</v>
      </c>
      <c r="B19" s="48" t="s">
        <v>215</v>
      </c>
    </row>
    <row r="20" spans="1:2" ht="13.5" customHeight="1">
      <c r="A20" s="57" t="s">
        <v>127</v>
      </c>
      <c r="B20" s="48" t="s">
        <v>216</v>
      </c>
    </row>
    <row r="21" ht="13.5" customHeight="1">
      <c r="A21" s="33"/>
    </row>
    <row r="22" ht="13.5" customHeight="1">
      <c r="A22" s="147" t="s">
        <v>94</v>
      </c>
    </row>
    <row r="23" spans="1:2" ht="13.5" customHeight="1">
      <c r="A23" s="57" t="s">
        <v>128</v>
      </c>
      <c r="B23" s="48" t="s">
        <v>217</v>
      </c>
    </row>
    <row r="24" spans="1:2" ht="13.5" customHeight="1">
      <c r="A24" s="57" t="s">
        <v>129</v>
      </c>
      <c r="B24" s="48" t="s">
        <v>278</v>
      </c>
    </row>
    <row r="25" spans="1:2" ht="13.5" customHeight="1">
      <c r="A25" s="57" t="s">
        <v>130</v>
      </c>
      <c r="B25" s="48" t="s">
        <v>272</v>
      </c>
    </row>
    <row r="26" spans="1:2" ht="13.5" customHeight="1">
      <c r="A26" s="57" t="s">
        <v>131</v>
      </c>
      <c r="B26" s="48" t="s">
        <v>279</v>
      </c>
    </row>
    <row r="27" spans="1:2" ht="13.5" customHeight="1">
      <c r="A27" s="57" t="s">
        <v>132</v>
      </c>
      <c r="B27" s="48" t="s">
        <v>215</v>
      </c>
    </row>
    <row r="28" spans="1:2" ht="13.5" customHeight="1">
      <c r="A28" s="57" t="s">
        <v>133</v>
      </c>
      <c r="B28" s="48" t="s">
        <v>216</v>
      </c>
    </row>
    <row r="29" ht="13.5" customHeight="1">
      <c r="A29" s="33"/>
    </row>
    <row r="30" ht="13.5" customHeight="1">
      <c r="A30" s="49" t="s">
        <v>88</v>
      </c>
    </row>
    <row r="31" ht="13.5" customHeight="1">
      <c r="A31" s="49"/>
    </row>
    <row r="32" ht="13.5" customHeight="1">
      <c r="A32" s="147" t="s">
        <v>95</v>
      </c>
    </row>
    <row r="33" ht="13.5" customHeight="1">
      <c r="A33" s="50"/>
    </row>
    <row r="34" spans="1:2" ht="13.5" customHeight="1">
      <c r="A34" s="57" t="s">
        <v>135</v>
      </c>
      <c r="B34" s="48" t="s">
        <v>217</v>
      </c>
    </row>
    <row r="35" spans="1:2" ht="13.5" customHeight="1">
      <c r="A35" s="57" t="s">
        <v>134</v>
      </c>
      <c r="B35" s="48" t="s">
        <v>278</v>
      </c>
    </row>
    <row r="36" spans="1:2" ht="13.5" customHeight="1">
      <c r="A36" s="57" t="s">
        <v>136</v>
      </c>
      <c r="B36" s="48" t="s">
        <v>272</v>
      </c>
    </row>
    <row r="37" spans="1:2" ht="13.5" customHeight="1">
      <c r="A37" s="57" t="s">
        <v>137</v>
      </c>
      <c r="B37" s="48" t="s">
        <v>279</v>
      </c>
    </row>
    <row r="38" spans="1:2" ht="13.5" customHeight="1">
      <c r="A38" s="57" t="s">
        <v>138</v>
      </c>
      <c r="B38" s="48" t="s">
        <v>215</v>
      </c>
    </row>
    <row r="39" spans="1:2" ht="13.5" customHeight="1">
      <c r="A39" s="57" t="s">
        <v>139</v>
      </c>
      <c r="B39" s="48" t="s">
        <v>274</v>
      </c>
    </row>
    <row r="40" spans="1:2" ht="13.5" customHeight="1">
      <c r="A40" s="57" t="s">
        <v>140</v>
      </c>
      <c r="B40" s="22" t="s">
        <v>273</v>
      </c>
    </row>
    <row r="41" spans="1:2" ht="13.5" customHeight="1">
      <c r="A41" s="57" t="s">
        <v>141</v>
      </c>
      <c r="B41" s="22" t="s">
        <v>216</v>
      </c>
    </row>
    <row r="42" ht="13.5" customHeight="1">
      <c r="A42" s="40"/>
    </row>
    <row r="43" ht="13.5" customHeight="1">
      <c r="A43" s="147" t="s">
        <v>51</v>
      </c>
    </row>
    <row r="44" ht="13.5" customHeight="1">
      <c r="A44" s="50"/>
    </row>
    <row r="45" spans="1:2" ht="13.5" customHeight="1">
      <c r="A45" s="57" t="s">
        <v>142</v>
      </c>
      <c r="B45" s="48" t="s">
        <v>217</v>
      </c>
    </row>
    <row r="46" spans="1:2" ht="13.5" customHeight="1">
      <c r="A46" s="57" t="s">
        <v>143</v>
      </c>
      <c r="B46" s="48" t="s">
        <v>278</v>
      </c>
    </row>
    <row r="47" spans="1:2" ht="13.5" customHeight="1">
      <c r="A47" s="57" t="s">
        <v>144</v>
      </c>
      <c r="B47" s="48" t="s">
        <v>272</v>
      </c>
    </row>
    <row r="48" spans="1:2" ht="13.5" customHeight="1">
      <c r="A48" s="57" t="s">
        <v>145</v>
      </c>
      <c r="B48" s="48" t="s">
        <v>279</v>
      </c>
    </row>
    <row r="49" spans="1:3" ht="13.5" customHeight="1">
      <c r="A49" s="57" t="s">
        <v>146</v>
      </c>
      <c r="B49" s="48" t="s">
        <v>215</v>
      </c>
      <c r="C49" s="22"/>
    </row>
    <row r="50" spans="1:2" ht="13.5" customHeight="1">
      <c r="A50" s="57" t="s">
        <v>147</v>
      </c>
      <c r="B50" s="48" t="s">
        <v>274</v>
      </c>
    </row>
    <row r="51" spans="1:2" ht="13.5" customHeight="1">
      <c r="A51" s="57" t="s">
        <v>148</v>
      </c>
      <c r="B51" s="22" t="s">
        <v>273</v>
      </c>
    </row>
    <row r="52" spans="1:2" ht="13.5" customHeight="1">
      <c r="A52" s="57" t="s">
        <v>149</v>
      </c>
      <c r="B52" s="22" t="s">
        <v>216</v>
      </c>
    </row>
    <row r="53" ht="13.5" customHeight="1">
      <c r="A53" s="33"/>
    </row>
    <row r="54" ht="13.5" customHeight="1">
      <c r="A54" s="57" t="s">
        <v>90</v>
      </c>
    </row>
    <row r="55" ht="13.5" customHeight="1">
      <c r="A55" s="22"/>
    </row>
    <row r="56" spans="1:3" ht="13.5" customHeight="1">
      <c r="A56" s="57" t="s">
        <v>150</v>
      </c>
      <c r="B56" s="22" t="s">
        <v>218</v>
      </c>
      <c r="C56" s="22"/>
    </row>
    <row r="57" spans="1:3" ht="13.5" customHeight="1">
      <c r="A57" s="57" t="s">
        <v>151</v>
      </c>
      <c r="B57" s="22" t="s">
        <v>275</v>
      </c>
      <c r="C57" s="22"/>
    </row>
    <row r="58" spans="1:3" ht="13.5" customHeight="1">
      <c r="A58" s="57" t="s">
        <v>152</v>
      </c>
      <c r="B58" s="22" t="s">
        <v>219</v>
      </c>
      <c r="C58" s="22"/>
    </row>
    <row r="59" ht="13.5" customHeight="1">
      <c r="A59" s="33"/>
    </row>
    <row r="60" ht="13.5" customHeight="1">
      <c r="A60" s="57" t="s">
        <v>91</v>
      </c>
    </row>
    <row r="61" ht="13.5" customHeight="1">
      <c r="A61" s="22"/>
    </row>
    <row r="62" spans="1:2" ht="13.5" customHeight="1">
      <c r="A62" s="57" t="s">
        <v>153</v>
      </c>
      <c r="B62" s="22" t="s">
        <v>208</v>
      </c>
    </row>
    <row r="63" spans="1:2" ht="13.5" customHeight="1">
      <c r="A63" s="57" t="s">
        <v>276</v>
      </c>
      <c r="B63" s="22" t="s">
        <v>220</v>
      </c>
    </row>
    <row r="64" spans="1:2" ht="13.5" customHeight="1">
      <c r="A64" s="57" t="s">
        <v>154</v>
      </c>
      <c r="B64" s="22" t="s">
        <v>221</v>
      </c>
    </row>
    <row r="65" spans="1:2" ht="13.5" customHeight="1">
      <c r="A65" s="57" t="s">
        <v>155</v>
      </c>
      <c r="B65" s="22" t="s">
        <v>277</v>
      </c>
    </row>
    <row r="66" spans="1:2" ht="13.5" customHeight="1">
      <c r="A66" s="57" t="s">
        <v>156</v>
      </c>
      <c r="B66" s="22" t="s">
        <v>280</v>
      </c>
    </row>
    <row r="67" ht="13.5" customHeight="1">
      <c r="A67" s="33"/>
    </row>
    <row r="68" ht="13.5" customHeight="1">
      <c r="A68" s="49" t="s">
        <v>92</v>
      </c>
    </row>
    <row r="69" ht="13.5" customHeight="1">
      <c r="A69" s="22"/>
    </row>
    <row r="70" spans="1:2" ht="13.5" customHeight="1">
      <c r="A70" s="57" t="s">
        <v>157</v>
      </c>
      <c r="B70" s="22" t="s">
        <v>336</v>
      </c>
    </row>
    <row r="71" spans="1:2" ht="13.5" customHeight="1">
      <c r="A71" s="57" t="s">
        <v>158</v>
      </c>
      <c r="B71" s="22" t="s">
        <v>347</v>
      </c>
    </row>
    <row r="72" spans="1:2" ht="13.5" customHeight="1">
      <c r="A72" s="57" t="s">
        <v>159</v>
      </c>
      <c r="B72" s="22" t="s">
        <v>209</v>
      </c>
    </row>
    <row r="73" ht="13.5" customHeight="1">
      <c r="A73" s="33"/>
    </row>
    <row r="74" ht="13.5" customHeight="1">
      <c r="A74" s="49" t="s">
        <v>93</v>
      </c>
    </row>
    <row r="75" ht="13.5" customHeight="1">
      <c r="A75" s="49"/>
    </row>
    <row r="76" spans="1:2" ht="13.5" customHeight="1">
      <c r="A76" s="57" t="s">
        <v>160</v>
      </c>
      <c r="B76" s="22" t="s">
        <v>281</v>
      </c>
    </row>
    <row r="77" spans="1:2" ht="13.5" customHeight="1">
      <c r="A77" s="57" t="s">
        <v>161</v>
      </c>
      <c r="B77" s="22" t="s">
        <v>282</v>
      </c>
    </row>
    <row r="78" spans="1:2" ht="13.5" customHeight="1">
      <c r="A78" s="57" t="s">
        <v>162</v>
      </c>
      <c r="B78" s="22" t="s">
        <v>283</v>
      </c>
    </row>
    <row r="79" spans="1:2" ht="13.5" customHeight="1">
      <c r="A79" s="57" t="s">
        <v>164</v>
      </c>
      <c r="B79" s="22" t="s">
        <v>163</v>
      </c>
    </row>
    <row r="80" ht="13.5" customHeight="1">
      <c r="A80" s="33"/>
    </row>
    <row r="81" spans="1:2" ht="13.5" customHeight="1">
      <c r="A81" s="49" t="s">
        <v>211</v>
      </c>
      <c r="B81" s="22"/>
    </row>
    <row r="82" ht="13.5" customHeight="1">
      <c r="A82" s="22"/>
    </row>
    <row r="83" spans="1:2" ht="13.5" customHeight="1">
      <c r="A83" s="57" t="s">
        <v>165</v>
      </c>
      <c r="B83" s="22" t="s">
        <v>210</v>
      </c>
    </row>
    <row r="84" ht="12.75">
      <c r="A84" s="33"/>
    </row>
    <row r="85" ht="12.75">
      <c r="A85" s="33"/>
    </row>
  </sheetData>
  <printOptions horizontalCentered="1" verticalCentered="1"/>
  <pageMargins left="0.75" right="0.75" top="1" bottom="0.75" header="0.5" footer="0.5"/>
  <pageSetup horizontalDpi="600" verticalDpi="600" orientation="landscape" r:id="rId1"/>
  <headerFooter alignWithMargins="0">
    <oddHeader>&amp;C&amp;"Arial Black,Regular"2005 Annual Survey Results</oddHeader>
    <oddFooter>&amp;L&amp;"Arial Black,Regular"&amp;9Contents&amp;C&amp;"Arial Black,Regular"&amp;9&amp;P of &amp;N&amp;R&amp;"Arial Black,Regular"&amp;9&amp;D</oddFooter>
  </headerFooter>
  <rowBreaks count="2" manualBreakCount="2">
    <brk id="29" max="11" man="1"/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zoomScale="150" zoomScaleNormal="150" zoomScaleSheetLayoutView="100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9.57421875" style="0" customWidth="1"/>
    <col min="3" max="3" width="11.57421875" style="0" customWidth="1"/>
    <col min="4" max="4" width="10.57421875" style="0" customWidth="1"/>
  </cols>
  <sheetData>
    <row r="1" ht="12.75">
      <c r="A1" s="49" t="s">
        <v>289</v>
      </c>
    </row>
    <row r="3" spans="1:4" ht="12.75">
      <c r="A3" t="s">
        <v>0</v>
      </c>
      <c r="B3" s="101" t="s">
        <v>114</v>
      </c>
      <c r="C3" s="101" t="s">
        <v>115</v>
      </c>
      <c r="D3" s="101" t="s">
        <v>4</v>
      </c>
    </row>
    <row r="4" spans="1:4" ht="12.75">
      <c r="A4" s="56" t="s">
        <v>97</v>
      </c>
      <c r="B4">
        <v>7</v>
      </c>
      <c r="C4">
        <v>11</v>
      </c>
      <c r="D4">
        <f>SUM(B4:C4)</f>
        <v>18</v>
      </c>
    </row>
    <row r="5" spans="1:4" ht="12.75">
      <c r="A5" s="56" t="s">
        <v>98</v>
      </c>
      <c r="B5">
        <v>5</v>
      </c>
      <c r="C5">
        <v>6</v>
      </c>
      <c r="D5">
        <f aca="true" t="shared" si="0" ref="D5:D20">SUM(B5:C5)</f>
        <v>11</v>
      </c>
    </row>
    <row r="6" spans="1:4" ht="12.75">
      <c r="A6" s="56" t="s">
        <v>99</v>
      </c>
      <c r="B6" t="s">
        <v>0</v>
      </c>
      <c r="C6">
        <v>3</v>
      </c>
      <c r="D6">
        <f t="shared" si="0"/>
        <v>3</v>
      </c>
    </row>
    <row r="7" spans="1:4" ht="12.75">
      <c r="A7" s="56" t="s">
        <v>100</v>
      </c>
      <c r="B7">
        <v>12</v>
      </c>
      <c r="C7">
        <v>13</v>
      </c>
      <c r="D7">
        <f t="shared" si="0"/>
        <v>25</v>
      </c>
    </row>
    <row r="8" spans="1:4" ht="12.75">
      <c r="A8" s="56" t="s">
        <v>101</v>
      </c>
      <c r="B8">
        <v>10</v>
      </c>
      <c r="C8">
        <v>17</v>
      </c>
      <c r="D8">
        <f t="shared" si="0"/>
        <v>27</v>
      </c>
    </row>
    <row r="9" spans="1:4" ht="12.75">
      <c r="A9" s="56" t="s">
        <v>102</v>
      </c>
      <c r="B9">
        <v>5</v>
      </c>
      <c r="C9">
        <v>7</v>
      </c>
      <c r="D9">
        <f t="shared" si="0"/>
        <v>12</v>
      </c>
    </row>
    <row r="10" spans="1:4" ht="12.75">
      <c r="A10" s="56" t="s">
        <v>103</v>
      </c>
      <c r="B10">
        <v>3</v>
      </c>
      <c r="C10">
        <v>12</v>
      </c>
      <c r="D10">
        <f t="shared" si="0"/>
        <v>15</v>
      </c>
    </row>
    <row r="11" spans="1:4" ht="12.75">
      <c r="A11" s="56" t="s">
        <v>104</v>
      </c>
      <c r="B11">
        <v>5</v>
      </c>
      <c r="C11">
        <v>3</v>
      </c>
      <c r="D11">
        <f t="shared" si="0"/>
        <v>8</v>
      </c>
    </row>
    <row r="12" spans="1:4" ht="12.75">
      <c r="A12" s="56" t="s">
        <v>105</v>
      </c>
      <c r="B12">
        <v>14</v>
      </c>
      <c r="C12">
        <v>7</v>
      </c>
      <c r="D12">
        <f t="shared" si="0"/>
        <v>21</v>
      </c>
    </row>
    <row r="13" spans="1:4" ht="12.75">
      <c r="A13" s="56" t="s">
        <v>106</v>
      </c>
      <c r="B13">
        <v>21</v>
      </c>
      <c r="C13">
        <v>13</v>
      </c>
      <c r="D13">
        <f t="shared" si="0"/>
        <v>34</v>
      </c>
    </row>
    <row r="14" spans="1:4" ht="12.75">
      <c r="A14" s="56" t="s">
        <v>107</v>
      </c>
      <c r="B14">
        <v>6</v>
      </c>
      <c r="C14">
        <v>8</v>
      </c>
      <c r="D14">
        <f t="shared" si="0"/>
        <v>14</v>
      </c>
    </row>
    <row r="15" spans="1:4" ht="12.75">
      <c r="A15" s="56" t="s">
        <v>108</v>
      </c>
      <c r="B15">
        <v>8</v>
      </c>
      <c r="C15">
        <v>7</v>
      </c>
      <c r="D15">
        <f t="shared" si="0"/>
        <v>15</v>
      </c>
    </row>
    <row r="16" spans="1:4" ht="12.75">
      <c r="A16" s="56" t="s">
        <v>109</v>
      </c>
      <c r="B16">
        <v>6</v>
      </c>
      <c r="C16">
        <v>15</v>
      </c>
      <c r="D16">
        <f t="shared" si="0"/>
        <v>21</v>
      </c>
    </row>
    <row r="17" spans="1:4" ht="12.75">
      <c r="A17" s="56" t="s">
        <v>110</v>
      </c>
      <c r="B17">
        <v>23</v>
      </c>
      <c r="C17">
        <v>17</v>
      </c>
      <c r="D17">
        <f t="shared" si="0"/>
        <v>40</v>
      </c>
    </row>
    <row r="18" spans="1:4" ht="12.75">
      <c r="A18" s="56" t="s">
        <v>111</v>
      </c>
      <c r="B18">
        <v>7</v>
      </c>
      <c r="C18">
        <v>10</v>
      </c>
      <c r="D18">
        <f t="shared" si="0"/>
        <v>17</v>
      </c>
    </row>
    <row r="19" spans="1:4" ht="12.75">
      <c r="A19" s="56" t="s">
        <v>112</v>
      </c>
      <c r="B19">
        <v>1</v>
      </c>
      <c r="C19">
        <v>5</v>
      </c>
      <c r="D19">
        <f t="shared" si="0"/>
        <v>6</v>
      </c>
    </row>
    <row r="20" spans="1:4" s="33" customFormat="1" ht="12.75">
      <c r="A20" s="56" t="s">
        <v>113</v>
      </c>
      <c r="B20" s="33" t="s">
        <v>0</v>
      </c>
      <c r="C20" s="33">
        <v>2</v>
      </c>
      <c r="D20">
        <f t="shared" si="0"/>
        <v>2</v>
      </c>
    </row>
    <row r="21" spans="1:5" ht="12.75">
      <c r="A21" s="57" t="s">
        <v>4</v>
      </c>
      <c r="B21" s="22">
        <f>SUM(B4:B20)</f>
        <v>133</v>
      </c>
      <c r="C21" s="22">
        <f>SUM(C4:C20)</f>
        <v>156</v>
      </c>
      <c r="D21" s="22">
        <f>SUM(D4:D20)</f>
        <v>289</v>
      </c>
      <c r="E21" s="22"/>
    </row>
    <row r="22" spans="1:5" ht="12.75">
      <c r="A22" s="57" t="s">
        <v>5</v>
      </c>
      <c r="B22" s="24">
        <f>(B21/D21)</f>
        <v>0.4602076124567474</v>
      </c>
      <c r="C22" s="24">
        <f>(C21/D21)</f>
        <v>0.5397923875432526</v>
      </c>
      <c r="D22" s="22"/>
      <c r="E22" s="22"/>
    </row>
    <row r="23" spans="1:2" ht="12.75">
      <c r="A23" s="196" t="s">
        <v>173</v>
      </c>
      <c r="B23" s="197">
        <v>528</v>
      </c>
    </row>
    <row r="24" spans="1:2" ht="12.75">
      <c r="A24" s="196" t="s">
        <v>172</v>
      </c>
      <c r="B24" s="198">
        <f>(D21/B23)</f>
        <v>0.5473484848484849</v>
      </c>
    </row>
    <row r="27" ht="12.75">
      <c r="A27" s="49" t="s">
        <v>256</v>
      </c>
    </row>
    <row r="28" ht="12.75">
      <c r="A28" t="s">
        <v>0</v>
      </c>
    </row>
    <row r="29" spans="2:4" ht="12.75">
      <c r="B29" s="105" t="s">
        <v>6</v>
      </c>
      <c r="C29" s="105" t="s">
        <v>7</v>
      </c>
      <c r="D29" s="105" t="s">
        <v>4</v>
      </c>
    </row>
    <row r="30" spans="1:4" ht="12.75">
      <c r="A30" s="56" t="s">
        <v>97</v>
      </c>
      <c r="B30">
        <v>14</v>
      </c>
      <c r="C30">
        <v>4</v>
      </c>
      <c r="D30">
        <f>SUM(B30:C30)</f>
        <v>18</v>
      </c>
    </row>
    <row r="31" spans="1:4" ht="12.75">
      <c r="A31" s="56" t="s">
        <v>98</v>
      </c>
      <c r="B31">
        <v>11</v>
      </c>
      <c r="C31">
        <v>0</v>
      </c>
      <c r="D31">
        <f aca="true" t="shared" si="1" ref="D31:D46">SUM(B31:C31)</f>
        <v>11</v>
      </c>
    </row>
    <row r="32" spans="1:4" ht="12.75">
      <c r="A32" s="56" t="s">
        <v>99</v>
      </c>
      <c r="B32">
        <v>1</v>
      </c>
      <c r="C32">
        <v>2</v>
      </c>
      <c r="D32">
        <f t="shared" si="1"/>
        <v>3</v>
      </c>
    </row>
    <row r="33" spans="1:4" ht="12.75">
      <c r="A33" s="56" t="s">
        <v>100</v>
      </c>
      <c r="B33">
        <v>18</v>
      </c>
      <c r="C33">
        <v>7</v>
      </c>
      <c r="D33">
        <f t="shared" si="1"/>
        <v>25</v>
      </c>
    </row>
    <row r="34" spans="1:4" ht="12.75">
      <c r="A34" s="56" t="s">
        <v>101</v>
      </c>
      <c r="B34">
        <v>23</v>
      </c>
      <c r="C34">
        <v>4</v>
      </c>
      <c r="D34">
        <f t="shared" si="1"/>
        <v>27</v>
      </c>
    </row>
    <row r="35" spans="1:4" ht="12.75">
      <c r="A35" s="56" t="s">
        <v>102</v>
      </c>
      <c r="B35">
        <v>6</v>
      </c>
      <c r="C35">
        <v>6</v>
      </c>
      <c r="D35">
        <f t="shared" si="1"/>
        <v>12</v>
      </c>
    </row>
    <row r="36" spans="1:4" ht="12.75">
      <c r="A36" s="56" t="s">
        <v>103</v>
      </c>
      <c r="B36">
        <v>10</v>
      </c>
      <c r="C36">
        <v>5</v>
      </c>
      <c r="D36">
        <f t="shared" si="1"/>
        <v>15</v>
      </c>
    </row>
    <row r="37" spans="1:4" ht="12.75">
      <c r="A37" s="56" t="s">
        <v>104</v>
      </c>
      <c r="B37">
        <v>6</v>
      </c>
      <c r="C37">
        <v>2</v>
      </c>
      <c r="D37">
        <f t="shared" si="1"/>
        <v>8</v>
      </c>
    </row>
    <row r="38" spans="1:4" ht="12.75">
      <c r="A38" s="56" t="s">
        <v>105</v>
      </c>
      <c r="B38">
        <v>19</v>
      </c>
      <c r="C38">
        <v>2</v>
      </c>
      <c r="D38">
        <f t="shared" si="1"/>
        <v>21</v>
      </c>
    </row>
    <row r="39" spans="1:4" ht="12.75">
      <c r="A39" s="56" t="s">
        <v>106</v>
      </c>
      <c r="B39">
        <v>29</v>
      </c>
      <c r="C39">
        <v>5</v>
      </c>
      <c r="D39">
        <f t="shared" si="1"/>
        <v>34</v>
      </c>
    </row>
    <row r="40" spans="1:4" ht="12.75">
      <c r="A40" s="56" t="s">
        <v>107</v>
      </c>
      <c r="B40">
        <v>11</v>
      </c>
      <c r="C40">
        <v>3</v>
      </c>
      <c r="D40">
        <f t="shared" si="1"/>
        <v>14</v>
      </c>
    </row>
    <row r="41" spans="1:4" ht="12.75">
      <c r="A41" s="56" t="s">
        <v>108</v>
      </c>
      <c r="B41">
        <v>13</v>
      </c>
      <c r="C41">
        <v>2</v>
      </c>
      <c r="D41">
        <f t="shared" si="1"/>
        <v>15</v>
      </c>
    </row>
    <row r="42" spans="1:4" ht="12.75">
      <c r="A42" s="56" t="s">
        <v>109</v>
      </c>
      <c r="B42">
        <v>12</v>
      </c>
      <c r="C42">
        <v>9</v>
      </c>
      <c r="D42">
        <f t="shared" si="1"/>
        <v>21</v>
      </c>
    </row>
    <row r="43" spans="1:4" ht="12.75">
      <c r="A43" s="56" t="s">
        <v>110</v>
      </c>
      <c r="B43">
        <v>33</v>
      </c>
      <c r="C43">
        <v>7</v>
      </c>
      <c r="D43">
        <f t="shared" si="1"/>
        <v>40</v>
      </c>
    </row>
    <row r="44" spans="1:4" ht="12.75">
      <c r="A44" s="56" t="s">
        <v>111</v>
      </c>
      <c r="B44">
        <v>13</v>
      </c>
      <c r="C44">
        <v>4</v>
      </c>
      <c r="D44">
        <f t="shared" si="1"/>
        <v>17</v>
      </c>
    </row>
    <row r="45" spans="1:4" ht="12.75">
      <c r="A45" s="56" t="s">
        <v>112</v>
      </c>
      <c r="B45">
        <v>4</v>
      </c>
      <c r="C45">
        <v>2</v>
      </c>
      <c r="D45">
        <f t="shared" si="1"/>
        <v>6</v>
      </c>
    </row>
    <row r="46" spans="1:4" ht="12.75">
      <c r="A46" s="56" t="s">
        <v>113</v>
      </c>
      <c r="B46" t="s">
        <v>0</v>
      </c>
      <c r="C46">
        <v>2</v>
      </c>
      <c r="D46">
        <f t="shared" si="1"/>
        <v>2</v>
      </c>
    </row>
    <row r="47" spans="1:4" ht="12.75">
      <c r="A47" s="57" t="s">
        <v>4</v>
      </c>
      <c r="B47" s="22">
        <f>SUM(B30:B46)</f>
        <v>223</v>
      </c>
      <c r="C47" s="22">
        <f>SUM(C30:C46)</f>
        <v>66</v>
      </c>
      <c r="D47" s="22">
        <f>SUM(D30:D46)</f>
        <v>289</v>
      </c>
    </row>
    <row r="48" spans="1:3" ht="12.75">
      <c r="A48" s="57" t="s">
        <v>5</v>
      </c>
      <c r="B48" s="24">
        <f>B47/D47</f>
        <v>0.7716262975778547</v>
      </c>
      <c r="C48" s="24">
        <f>C47/D47</f>
        <v>0.22837370242214533</v>
      </c>
    </row>
    <row r="50" ht="12.75">
      <c r="A50" s="49" t="s">
        <v>287</v>
      </c>
    </row>
    <row r="51" ht="12.75">
      <c r="A51" t="s">
        <v>0</v>
      </c>
    </row>
    <row r="52" spans="2:9" ht="12.75">
      <c r="B52" s="105" t="s">
        <v>8</v>
      </c>
      <c r="C52" s="105" t="s">
        <v>9</v>
      </c>
      <c r="D52" s="105" t="s">
        <v>10</v>
      </c>
      <c r="E52" s="105" t="s">
        <v>11</v>
      </c>
      <c r="F52" s="105" t="s">
        <v>12</v>
      </c>
      <c r="G52" s="105" t="s">
        <v>13</v>
      </c>
      <c r="H52" s="105" t="s">
        <v>1</v>
      </c>
      <c r="I52" s="105" t="s">
        <v>4</v>
      </c>
    </row>
    <row r="53" spans="1:9" ht="12.75">
      <c r="A53" s="56" t="s">
        <v>97</v>
      </c>
      <c r="B53">
        <v>8</v>
      </c>
      <c r="D53">
        <v>2</v>
      </c>
      <c r="E53">
        <v>3</v>
      </c>
      <c r="F53">
        <v>4</v>
      </c>
      <c r="G53">
        <v>1</v>
      </c>
      <c r="I53">
        <f>SUM(B53:H53)</f>
        <v>18</v>
      </c>
    </row>
    <row r="54" spans="1:9" ht="12.75">
      <c r="A54" s="56" t="s">
        <v>98</v>
      </c>
      <c r="B54">
        <v>5</v>
      </c>
      <c r="C54">
        <v>3</v>
      </c>
      <c r="E54">
        <v>2</v>
      </c>
      <c r="F54">
        <v>1</v>
      </c>
      <c r="I54">
        <f aca="true" t="shared" si="2" ref="I54:I69">SUM(B54:H54)</f>
        <v>11</v>
      </c>
    </row>
    <row r="55" spans="1:9" ht="12.75">
      <c r="A55" s="56" t="s">
        <v>99</v>
      </c>
      <c r="F55">
        <v>3</v>
      </c>
      <c r="I55">
        <f t="shared" si="2"/>
        <v>3</v>
      </c>
    </row>
    <row r="56" spans="1:9" ht="12.75">
      <c r="A56" s="56" t="s">
        <v>100</v>
      </c>
      <c r="B56">
        <v>12</v>
      </c>
      <c r="C56">
        <v>1</v>
      </c>
      <c r="E56">
        <v>2</v>
      </c>
      <c r="F56">
        <v>6</v>
      </c>
      <c r="G56">
        <v>4</v>
      </c>
      <c r="I56">
        <f t="shared" si="2"/>
        <v>25</v>
      </c>
    </row>
    <row r="57" spans="1:9" ht="12.75">
      <c r="A57" s="56" t="s">
        <v>101</v>
      </c>
      <c r="B57">
        <v>11</v>
      </c>
      <c r="C57">
        <v>1</v>
      </c>
      <c r="D57">
        <v>1</v>
      </c>
      <c r="E57">
        <v>5</v>
      </c>
      <c r="F57">
        <v>7</v>
      </c>
      <c r="G57">
        <v>2</v>
      </c>
      <c r="I57">
        <f t="shared" si="2"/>
        <v>27</v>
      </c>
    </row>
    <row r="58" spans="1:9" ht="12.75">
      <c r="A58" s="56" t="s">
        <v>102</v>
      </c>
      <c r="B58">
        <v>6</v>
      </c>
      <c r="C58">
        <v>2</v>
      </c>
      <c r="D58">
        <v>1</v>
      </c>
      <c r="E58">
        <v>2</v>
      </c>
      <c r="F58">
        <v>1</v>
      </c>
      <c r="G58">
        <v>0</v>
      </c>
      <c r="I58">
        <f t="shared" si="2"/>
        <v>12</v>
      </c>
    </row>
    <row r="59" spans="1:12" ht="12.75">
      <c r="A59" s="56" t="s">
        <v>103</v>
      </c>
      <c r="B59">
        <v>4</v>
      </c>
      <c r="C59">
        <v>1</v>
      </c>
      <c r="D59">
        <v>1</v>
      </c>
      <c r="E59">
        <v>4</v>
      </c>
      <c r="F59">
        <v>3</v>
      </c>
      <c r="G59">
        <v>2</v>
      </c>
      <c r="I59">
        <f t="shared" si="2"/>
        <v>15</v>
      </c>
      <c r="K59" s="44" t="s">
        <v>168</v>
      </c>
      <c r="L59">
        <f>SUM(B70,C70,D70)</f>
        <v>165</v>
      </c>
    </row>
    <row r="60" spans="1:12" ht="12.75">
      <c r="A60" s="56" t="s">
        <v>104</v>
      </c>
      <c r="B60">
        <v>4</v>
      </c>
      <c r="E60">
        <v>1</v>
      </c>
      <c r="F60">
        <v>1</v>
      </c>
      <c r="G60">
        <v>2</v>
      </c>
      <c r="I60">
        <f t="shared" si="2"/>
        <v>8</v>
      </c>
      <c r="K60" s="44" t="s">
        <v>167</v>
      </c>
      <c r="L60">
        <f>SUM(C70,D70,E70,F70,G70)</f>
        <v>152</v>
      </c>
    </row>
    <row r="61" spans="1:12" ht="12.75">
      <c r="A61" s="56" t="s">
        <v>105</v>
      </c>
      <c r="B61">
        <v>14</v>
      </c>
      <c r="D61">
        <v>2</v>
      </c>
      <c r="E61">
        <v>1</v>
      </c>
      <c r="F61">
        <v>3</v>
      </c>
      <c r="G61">
        <v>1</v>
      </c>
      <c r="I61">
        <f t="shared" si="2"/>
        <v>21</v>
      </c>
      <c r="K61" s="44" t="s">
        <v>169</v>
      </c>
      <c r="L61">
        <f>SUM(D70,F70,G70,H70)</f>
        <v>96</v>
      </c>
    </row>
    <row r="62" spans="1:12" ht="12.75">
      <c r="A62" s="56" t="s">
        <v>106</v>
      </c>
      <c r="B62">
        <v>21</v>
      </c>
      <c r="D62">
        <v>2</v>
      </c>
      <c r="E62">
        <v>4</v>
      </c>
      <c r="F62">
        <v>4</v>
      </c>
      <c r="G62">
        <v>3</v>
      </c>
      <c r="I62">
        <f t="shared" si="2"/>
        <v>34</v>
      </c>
      <c r="K62" s="44" t="s">
        <v>170</v>
      </c>
      <c r="L62">
        <f>SUM(G70,H70)</f>
        <v>31</v>
      </c>
    </row>
    <row r="63" spans="1:12" ht="12.75">
      <c r="A63" s="56" t="s">
        <v>107</v>
      </c>
      <c r="B63">
        <v>7</v>
      </c>
      <c r="E63">
        <v>5</v>
      </c>
      <c r="F63">
        <v>2</v>
      </c>
      <c r="I63">
        <f t="shared" si="2"/>
        <v>14</v>
      </c>
      <c r="L63">
        <f>SUM(L59:L62)</f>
        <v>444</v>
      </c>
    </row>
    <row r="64" spans="1:9" ht="12.75">
      <c r="A64" s="56" t="s">
        <v>108</v>
      </c>
      <c r="B64">
        <v>8</v>
      </c>
      <c r="C64">
        <v>1</v>
      </c>
      <c r="E64">
        <v>3</v>
      </c>
      <c r="F64">
        <v>1</v>
      </c>
      <c r="G64">
        <v>2</v>
      </c>
      <c r="I64">
        <f t="shared" si="2"/>
        <v>15</v>
      </c>
    </row>
    <row r="65" spans="1:9" ht="12.75">
      <c r="A65" s="56" t="s">
        <v>109</v>
      </c>
      <c r="B65">
        <v>5</v>
      </c>
      <c r="C65">
        <v>1</v>
      </c>
      <c r="D65">
        <v>2</v>
      </c>
      <c r="E65">
        <v>5</v>
      </c>
      <c r="F65">
        <v>5</v>
      </c>
      <c r="G65">
        <v>2</v>
      </c>
      <c r="H65">
        <v>1</v>
      </c>
      <c r="I65">
        <f t="shared" si="2"/>
        <v>21</v>
      </c>
    </row>
    <row r="66" spans="1:9" ht="12.75">
      <c r="A66" s="56" t="s">
        <v>110</v>
      </c>
      <c r="B66">
        <v>23</v>
      </c>
      <c r="C66">
        <v>2</v>
      </c>
      <c r="D66">
        <v>2</v>
      </c>
      <c r="E66">
        <v>2</v>
      </c>
      <c r="F66">
        <v>6</v>
      </c>
      <c r="G66">
        <v>5</v>
      </c>
      <c r="I66">
        <f t="shared" si="2"/>
        <v>40</v>
      </c>
    </row>
    <row r="67" spans="1:9" ht="12.75">
      <c r="A67" s="56" t="s">
        <v>111</v>
      </c>
      <c r="B67">
        <v>7</v>
      </c>
      <c r="C67">
        <v>2</v>
      </c>
      <c r="D67">
        <v>1</v>
      </c>
      <c r="E67">
        <v>1</v>
      </c>
      <c r="F67">
        <v>2</v>
      </c>
      <c r="G67">
        <v>4</v>
      </c>
      <c r="I67">
        <f t="shared" si="2"/>
        <v>17</v>
      </c>
    </row>
    <row r="68" spans="1:9" ht="12.75">
      <c r="A68" s="56" t="s">
        <v>112</v>
      </c>
      <c r="B68">
        <v>1</v>
      </c>
      <c r="C68">
        <v>1</v>
      </c>
      <c r="E68">
        <v>2</v>
      </c>
      <c r="F68">
        <v>1</v>
      </c>
      <c r="G68">
        <v>1</v>
      </c>
      <c r="I68">
        <f t="shared" si="2"/>
        <v>6</v>
      </c>
    </row>
    <row r="69" spans="1:9" ht="12.75">
      <c r="A69" s="56" t="s">
        <v>113</v>
      </c>
      <c r="F69">
        <v>1</v>
      </c>
      <c r="G69">
        <v>1</v>
      </c>
      <c r="I69">
        <f t="shared" si="2"/>
        <v>2</v>
      </c>
    </row>
    <row r="70" spans="1:9" ht="12.75">
      <c r="A70" s="57" t="s">
        <v>4</v>
      </c>
      <c r="B70" s="22">
        <f aca="true" t="shared" si="3" ref="B70:I70">SUM(B53:B69)</f>
        <v>136</v>
      </c>
      <c r="C70" s="22">
        <f t="shared" si="3"/>
        <v>15</v>
      </c>
      <c r="D70" s="22">
        <f t="shared" si="3"/>
        <v>14</v>
      </c>
      <c r="E70" s="22">
        <f t="shared" si="3"/>
        <v>42</v>
      </c>
      <c r="F70" s="22">
        <f t="shared" si="3"/>
        <v>51</v>
      </c>
      <c r="G70" s="22">
        <f>SUM(G53:G69)</f>
        <v>30</v>
      </c>
      <c r="H70" s="22">
        <f>SUM(H53:H69)</f>
        <v>1</v>
      </c>
      <c r="I70" s="22">
        <f t="shared" si="3"/>
        <v>289</v>
      </c>
    </row>
    <row r="71" spans="1:8" ht="12.75">
      <c r="A71" s="57" t="s">
        <v>5</v>
      </c>
      <c r="B71" s="24">
        <f>B70/I70</f>
        <v>0.47058823529411764</v>
      </c>
      <c r="C71" s="24">
        <f>C70/I70</f>
        <v>0.05190311418685121</v>
      </c>
      <c r="D71" s="24">
        <f>D70/I70</f>
        <v>0.04844290657439446</v>
      </c>
      <c r="E71" s="24">
        <f>E70/I70</f>
        <v>0.1453287197231834</v>
      </c>
      <c r="F71" s="24">
        <f>F70/I70</f>
        <v>0.17647058823529413</v>
      </c>
      <c r="G71" s="24">
        <f>G70/I70</f>
        <v>0.10380622837370242</v>
      </c>
      <c r="H71" s="64">
        <f>H70/I70</f>
        <v>0.0034602076124567475</v>
      </c>
    </row>
    <row r="72" ht="12.75">
      <c r="A72" s="142" t="s">
        <v>175</v>
      </c>
    </row>
    <row r="75" ht="12.75">
      <c r="A75" s="49" t="s">
        <v>284</v>
      </c>
    </row>
    <row r="76" ht="12.75">
      <c r="A76" t="s">
        <v>0</v>
      </c>
    </row>
    <row r="77" spans="2:7" ht="12.75">
      <c r="B77" s="105" t="s">
        <v>14</v>
      </c>
      <c r="C77" s="105" t="s">
        <v>15</v>
      </c>
      <c r="D77" s="105" t="s">
        <v>16</v>
      </c>
      <c r="E77" s="105" t="s">
        <v>17</v>
      </c>
      <c r="F77" s="105" t="s">
        <v>18</v>
      </c>
      <c r="G77" s="105" t="s">
        <v>4</v>
      </c>
    </row>
    <row r="78" spans="1:7" ht="12.75">
      <c r="A78" s="56" t="s">
        <v>97</v>
      </c>
      <c r="B78">
        <v>4</v>
      </c>
      <c r="C78">
        <v>2</v>
      </c>
      <c r="D78">
        <v>7</v>
      </c>
      <c r="E78">
        <v>5</v>
      </c>
      <c r="F78">
        <v>0</v>
      </c>
      <c r="G78">
        <f>SUM(B78:F78)</f>
        <v>18</v>
      </c>
    </row>
    <row r="79" spans="1:7" ht="12.75">
      <c r="A79" s="56" t="s">
        <v>98</v>
      </c>
      <c r="B79">
        <v>1</v>
      </c>
      <c r="C79">
        <v>4</v>
      </c>
      <c r="D79">
        <v>5</v>
      </c>
      <c r="E79">
        <v>1</v>
      </c>
      <c r="F79">
        <v>0</v>
      </c>
      <c r="G79">
        <f aca="true" t="shared" si="4" ref="G79:G94">SUM(B79:F79)</f>
        <v>11</v>
      </c>
    </row>
    <row r="80" spans="1:7" ht="12.75">
      <c r="A80" s="56" t="s">
        <v>99</v>
      </c>
      <c r="B80">
        <v>0</v>
      </c>
      <c r="C80">
        <v>2</v>
      </c>
      <c r="D80">
        <v>1</v>
      </c>
      <c r="E80">
        <v>0</v>
      </c>
      <c r="F80">
        <v>0</v>
      </c>
      <c r="G80">
        <f t="shared" si="4"/>
        <v>3</v>
      </c>
    </row>
    <row r="81" spans="1:7" ht="12.75">
      <c r="A81" s="56" t="s">
        <v>100</v>
      </c>
      <c r="B81">
        <v>5</v>
      </c>
      <c r="C81">
        <v>11</v>
      </c>
      <c r="D81">
        <v>2</v>
      </c>
      <c r="E81">
        <v>6</v>
      </c>
      <c r="F81">
        <v>1</v>
      </c>
      <c r="G81">
        <f t="shared" si="4"/>
        <v>25</v>
      </c>
    </row>
    <row r="82" spans="1:7" ht="12.75">
      <c r="A82" s="56" t="s">
        <v>101</v>
      </c>
      <c r="B82">
        <v>2</v>
      </c>
      <c r="C82">
        <v>13</v>
      </c>
      <c r="D82">
        <v>4</v>
      </c>
      <c r="E82">
        <v>6</v>
      </c>
      <c r="F82">
        <v>2</v>
      </c>
      <c r="G82">
        <f t="shared" si="4"/>
        <v>27</v>
      </c>
    </row>
    <row r="83" spans="1:7" ht="12.75">
      <c r="A83" s="56" t="s">
        <v>102</v>
      </c>
      <c r="B83">
        <v>1</v>
      </c>
      <c r="C83">
        <v>6</v>
      </c>
      <c r="D83">
        <v>1</v>
      </c>
      <c r="E83">
        <v>2</v>
      </c>
      <c r="F83">
        <v>2</v>
      </c>
      <c r="G83">
        <f t="shared" si="4"/>
        <v>12</v>
      </c>
    </row>
    <row r="84" spans="1:7" ht="12.75">
      <c r="A84" s="56" t="s">
        <v>103</v>
      </c>
      <c r="B84">
        <v>2</v>
      </c>
      <c r="C84">
        <v>3</v>
      </c>
      <c r="D84">
        <v>5</v>
      </c>
      <c r="E84">
        <v>5</v>
      </c>
      <c r="F84">
        <v>0</v>
      </c>
      <c r="G84">
        <f t="shared" si="4"/>
        <v>15</v>
      </c>
    </row>
    <row r="85" spans="1:7" ht="12.75">
      <c r="A85" s="56" t="s">
        <v>104</v>
      </c>
      <c r="B85">
        <v>0</v>
      </c>
      <c r="C85">
        <v>6</v>
      </c>
      <c r="D85">
        <v>0</v>
      </c>
      <c r="E85">
        <v>2</v>
      </c>
      <c r="F85">
        <v>0</v>
      </c>
      <c r="G85">
        <f t="shared" si="4"/>
        <v>8</v>
      </c>
    </row>
    <row r="86" spans="1:7" ht="12.75">
      <c r="A86" s="56" t="s">
        <v>105</v>
      </c>
      <c r="B86">
        <v>1</v>
      </c>
      <c r="C86">
        <v>5</v>
      </c>
      <c r="D86">
        <v>9</v>
      </c>
      <c r="E86">
        <v>6</v>
      </c>
      <c r="F86">
        <v>0</v>
      </c>
      <c r="G86">
        <f t="shared" si="4"/>
        <v>21</v>
      </c>
    </row>
    <row r="87" spans="1:7" ht="12.75">
      <c r="A87" s="56" t="s">
        <v>106</v>
      </c>
      <c r="B87">
        <v>0</v>
      </c>
      <c r="C87">
        <v>17</v>
      </c>
      <c r="D87">
        <v>2</v>
      </c>
      <c r="E87">
        <v>10</v>
      </c>
      <c r="F87">
        <v>5</v>
      </c>
      <c r="G87">
        <f t="shared" si="4"/>
        <v>34</v>
      </c>
    </row>
    <row r="88" spans="1:7" ht="12.75">
      <c r="A88" s="56" t="s">
        <v>107</v>
      </c>
      <c r="B88">
        <v>1</v>
      </c>
      <c r="C88">
        <v>7</v>
      </c>
      <c r="D88">
        <v>1</v>
      </c>
      <c r="E88">
        <v>3</v>
      </c>
      <c r="F88">
        <v>2</v>
      </c>
      <c r="G88">
        <f t="shared" si="4"/>
        <v>14</v>
      </c>
    </row>
    <row r="89" spans="1:7" ht="12.75">
      <c r="A89" s="56" t="s">
        <v>108</v>
      </c>
      <c r="B89">
        <v>2</v>
      </c>
      <c r="C89">
        <v>7</v>
      </c>
      <c r="D89">
        <v>3</v>
      </c>
      <c r="E89">
        <v>3</v>
      </c>
      <c r="F89">
        <v>0</v>
      </c>
      <c r="G89">
        <f t="shared" si="4"/>
        <v>15</v>
      </c>
    </row>
    <row r="90" spans="1:7" ht="12.75">
      <c r="A90" s="56" t="s">
        <v>109</v>
      </c>
      <c r="B90">
        <v>2</v>
      </c>
      <c r="C90">
        <v>5</v>
      </c>
      <c r="D90">
        <v>1</v>
      </c>
      <c r="E90">
        <v>9</v>
      </c>
      <c r="F90">
        <v>4</v>
      </c>
      <c r="G90">
        <f t="shared" si="4"/>
        <v>21</v>
      </c>
    </row>
    <row r="91" spans="1:7" ht="12.75">
      <c r="A91" s="56" t="s">
        <v>110</v>
      </c>
      <c r="B91">
        <v>3</v>
      </c>
      <c r="C91">
        <v>22</v>
      </c>
      <c r="D91">
        <v>3</v>
      </c>
      <c r="E91">
        <v>8</v>
      </c>
      <c r="F91">
        <v>4</v>
      </c>
      <c r="G91">
        <f t="shared" si="4"/>
        <v>40</v>
      </c>
    </row>
    <row r="92" spans="1:7" ht="12.75">
      <c r="A92" s="56" t="s">
        <v>111</v>
      </c>
      <c r="B92">
        <v>1</v>
      </c>
      <c r="C92">
        <v>7</v>
      </c>
      <c r="D92">
        <v>2</v>
      </c>
      <c r="E92">
        <v>5</v>
      </c>
      <c r="F92">
        <v>2</v>
      </c>
      <c r="G92">
        <f t="shared" si="4"/>
        <v>17</v>
      </c>
    </row>
    <row r="93" spans="1:7" ht="12.75">
      <c r="A93" s="56" t="s">
        <v>112</v>
      </c>
      <c r="B93">
        <v>1</v>
      </c>
      <c r="C93">
        <v>2</v>
      </c>
      <c r="D93">
        <v>0</v>
      </c>
      <c r="E93">
        <v>2</v>
      </c>
      <c r="F93">
        <v>1</v>
      </c>
      <c r="G93">
        <f t="shared" si="4"/>
        <v>6</v>
      </c>
    </row>
    <row r="94" spans="1:7" ht="12.75">
      <c r="A94" s="56" t="s">
        <v>113</v>
      </c>
      <c r="B94">
        <v>0</v>
      </c>
      <c r="C94">
        <v>1</v>
      </c>
      <c r="D94">
        <v>0</v>
      </c>
      <c r="E94">
        <v>1</v>
      </c>
      <c r="F94">
        <v>0</v>
      </c>
      <c r="G94">
        <f t="shared" si="4"/>
        <v>2</v>
      </c>
    </row>
    <row r="95" spans="1:7" ht="12.75">
      <c r="A95" s="56" t="s">
        <v>4</v>
      </c>
      <c r="B95">
        <f aca="true" t="shared" si="5" ref="B95:G95">SUM(B78:B94)</f>
        <v>26</v>
      </c>
      <c r="C95">
        <f t="shared" si="5"/>
        <v>120</v>
      </c>
      <c r="D95">
        <f t="shared" si="5"/>
        <v>46</v>
      </c>
      <c r="E95">
        <f t="shared" si="5"/>
        <v>74</v>
      </c>
      <c r="F95">
        <f t="shared" si="5"/>
        <v>23</v>
      </c>
      <c r="G95">
        <f t="shared" si="5"/>
        <v>289</v>
      </c>
    </row>
    <row r="96" spans="1:8" ht="12.75">
      <c r="A96" s="57" t="s">
        <v>5</v>
      </c>
      <c r="B96" s="24">
        <f>B95/G95</f>
        <v>0.08996539792387544</v>
      </c>
      <c r="C96" s="24">
        <f>C95/G95</f>
        <v>0.41522491349480967</v>
      </c>
      <c r="D96" s="24">
        <f>D95/G95</f>
        <v>0.15916955017301038</v>
      </c>
      <c r="E96" s="24">
        <f>E95/G95</f>
        <v>0.2560553633217993</v>
      </c>
      <c r="F96" s="24">
        <f>F95/G95</f>
        <v>0.07958477508650519</v>
      </c>
      <c r="G96" s="9"/>
      <c r="H96" s="9"/>
    </row>
    <row r="99" ht="12.75">
      <c r="A99" s="49" t="s">
        <v>285</v>
      </c>
    </row>
    <row r="100" spans="1:4" ht="12.75">
      <c r="A100" t="s">
        <v>0</v>
      </c>
      <c r="B100" s="230" t="s">
        <v>311</v>
      </c>
      <c r="C100" s="231"/>
      <c r="D100" s="232"/>
    </row>
    <row r="101" spans="2:4" ht="12.75">
      <c r="B101" s="105" t="s">
        <v>19</v>
      </c>
      <c r="C101" s="105" t="s">
        <v>20</v>
      </c>
      <c r="D101" s="105" t="s">
        <v>4</v>
      </c>
    </row>
    <row r="102" spans="1:4" ht="12.75">
      <c r="A102" s="56" t="s">
        <v>97</v>
      </c>
      <c r="B102">
        <v>12</v>
      </c>
      <c r="C102">
        <v>6</v>
      </c>
      <c r="D102">
        <f>SUM(B102:C102)</f>
        <v>18</v>
      </c>
    </row>
    <row r="103" spans="1:4" ht="12.75">
      <c r="A103" s="56" t="s">
        <v>98</v>
      </c>
      <c r="B103">
        <v>5</v>
      </c>
      <c r="C103">
        <v>6</v>
      </c>
      <c r="D103">
        <f aca="true" t="shared" si="6" ref="D103:D118">SUM(B103:C103)</f>
        <v>11</v>
      </c>
    </row>
    <row r="104" spans="1:4" ht="12.75">
      <c r="A104" s="56" t="s">
        <v>99</v>
      </c>
      <c r="B104">
        <v>1</v>
      </c>
      <c r="C104">
        <v>2</v>
      </c>
      <c r="D104">
        <f t="shared" si="6"/>
        <v>3</v>
      </c>
    </row>
    <row r="105" spans="1:4" ht="12.75">
      <c r="A105" s="56" t="s">
        <v>100</v>
      </c>
      <c r="B105">
        <v>11</v>
      </c>
      <c r="C105">
        <v>14</v>
      </c>
      <c r="D105">
        <f t="shared" si="6"/>
        <v>25</v>
      </c>
    </row>
    <row r="106" spans="1:4" ht="12.75">
      <c r="A106" s="56" t="s">
        <v>101</v>
      </c>
      <c r="B106">
        <v>12</v>
      </c>
      <c r="C106">
        <v>15</v>
      </c>
      <c r="D106">
        <f t="shared" si="6"/>
        <v>27</v>
      </c>
    </row>
    <row r="107" spans="1:4" ht="12.75">
      <c r="A107" s="56" t="s">
        <v>102</v>
      </c>
      <c r="B107">
        <v>4</v>
      </c>
      <c r="C107">
        <v>8</v>
      </c>
      <c r="D107">
        <f t="shared" si="6"/>
        <v>12</v>
      </c>
    </row>
    <row r="108" spans="1:4" ht="12.75">
      <c r="A108" s="56" t="s">
        <v>103</v>
      </c>
      <c r="B108">
        <v>9</v>
      </c>
      <c r="C108">
        <v>6</v>
      </c>
      <c r="D108">
        <f t="shared" si="6"/>
        <v>15</v>
      </c>
    </row>
    <row r="109" spans="1:4" ht="12.75">
      <c r="A109" s="56" t="s">
        <v>104</v>
      </c>
      <c r="B109">
        <v>3</v>
      </c>
      <c r="C109">
        <v>5</v>
      </c>
      <c r="D109">
        <f t="shared" si="6"/>
        <v>8</v>
      </c>
    </row>
    <row r="110" spans="1:4" ht="12.75">
      <c r="A110" s="56" t="s">
        <v>105</v>
      </c>
      <c r="B110">
        <v>13</v>
      </c>
      <c r="C110">
        <v>8</v>
      </c>
      <c r="D110">
        <f t="shared" si="6"/>
        <v>21</v>
      </c>
    </row>
    <row r="111" spans="1:4" ht="12.75">
      <c r="A111" s="56" t="s">
        <v>106</v>
      </c>
      <c r="B111">
        <v>9</v>
      </c>
      <c r="C111">
        <v>25</v>
      </c>
      <c r="D111">
        <f t="shared" si="6"/>
        <v>34</v>
      </c>
    </row>
    <row r="112" spans="1:4" ht="12.75">
      <c r="A112" s="56" t="s">
        <v>107</v>
      </c>
      <c r="B112">
        <v>6</v>
      </c>
      <c r="C112">
        <v>8</v>
      </c>
      <c r="D112">
        <f t="shared" si="6"/>
        <v>14</v>
      </c>
    </row>
    <row r="113" spans="1:4" ht="12.75">
      <c r="A113" s="56" t="s">
        <v>108</v>
      </c>
      <c r="B113">
        <v>7</v>
      </c>
      <c r="C113">
        <v>8</v>
      </c>
      <c r="D113">
        <f t="shared" si="6"/>
        <v>15</v>
      </c>
    </row>
    <row r="114" spans="1:4" ht="12.75">
      <c r="A114" s="56" t="s">
        <v>109</v>
      </c>
      <c r="B114">
        <v>13</v>
      </c>
      <c r="C114">
        <v>8</v>
      </c>
      <c r="D114">
        <f t="shared" si="6"/>
        <v>21</v>
      </c>
    </row>
    <row r="115" spans="1:4" ht="12.75">
      <c r="A115" s="56" t="s">
        <v>110</v>
      </c>
      <c r="B115">
        <v>11</v>
      </c>
      <c r="C115">
        <v>29</v>
      </c>
      <c r="D115">
        <f t="shared" si="6"/>
        <v>40</v>
      </c>
    </row>
    <row r="116" spans="1:4" ht="12.75">
      <c r="A116" s="56" t="s">
        <v>111</v>
      </c>
      <c r="B116">
        <v>8</v>
      </c>
      <c r="C116">
        <v>9</v>
      </c>
      <c r="D116">
        <f t="shared" si="6"/>
        <v>17</v>
      </c>
    </row>
    <row r="117" spans="1:4" ht="12.75">
      <c r="A117" s="56" t="s">
        <v>112</v>
      </c>
      <c r="B117">
        <v>2</v>
      </c>
      <c r="C117">
        <v>4</v>
      </c>
      <c r="D117">
        <f t="shared" si="6"/>
        <v>6</v>
      </c>
    </row>
    <row r="118" spans="1:4" ht="12.75">
      <c r="A118" s="56" t="s">
        <v>113</v>
      </c>
      <c r="B118">
        <v>1</v>
      </c>
      <c r="C118">
        <v>1</v>
      </c>
      <c r="D118">
        <f t="shared" si="6"/>
        <v>2</v>
      </c>
    </row>
    <row r="119" spans="1:4" ht="12.75">
      <c r="A119" s="57" t="s">
        <v>4</v>
      </c>
      <c r="B119" s="22">
        <f>SUM(B102:B118)</f>
        <v>127</v>
      </c>
      <c r="C119" s="22">
        <f>SUM(C102:C118)</f>
        <v>162</v>
      </c>
      <c r="D119" s="22">
        <f>SUM(D102:D118)</f>
        <v>289</v>
      </c>
    </row>
    <row r="120" spans="1:3" ht="12.75">
      <c r="A120" s="143" t="s">
        <v>5</v>
      </c>
      <c r="B120" s="136">
        <f>B119/D119</f>
        <v>0.43944636678200694</v>
      </c>
      <c r="C120" s="136">
        <f>C119/D119</f>
        <v>0.5605536332179931</v>
      </c>
    </row>
    <row r="122" ht="12.75">
      <c r="A122" s="49" t="s">
        <v>286</v>
      </c>
    </row>
    <row r="123" ht="12.75">
      <c r="A123" t="s">
        <v>0</v>
      </c>
    </row>
    <row r="124" spans="2:6" ht="12.75">
      <c r="B124" s="105" t="s">
        <v>202</v>
      </c>
      <c r="C124" s="105" t="s">
        <v>203</v>
      </c>
      <c r="D124" s="105" t="s">
        <v>21</v>
      </c>
      <c r="E124" s="105" t="s">
        <v>204</v>
      </c>
      <c r="F124" s="105" t="s">
        <v>4</v>
      </c>
    </row>
    <row r="125" spans="1:6" ht="12.75">
      <c r="A125" s="56" t="s">
        <v>97</v>
      </c>
      <c r="B125">
        <v>6</v>
      </c>
      <c r="C125">
        <v>11</v>
      </c>
      <c r="D125">
        <v>1</v>
      </c>
      <c r="E125">
        <v>0</v>
      </c>
      <c r="F125">
        <f>SUM(B125:E125)</f>
        <v>18</v>
      </c>
    </row>
    <row r="126" spans="1:6" ht="12.75">
      <c r="A126" s="56" t="s">
        <v>98</v>
      </c>
      <c r="B126">
        <v>1</v>
      </c>
      <c r="C126">
        <v>9</v>
      </c>
      <c r="D126">
        <v>1</v>
      </c>
      <c r="E126">
        <v>0</v>
      </c>
      <c r="F126">
        <f aca="true" t="shared" si="7" ref="F126:F141">SUM(B126:E126)</f>
        <v>11</v>
      </c>
    </row>
    <row r="127" spans="1:6" ht="12.75">
      <c r="A127" s="56" t="s">
        <v>99</v>
      </c>
      <c r="B127">
        <v>0</v>
      </c>
      <c r="C127">
        <v>1</v>
      </c>
      <c r="D127">
        <v>2</v>
      </c>
      <c r="E127">
        <v>0</v>
      </c>
      <c r="F127">
        <f t="shared" si="7"/>
        <v>3</v>
      </c>
    </row>
    <row r="128" spans="1:6" ht="12.75">
      <c r="A128" s="56" t="s">
        <v>100</v>
      </c>
      <c r="B128">
        <v>7</v>
      </c>
      <c r="C128">
        <v>12</v>
      </c>
      <c r="D128">
        <v>1</v>
      </c>
      <c r="E128">
        <v>5</v>
      </c>
      <c r="F128">
        <f t="shared" si="7"/>
        <v>25</v>
      </c>
    </row>
    <row r="129" spans="1:6" ht="12.75">
      <c r="A129" s="56" t="s">
        <v>101</v>
      </c>
      <c r="B129">
        <v>6</v>
      </c>
      <c r="C129">
        <v>17</v>
      </c>
      <c r="D129">
        <v>3</v>
      </c>
      <c r="E129">
        <v>1</v>
      </c>
      <c r="F129">
        <f t="shared" si="7"/>
        <v>27</v>
      </c>
    </row>
    <row r="130" spans="1:6" ht="12.75">
      <c r="A130" s="56" t="s">
        <v>102</v>
      </c>
      <c r="B130">
        <v>2</v>
      </c>
      <c r="C130">
        <v>5</v>
      </c>
      <c r="D130">
        <v>2</v>
      </c>
      <c r="E130">
        <v>3</v>
      </c>
      <c r="F130">
        <f t="shared" si="7"/>
        <v>12</v>
      </c>
    </row>
    <row r="131" spans="1:6" ht="12.75">
      <c r="A131" s="56" t="s">
        <v>103</v>
      </c>
      <c r="B131">
        <v>3</v>
      </c>
      <c r="C131">
        <v>10</v>
      </c>
      <c r="D131">
        <v>2</v>
      </c>
      <c r="E131">
        <v>0</v>
      </c>
      <c r="F131">
        <f t="shared" si="7"/>
        <v>15</v>
      </c>
    </row>
    <row r="132" spans="1:6" ht="12.75">
      <c r="A132" s="56" t="s">
        <v>104</v>
      </c>
      <c r="B132">
        <v>1</v>
      </c>
      <c r="C132">
        <v>5</v>
      </c>
      <c r="D132">
        <v>1</v>
      </c>
      <c r="E132">
        <v>1</v>
      </c>
      <c r="F132">
        <f t="shared" si="7"/>
        <v>8</v>
      </c>
    </row>
    <row r="133" spans="1:6" ht="12.75">
      <c r="A133" s="56" t="s">
        <v>105</v>
      </c>
      <c r="B133">
        <v>3</v>
      </c>
      <c r="C133">
        <v>17</v>
      </c>
      <c r="D133">
        <v>0</v>
      </c>
      <c r="E133">
        <v>1</v>
      </c>
      <c r="F133">
        <f t="shared" si="7"/>
        <v>21</v>
      </c>
    </row>
    <row r="134" spans="1:6" ht="12.75">
      <c r="A134" s="56" t="s">
        <v>106</v>
      </c>
      <c r="B134">
        <v>5</v>
      </c>
      <c r="C134">
        <v>12</v>
      </c>
      <c r="D134">
        <v>3</v>
      </c>
      <c r="E134">
        <v>14</v>
      </c>
      <c r="F134">
        <f t="shared" si="7"/>
        <v>34</v>
      </c>
    </row>
    <row r="135" spans="1:6" ht="12.75">
      <c r="A135" s="56" t="s">
        <v>107</v>
      </c>
      <c r="B135">
        <v>0</v>
      </c>
      <c r="C135">
        <v>14</v>
      </c>
      <c r="D135">
        <v>0</v>
      </c>
      <c r="E135">
        <v>0</v>
      </c>
      <c r="F135">
        <f t="shared" si="7"/>
        <v>14</v>
      </c>
    </row>
    <row r="136" spans="1:6" ht="12.75">
      <c r="A136" s="56" t="s">
        <v>108</v>
      </c>
      <c r="B136">
        <v>2</v>
      </c>
      <c r="C136">
        <v>12</v>
      </c>
      <c r="D136">
        <v>0</v>
      </c>
      <c r="E136">
        <v>1</v>
      </c>
      <c r="F136">
        <f t="shared" si="7"/>
        <v>15</v>
      </c>
    </row>
    <row r="137" spans="1:6" ht="12.75">
      <c r="A137" s="56" t="s">
        <v>109</v>
      </c>
      <c r="B137">
        <v>7</v>
      </c>
      <c r="C137">
        <v>12</v>
      </c>
      <c r="D137">
        <v>2</v>
      </c>
      <c r="E137">
        <v>0</v>
      </c>
      <c r="F137">
        <f t="shared" si="7"/>
        <v>21</v>
      </c>
    </row>
    <row r="138" spans="1:6" ht="12.75">
      <c r="A138" s="56" t="s">
        <v>110</v>
      </c>
      <c r="B138">
        <v>9</v>
      </c>
      <c r="C138">
        <v>22</v>
      </c>
      <c r="D138">
        <v>2</v>
      </c>
      <c r="E138">
        <v>7</v>
      </c>
      <c r="F138">
        <f t="shared" si="7"/>
        <v>40</v>
      </c>
    </row>
    <row r="139" spans="1:6" ht="12.75">
      <c r="A139" s="56" t="s">
        <v>111</v>
      </c>
      <c r="B139">
        <v>5</v>
      </c>
      <c r="C139">
        <v>6</v>
      </c>
      <c r="D139">
        <v>4</v>
      </c>
      <c r="E139">
        <v>2</v>
      </c>
      <c r="F139">
        <f t="shared" si="7"/>
        <v>17</v>
      </c>
    </row>
    <row r="140" spans="1:6" ht="12.75">
      <c r="A140" s="56" t="s">
        <v>112</v>
      </c>
      <c r="B140">
        <v>1</v>
      </c>
      <c r="C140">
        <v>5</v>
      </c>
      <c r="D140">
        <v>0</v>
      </c>
      <c r="E140">
        <v>0</v>
      </c>
      <c r="F140">
        <f t="shared" si="7"/>
        <v>6</v>
      </c>
    </row>
    <row r="141" spans="1:6" ht="12.75">
      <c r="A141" s="56" t="s">
        <v>113</v>
      </c>
      <c r="B141">
        <v>1</v>
      </c>
      <c r="C141">
        <v>1</v>
      </c>
      <c r="D141">
        <v>0</v>
      </c>
      <c r="E141">
        <v>0</v>
      </c>
      <c r="F141">
        <f t="shared" si="7"/>
        <v>2</v>
      </c>
    </row>
    <row r="142" spans="1:6" ht="12.75">
      <c r="A142" s="56" t="s">
        <v>4</v>
      </c>
      <c r="B142">
        <f>SUM(B125:B141)</f>
        <v>59</v>
      </c>
      <c r="C142">
        <f>SUM(C125:C141)</f>
        <v>171</v>
      </c>
      <c r="D142">
        <f>SUM(D125:D141)</f>
        <v>24</v>
      </c>
      <c r="E142">
        <f>SUM(E125:E141)</f>
        <v>35</v>
      </c>
      <c r="F142">
        <f>SUM(F125:F141)</f>
        <v>289</v>
      </c>
    </row>
    <row r="143" spans="1:5" ht="12.75">
      <c r="A143" s="57" t="s">
        <v>5</v>
      </c>
      <c r="B143" s="24">
        <f>B142/F142</f>
        <v>0.2041522491349481</v>
      </c>
      <c r="C143" s="24">
        <f>C142/F142</f>
        <v>0.5916955017301038</v>
      </c>
      <c r="D143" s="24">
        <f>D142/F142</f>
        <v>0.08304498269896193</v>
      </c>
      <c r="E143" s="24">
        <f>E142/F142</f>
        <v>0.12110726643598616</v>
      </c>
    </row>
    <row r="144" spans="1:17" ht="12.75" customHeight="1">
      <c r="A144" s="139" t="s">
        <v>205</v>
      </c>
      <c r="B144" s="137"/>
      <c r="C144" s="137"/>
      <c r="D144" s="137"/>
      <c r="E144" s="137"/>
      <c r="F144" s="78"/>
      <c r="G144" s="78"/>
      <c r="H144" s="78"/>
      <c r="J144" s="51"/>
      <c r="K144" s="51"/>
      <c r="L144" s="51"/>
      <c r="M144" s="51"/>
      <c r="N144" s="51"/>
      <c r="O144" s="51"/>
      <c r="P144" s="51"/>
      <c r="Q144" s="52"/>
    </row>
    <row r="145" spans="1:17" ht="12.75">
      <c r="A145" s="140" t="s">
        <v>206</v>
      </c>
      <c r="B145" s="138"/>
      <c r="C145" s="138"/>
      <c r="D145" s="138"/>
      <c r="E145" s="138"/>
      <c r="F145" s="79"/>
      <c r="G145" s="79"/>
      <c r="H145" s="79"/>
      <c r="I145" s="53"/>
      <c r="J145" s="53"/>
      <c r="K145" s="53"/>
      <c r="L145" s="53"/>
      <c r="M145" s="53"/>
      <c r="N145" s="53"/>
      <c r="O145" s="53"/>
      <c r="P145" s="53"/>
      <c r="Q145" s="54"/>
    </row>
    <row r="146" ht="12.75">
      <c r="A146" s="141" t="s">
        <v>207</v>
      </c>
    </row>
  </sheetData>
  <mergeCells count="1">
    <mergeCell ref="B100:D100"/>
  </mergeCells>
  <printOptions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Header>&amp;C&amp;"Arial Black,Regular"2005 Annual Survey</oddHeader>
    <oddFooter>&amp;L&amp;"Arial Black,Regular"&amp;9Note: percentages may not equal 100% because of rounding.&amp;C&amp;"Arial Black,Regular"&amp;9&amp;D&amp;R&amp;"Arial Black,Regular"&amp;9Demoraphics/&amp;P of &amp;N</oddFooter>
  </headerFooter>
  <rowBreaks count="2" manualBreakCount="2">
    <brk id="49" max="11" man="1"/>
    <brk id="9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6"/>
  <sheetViews>
    <sheetView zoomScale="200" zoomScaleNormal="200" workbookViewId="0" topLeftCell="A1">
      <selection activeCell="B22" sqref="B22"/>
    </sheetView>
  </sheetViews>
  <sheetFormatPr defaultColWidth="9.140625" defaultRowHeight="12.75"/>
  <cols>
    <col min="1" max="1" width="22.8515625" style="0" customWidth="1"/>
    <col min="2" max="2" width="14.421875" style="0" customWidth="1"/>
    <col min="3" max="3" width="14.28125" style="10" customWidth="1"/>
    <col min="4" max="4" width="13.421875" style="0" customWidth="1"/>
    <col min="5" max="5" width="10.421875" style="0" customWidth="1"/>
    <col min="6" max="6" width="8.00390625" style="0" customWidth="1"/>
    <col min="7" max="7" width="5.7109375" style="0" customWidth="1"/>
    <col min="8" max="8" width="6.7109375" style="0" customWidth="1"/>
  </cols>
  <sheetData>
    <row r="1" ht="12.75">
      <c r="A1" s="148" t="s">
        <v>212</v>
      </c>
    </row>
    <row r="3" ht="12.75">
      <c r="A3" s="49" t="s">
        <v>257</v>
      </c>
    </row>
    <row r="4" spans="1:4" ht="12.75">
      <c r="A4" s="47" t="s">
        <v>0</v>
      </c>
      <c r="B4" s="230" t="s">
        <v>222</v>
      </c>
      <c r="C4" s="231"/>
      <c r="D4" s="232"/>
    </row>
    <row r="5" spans="1:6" ht="12.75">
      <c r="A5" s="47"/>
      <c r="B5" s="41" t="s">
        <v>19</v>
      </c>
      <c r="C5" s="42" t="s">
        <v>20</v>
      </c>
      <c r="D5" s="41" t="s">
        <v>4</v>
      </c>
      <c r="E5" s="41"/>
      <c r="F5" s="22"/>
    </row>
    <row r="6" spans="1:4" ht="12.75">
      <c r="A6" s="56" t="s">
        <v>97</v>
      </c>
      <c r="B6">
        <v>3</v>
      </c>
      <c r="C6" s="10">
        <v>7</v>
      </c>
      <c r="D6">
        <f>SUM(B6:C6)</f>
        <v>10</v>
      </c>
    </row>
    <row r="7" spans="1:4" ht="12.75">
      <c r="A7" s="56" t="s">
        <v>98</v>
      </c>
      <c r="B7">
        <v>4</v>
      </c>
      <c r="C7" s="10">
        <v>3</v>
      </c>
      <c r="D7">
        <f>SUM(B7:C7)</f>
        <v>7</v>
      </c>
    </row>
    <row r="8" ht="12.75">
      <c r="A8" s="56" t="s">
        <v>99</v>
      </c>
    </row>
    <row r="9" spans="1:4" ht="12.75">
      <c r="A9" s="56" t="s">
        <v>100</v>
      </c>
      <c r="B9">
        <v>7</v>
      </c>
      <c r="C9" s="10">
        <v>6</v>
      </c>
      <c r="D9">
        <f aca="true" t="shared" si="0" ref="D9:D21">SUM(B9:C9)</f>
        <v>13</v>
      </c>
    </row>
    <row r="10" spans="1:4" ht="12.75">
      <c r="A10" s="56" t="s">
        <v>101</v>
      </c>
      <c r="B10">
        <v>3</v>
      </c>
      <c r="C10" s="10">
        <v>9</v>
      </c>
      <c r="D10">
        <f t="shared" si="0"/>
        <v>12</v>
      </c>
    </row>
    <row r="11" spans="1:4" ht="12.75">
      <c r="A11" s="56" t="s">
        <v>102</v>
      </c>
      <c r="B11">
        <v>5</v>
      </c>
      <c r="C11" s="10">
        <v>4</v>
      </c>
      <c r="D11">
        <f t="shared" si="0"/>
        <v>9</v>
      </c>
    </row>
    <row r="12" spans="1:4" ht="12.75">
      <c r="A12" s="56" t="s">
        <v>103</v>
      </c>
      <c r="B12">
        <v>3</v>
      </c>
      <c r="C12" s="10">
        <v>3</v>
      </c>
      <c r="D12">
        <f t="shared" si="0"/>
        <v>6</v>
      </c>
    </row>
    <row r="13" spans="1:4" ht="12.75">
      <c r="A13" s="56" t="s">
        <v>104</v>
      </c>
      <c r="B13">
        <v>2</v>
      </c>
      <c r="C13" s="10">
        <v>2</v>
      </c>
      <c r="D13">
        <f t="shared" si="0"/>
        <v>4</v>
      </c>
    </row>
    <row r="14" spans="1:4" ht="12.75">
      <c r="A14" s="56" t="s">
        <v>105</v>
      </c>
      <c r="B14">
        <v>7</v>
      </c>
      <c r="C14" s="10">
        <v>7</v>
      </c>
      <c r="D14">
        <f t="shared" si="0"/>
        <v>14</v>
      </c>
    </row>
    <row r="15" spans="1:4" ht="12.75">
      <c r="A15" s="56" t="s">
        <v>106</v>
      </c>
      <c r="B15">
        <v>8</v>
      </c>
      <c r="C15" s="10">
        <v>14</v>
      </c>
      <c r="D15">
        <f t="shared" si="0"/>
        <v>22</v>
      </c>
    </row>
    <row r="16" spans="1:4" ht="12.75">
      <c r="A16" s="56" t="s">
        <v>107</v>
      </c>
      <c r="B16">
        <v>1</v>
      </c>
      <c r="C16" s="10">
        <v>5</v>
      </c>
      <c r="D16">
        <f t="shared" si="0"/>
        <v>6</v>
      </c>
    </row>
    <row r="17" spans="1:4" ht="12.75">
      <c r="A17" s="56" t="s">
        <v>108</v>
      </c>
      <c r="B17">
        <v>4</v>
      </c>
      <c r="C17" s="10">
        <v>4</v>
      </c>
      <c r="D17">
        <f t="shared" si="0"/>
        <v>8</v>
      </c>
    </row>
    <row r="18" spans="1:4" ht="12.75">
      <c r="A18" s="56" t="s">
        <v>109</v>
      </c>
      <c r="B18">
        <v>2</v>
      </c>
      <c r="C18" s="10">
        <v>5</v>
      </c>
      <c r="D18">
        <f t="shared" si="0"/>
        <v>7</v>
      </c>
    </row>
    <row r="19" spans="1:4" ht="12.75">
      <c r="A19" s="56" t="s">
        <v>110</v>
      </c>
      <c r="B19">
        <v>9</v>
      </c>
      <c r="C19" s="10">
        <v>17</v>
      </c>
      <c r="D19">
        <f t="shared" si="0"/>
        <v>26</v>
      </c>
    </row>
    <row r="20" spans="1:4" ht="12.75">
      <c r="A20" s="56" t="s">
        <v>111</v>
      </c>
      <c r="B20">
        <v>5</v>
      </c>
      <c r="C20" s="10">
        <v>4</v>
      </c>
      <c r="D20">
        <f t="shared" si="0"/>
        <v>9</v>
      </c>
    </row>
    <row r="21" spans="1:4" ht="12.75">
      <c r="A21" s="56" t="s">
        <v>112</v>
      </c>
      <c r="B21">
        <v>0</v>
      </c>
      <c r="C21" s="10">
        <v>2</v>
      </c>
      <c r="D21">
        <f t="shared" si="0"/>
        <v>2</v>
      </c>
    </row>
    <row r="22" ht="12.75">
      <c r="A22" s="56" t="s">
        <v>113</v>
      </c>
    </row>
    <row r="23" spans="1:5" ht="12.75">
      <c r="A23" s="57" t="s">
        <v>4</v>
      </c>
      <c r="B23" s="22">
        <f>SUM(B6:B22)</f>
        <v>63</v>
      </c>
      <c r="C23" s="23">
        <f>SUM(C6:C22)</f>
        <v>92</v>
      </c>
      <c r="D23" s="22">
        <f>SUM(D6:D22)</f>
        <v>155</v>
      </c>
      <c r="E23" s="22"/>
    </row>
    <row r="24" spans="1:5" ht="12.75">
      <c r="A24" s="57" t="s">
        <v>5</v>
      </c>
      <c r="B24" s="24">
        <f>B23/D23</f>
        <v>0.4064516129032258</v>
      </c>
      <c r="C24" s="26">
        <f>C23/D23</f>
        <v>0.5935483870967742</v>
      </c>
      <c r="D24" s="24"/>
      <c r="E24" s="24"/>
    </row>
    <row r="25" ht="12.75">
      <c r="A25" s="47"/>
    </row>
    <row r="26" ht="12.75">
      <c r="A26" s="47"/>
    </row>
    <row r="27" spans="1:4" ht="12.75">
      <c r="A27" s="55" t="s">
        <v>293</v>
      </c>
      <c r="B27" s="11"/>
      <c r="C27" s="13"/>
      <c r="D27" s="12"/>
    </row>
    <row r="28" spans="1:4" ht="12.75">
      <c r="A28" s="55"/>
      <c r="B28" s="231" t="s">
        <v>223</v>
      </c>
      <c r="C28" s="231"/>
      <c r="D28" s="232"/>
    </row>
    <row r="29" spans="1:6" ht="12.75">
      <c r="A29" s="47"/>
      <c r="B29" s="105" t="s">
        <v>19</v>
      </c>
      <c r="C29" s="101" t="s">
        <v>20</v>
      </c>
      <c r="D29" s="105" t="s">
        <v>4</v>
      </c>
      <c r="F29" s="22"/>
    </row>
    <row r="30" spans="1:4" ht="12.75">
      <c r="A30" s="56" t="s">
        <v>97</v>
      </c>
      <c r="B30">
        <v>5</v>
      </c>
      <c r="C30" s="10">
        <v>4</v>
      </c>
      <c r="D30" s="33">
        <f aca="true" t="shared" si="1" ref="D30:D45">SUM(B30:C30)</f>
        <v>9</v>
      </c>
    </row>
    <row r="31" spans="1:4" ht="12.75">
      <c r="A31" s="56" t="s">
        <v>98</v>
      </c>
      <c r="B31">
        <v>3</v>
      </c>
      <c r="C31" s="10">
        <v>5</v>
      </c>
      <c r="D31" s="33">
        <f t="shared" si="1"/>
        <v>8</v>
      </c>
    </row>
    <row r="32" spans="1:4" ht="12.75">
      <c r="A32" s="56" t="s">
        <v>99</v>
      </c>
      <c r="D32" s="33"/>
    </row>
    <row r="33" spans="1:4" ht="12.75">
      <c r="A33" s="56" t="s">
        <v>100</v>
      </c>
      <c r="B33">
        <v>12</v>
      </c>
      <c r="C33" s="10">
        <v>1</v>
      </c>
      <c r="D33" s="33">
        <f t="shared" si="1"/>
        <v>13</v>
      </c>
    </row>
    <row r="34" spans="1:4" ht="12.75">
      <c r="A34" s="56" t="s">
        <v>101</v>
      </c>
      <c r="B34">
        <v>13</v>
      </c>
      <c r="C34" s="10">
        <v>0</v>
      </c>
      <c r="D34" s="33">
        <f t="shared" si="1"/>
        <v>13</v>
      </c>
    </row>
    <row r="35" spans="1:4" ht="12.75">
      <c r="A35" s="56" t="s">
        <v>102</v>
      </c>
      <c r="B35">
        <v>5</v>
      </c>
      <c r="C35" s="10">
        <v>4</v>
      </c>
      <c r="D35" s="33">
        <f t="shared" si="1"/>
        <v>9</v>
      </c>
    </row>
    <row r="36" spans="1:4" ht="12.75">
      <c r="A36" s="56" t="s">
        <v>103</v>
      </c>
      <c r="B36">
        <v>4</v>
      </c>
      <c r="C36" s="10">
        <v>2</v>
      </c>
      <c r="D36" s="33">
        <f t="shared" si="1"/>
        <v>6</v>
      </c>
    </row>
    <row r="37" spans="1:4" ht="12.75">
      <c r="A37" s="56" t="s">
        <v>104</v>
      </c>
      <c r="B37">
        <v>3</v>
      </c>
      <c r="C37" s="10">
        <v>1</v>
      </c>
      <c r="D37" s="33">
        <f t="shared" si="1"/>
        <v>4</v>
      </c>
    </row>
    <row r="38" spans="1:4" ht="12.75">
      <c r="A38" s="56" t="s">
        <v>105</v>
      </c>
      <c r="B38">
        <v>13</v>
      </c>
      <c r="C38" s="10">
        <v>1</v>
      </c>
      <c r="D38" s="33">
        <f t="shared" si="1"/>
        <v>14</v>
      </c>
    </row>
    <row r="39" spans="1:4" ht="12.75">
      <c r="A39" s="56" t="s">
        <v>106</v>
      </c>
      <c r="B39">
        <v>20</v>
      </c>
      <c r="C39" s="10">
        <v>2</v>
      </c>
      <c r="D39" s="33">
        <f t="shared" si="1"/>
        <v>22</v>
      </c>
    </row>
    <row r="40" spans="1:4" ht="12.75">
      <c r="A40" s="56" t="s">
        <v>107</v>
      </c>
      <c r="B40">
        <v>6</v>
      </c>
      <c r="C40" s="10">
        <v>1</v>
      </c>
      <c r="D40" s="33">
        <f t="shared" si="1"/>
        <v>7</v>
      </c>
    </row>
    <row r="41" spans="1:4" ht="12.75">
      <c r="A41" s="56" t="s">
        <v>108</v>
      </c>
      <c r="B41">
        <v>8</v>
      </c>
      <c r="C41" s="10">
        <v>0</v>
      </c>
      <c r="D41" s="33">
        <f t="shared" si="1"/>
        <v>8</v>
      </c>
    </row>
    <row r="42" spans="1:4" ht="12.75">
      <c r="A42" s="56" t="s">
        <v>109</v>
      </c>
      <c r="B42">
        <v>7</v>
      </c>
      <c r="C42" s="10">
        <v>1</v>
      </c>
      <c r="D42" s="33">
        <f t="shared" si="1"/>
        <v>8</v>
      </c>
    </row>
    <row r="43" spans="1:4" ht="12.75">
      <c r="A43" s="56" t="s">
        <v>110</v>
      </c>
      <c r="B43">
        <v>22</v>
      </c>
      <c r="C43" s="10">
        <v>4</v>
      </c>
      <c r="D43" s="33">
        <f t="shared" si="1"/>
        <v>26</v>
      </c>
    </row>
    <row r="44" spans="1:4" ht="12.75">
      <c r="A44" s="56" t="s">
        <v>111</v>
      </c>
      <c r="B44">
        <v>8</v>
      </c>
      <c r="C44" s="10">
        <v>1</v>
      </c>
      <c r="D44" s="33">
        <f t="shared" si="1"/>
        <v>9</v>
      </c>
    </row>
    <row r="45" spans="1:4" ht="12.75">
      <c r="A45" s="56" t="s">
        <v>112</v>
      </c>
      <c r="C45" s="10">
        <v>2</v>
      </c>
      <c r="D45" s="33">
        <f t="shared" si="1"/>
        <v>2</v>
      </c>
    </row>
    <row r="46" spans="1:4" ht="12.75">
      <c r="A46" s="56" t="s">
        <v>113</v>
      </c>
      <c r="D46" s="33"/>
    </row>
    <row r="47" spans="1:4" ht="12.75">
      <c r="A47" s="57" t="s">
        <v>4</v>
      </c>
      <c r="B47" s="22">
        <f>SUM(B30:B46)</f>
        <v>129</v>
      </c>
      <c r="C47" s="23">
        <f>SUM(C30:C46)</f>
        <v>29</v>
      </c>
      <c r="D47" s="22">
        <f>SUM(D30:D46)</f>
        <v>158</v>
      </c>
    </row>
    <row r="48" spans="1:5" ht="12.75">
      <c r="A48" s="57" t="s">
        <v>5</v>
      </c>
      <c r="B48" s="24">
        <f>B47/D47</f>
        <v>0.8164556962025317</v>
      </c>
      <c r="C48" s="26">
        <f>C47/D47</f>
        <v>0.18354430379746836</v>
      </c>
      <c r="D48" s="24"/>
      <c r="E48" s="24"/>
    </row>
    <row r="49" ht="12.75">
      <c r="A49" s="47"/>
    </row>
    <row r="50" ht="12.75">
      <c r="A50" s="47"/>
    </row>
    <row r="51" spans="1:8" ht="12.75">
      <c r="A51" s="55" t="s">
        <v>294</v>
      </c>
      <c r="B51" s="45"/>
      <c r="C51" s="45"/>
      <c r="D51" s="45"/>
      <c r="E51" s="45"/>
      <c r="F51" s="45"/>
      <c r="G51" s="45"/>
      <c r="H51" s="27"/>
    </row>
    <row r="52" spans="1:8" ht="12.75">
      <c r="A52" s="55"/>
      <c r="B52" s="236" t="s">
        <v>236</v>
      </c>
      <c r="C52" s="237"/>
      <c r="D52" s="237"/>
      <c r="E52" s="45"/>
      <c r="F52" s="45"/>
      <c r="G52" s="45"/>
      <c r="H52" s="45"/>
    </row>
    <row r="53" spans="1:6" ht="12.75">
      <c r="A53" s="47"/>
      <c r="B53" s="105" t="s">
        <v>19</v>
      </c>
      <c r="C53" s="101" t="s">
        <v>20</v>
      </c>
      <c r="D53" s="105" t="s">
        <v>4</v>
      </c>
      <c r="F53" s="22"/>
    </row>
    <row r="54" spans="1:4" ht="12.75">
      <c r="A54" s="56" t="s">
        <v>97</v>
      </c>
      <c r="B54">
        <v>3</v>
      </c>
      <c r="C54" s="10">
        <v>6</v>
      </c>
      <c r="D54" s="33">
        <f aca="true" t="shared" si="2" ref="D54:D69">SUM(B54:C54)</f>
        <v>9</v>
      </c>
    </row>
    <row r="55" spans="1:4" ht="12.75">
      <c r="A55" s="56" t="s">
        <v>98</v>
      </c>
      <c r="B55">
        <v>4</v>
      </c>
      <c r="C55" s="10">
        <v>4</v>
      </c>
      <c r="D55" s="33">
        <f t="shared" si="2"/>
        <v>8</v>
      </c>
    </row>
    <row r="56" spans="1:4" ht="12.75">
      <c r="A56" s="56" t="s">
        <v>99</v>
      </c>
      <c r="D56" s="33"/>
    </row>
    <row r="57" spans="1:4" ht="12.75">
      <c r="A57" s="56" t="s">
        <v>100</v>
      </c>
      <c r="B57">
        <v>4</v>
      </c>
      <c r="C57" s="10">
        <v>9</v>
      </c>
      <c r="D57" s="33">
        <f t="shared" si="2"/>
        <v>13</v>
      </c>
    </row>
    <row r="58" spans="1:4" ht="12.75">
      <c r="A58" s="56" t="s">
        <v>101</v>
      </c>
      <c r="B58">
        <v>5</v>
      </c>
      <c r="C58" s="10">
        <v>8</v>
      </c>
      <c r="D58" s="33">
        <f t="shared" si="2"/>
        <v>13</v>
      </c>
    </row>
    <row r="59" spans="1:4" ht="12.75">
      <c r="A59" s="56" t="s">
        <v>102</v>
      </c>
      <c r="B59">
        <v>3</v>
      </c>
      <c r="C59" s="10">
        <v>6</v>
      </c>
      <c r="D59" s="33">
        <f t="shared" si="2"/>
        <v>9</v>
      </c>
    </row>
    <row r="60" spans="1:4" ht="12.75">
      <c r="A60" s="56" t="s">
        <v>103</v>
      </c>
      <c r="B60">
        <v>2</v>
      </c>
      <c r="C60" s="10">
        <v>4</v>
      </c>
      <c r="D60" s="33">
        <f t="shared" si="2"/>
        <v>6</v>
      </c>
    </row>
    <row r="61" spans="1:4" ht="12.75">
      <c r="A61" s="56" t="s">
        <v>104</v>
      </c>
      <c r="C61" s="10">
        <v>4</v>
      </c>
      <c r="D61" s="33">
        <f t="shared" si="2"/>
        <v>4</v>
      </c>
    </row>
    <row r="62" spans="1:4" ht="12.75">
      <c r="A62" s="56" t="s">
        <v>105</v>
      </c>
      <c r="B62">
        <v>1</v>
      </c>
      <c r="C62" s="10">
        <v>13</v>
      </c>
      <c r="D62" s="33">
        <f t="shared" si="2"/>
        <v>14</v>
      </c>
    </row>
    <row r="63" spans="1:4" ht="12.75">
      <c r="A63" s="56" t="s">
        <v>106</v>
      </c>
      <c r="B63">
        <v>5</v>
      </c>
      <c r="C63" s="10">
        <v>17</v>
      </c>
      <c r="D63" s="33">
        <f t="shared" si="2"/>
        <v>22</v>
      </c>
    </row>
    <row r="64" spans="1:4" ht="12.75">
      <c r="A64" s="56" t="s">
        <v>107</v>
      </c>
      <c r="B64">
        <v>0</v>
      </c>
      <c r="C64" s="10">
        <v>7</v>
      </c>
      <c r="D64" s="33">
        <f t="shared" si="2"/>
        <v>7</v>
      </c>
    </row>
    <row r="65" spans="1:4" ht="12.75">
      <c r="A65" s="56" t="s">
        <v>108</v>
      </c>
      <c r="B65">
        <v>2</v>
      </c>
      <c r="C65" s="10">
        <v>6</v>
      </c>
      <c r="D65" s="33">
        <f t="shared" si="2"/>
        <v>8</v>
      </c>
    </row>
    <row r="66" spans="1:4" ht="12.75">
      <c r="A66" s="56" t="s">
        <v>109</v>
      </c>
      <c r="B66">
        <v>1</v>
      </c>
      <c r="C66" s="10">
        <v>7</v>
      </c>
      <c r="D66" s="33">
        <f t="shared" si="2"/>
        <v>8</v>
      </c>
    </row>
    <row r="67" spans="1:4" ht="12.75">
      <c r="A67" s="56" t="s">
        <v>110</v>
      </c>
      <c r="B67">
        <v>4</v>
      </c>
      <c r="C67" s="10">
        <v>22</v>
      </c>
      <c r="D67" s="33">
        <f t="shared" si="2"/>
        <v>26</v>
      </c>
    </row>
    <row r="68" spans="1:4" ht="12.75">
      <c r="A68" s="56" t="s">
        <v>111</v>
      </c>
      <c r="B68">
        <v>1</v>
      </c>
      <c r="C68" s="10">
        <v>8</v>
      </c>
      <c r="D68" s="33">
        <f t="shared" si="2"/>
        <v>9</v>
      </c>
    </row>
    <row r="69" spans="1:4" ht="12.75">
      <c r="A69" s="56" t="s">
        <v>112</v>
      </c>
      <c r="B69">
        <v>1</v>
      </c>
      <c r="C69" s="10">
        <v>1</v>
      </c>
      <c r="D69" s="33">
        <f t="shared" si="2"/>
        <v>2</v>
      </c>
    </row>
    <row r="70" spans="1:4" ht="12.75">
      <c r="A70" s="56" t="s">
        <v>113</v>
      </c>
      <c r="D70" s="33"/>
    </row>
    <row r="71" spans="1:4" ht="12.75">
      <c r="A71" s="57" t="s">
        <v>4</v>
      </c>
      <c r="B71" s="22">
        <f>SUM(B54:B70)</f>
        <v>36</v>
      </c>
      <c r="C71" s="23">
        <f>SUM(C54:C70)</f>
        <v>122</v>
      </c>
      <c r="D71" s="22">
        <f>SUM(D54:D70)</f>
        <v>158</v>
      </c>
    </row>
    <row r="72" spans="1:5" ht="12.75">
      <c r="A72" s="57" t="s">
        <v>5</v>
      </c>
      <c r="B72" s="24">
        <f>B71/D71</f>
        <v>0.22784810126582278</v>
      </c>
      <c r="C72" s="26">
        <f>C71/D71</f>
        <v>0.7721518987341772</v>
      </c>
      <c r="D72" s="24"/>
      <c r="E72" s="24"/>
    </row>
    <row r="73" ht="12.75">
      <c r="A73" s="47"/>
    </row>
    <row r="74" ht="12.75">
      <c r="A74" s="47"/>
    </row>
    <row r="75" ht="12.75">
      <c r="A75" s="49" t="s">
        <v>295</v>
      </c>
    </row>
    <row r="76" spans="1:5" ht="12.75">
      <c r="A76" s="47"/>
      <c r="B76" s="230" t="s">
        <v>237</v>
      </c>
      <c r="C76" s="231"/>
      <c r="D76" s="231"/>
      <c r="E76" s="238"/>
    </row>
    <row r="77" spans="1:5" ht="24.75" customHeight="1">
      <c r="A77" s="47"/>
      <c r="B77" s="101" t="s">
        <v>224</v>
      </c>
      <c r="C77" s="101" t="s">
        <v>225</v>
      </c>
      <c r="D77" s="101" t="s">
        <v>226</v>
      </c>
      <c r="E77" s="101" t="s">
        <v>227</v>
      </c>
    </row>
    <row r="78" spans="1:5" ht="12.75">
      <c r="A78" s="58" t="s">
        <v>97</v>
      </c>
      <c r="B78">
        <v>6</v>
      </c>
      <c r="C78">
        <v>7</v>
      </c>
      <c r="D78">
        <v>4</v>
      </c>
      <c r="E78">
        <v>2</v>
      </c>
    </row>
    <row r="79" spans="1:5" ht="12.75">
      <c r="A79" s="58" t="s">
        <v>98</v>
      </c>
      <c r="B79">
        <v>4</v>
      </c>
      <c r="C79">
        <v>4</v>
      </c>
      <c r="D79">
        <v>4</v>
      </c>
      <c r="E79">
        <v>3</v>
      </c>
    </row>
    <row r="80" spans="1:3" ht="12.75">
      <c r="A80" s="58" t="s">
        <v>99</v>
      </c>
      <c r="C80"/>
    </row>
    <row r="81" spans="1:5" ht="12.75">
      <c r="A81" s="58" t="s">
        <v>100</v>
      </c>
      <c r="B81">
        <v>12</v>
      </c>
      <c r="C81">
        <v>8</v>
      </c>
      <c r="D81">
        <v>1</v>
      </c>
      <c r="E81">
        <v>5</v>
      </c>
    </row>
    <row r="82" spans="1:5" ht="12.75">
      <c r="A82" s="58" t="s">
        <v>101</v>
      </c>
      <c r="B82">
        <v>10</v>
      </c>
      <c r="C82">
        <v>9</v>
      </c>
      <c r="D82">
        <v>1</v>
      </c>
      <c r="E82">
        <v>4</v>
      </c>
    </row>
    <row r="83" spans="1:5" ht="12.75">
      <c r="A83" s="58" t="s">
        <v>102</v>
      </c>
      <c r="B83">
        <v>8</v>
      </c>
      <c r="C83">
        <v>6</v>
      </c>
      <c r="D83">
        <v>3</v>
      </c>
      <c r="E83">
        <v>6</v>
      </c>
    </row>
    <row r="84" spans="1:5" ht="12.75">
      <c r="A84" s="58" t="s">
        <v>103</v>
      </c>
      <c r="B84">
        <v>5</v>
      </c>
      <c r="C84">
        <v>2</v>
      </c>
      <c r="D84">
        <v>1</v>
      </c>
      <c r="E84">
        <v>1</v>
      </c>
    </row>
    <row r="85" spans="1:5" ht="12.75">
      <c r="A85" s="58" t="s">
        <v>104</v>
      </c>
      <c r="B85">
        <v>4</v>
      </c>
      <c r="C85">
        <v>4</v>
      </c>
      <c r="E85">
        <v>4</v>
      </c>
    </row>
    <row r="86" spans="1:5" ht="12.75">
      <c r="A86" s="58" t="s">
        <v>105</v>
      </c>
      <c r="B86">
        <v>10</v>
      </c>
      <c r="C86">
        <v>12</v>
      </c>
      <c r="D86">
        <v>1</v>
      </c>
      <c r="E86">
        <v>11</v>
      </c>
    </row>
    <row r="87" spans="1:5" ht="12.75">
      <c r="A87" s="58" t="s">
        <v>106</v>
      </c>
      <c r="B87">
        <v>14</v>
      </c>
      <c r="C87">
        <v>12</v>
      </c>
      <c r="D87">
        <v>1</v>
      </c>
      <c r="E87">
        <v>11</v>
      </c>
    </row>
    <row r="88" spans="1:5" ht="12.75">
      <c r="A88" s="58" t="s">
        <v>107</v>
      </c>
      <c r="B88">
        <v>6</v>
      </c>
      <c r="C88">
        <v>6</v>
      </c>
      <c r="D88">
        <v>1</v>
      </c>
      <c r="E88">
        <v>6</v>
      </c>
    </row>
    <row r="89" spans="1:5" ht="12.75">
      <c r="A89" s="58" t="s">
        <v>108</v>
      </c>
      <c r="B89">
        <v>8</v>
      </c>
      <c r="C89">
        <v>6</v>
      </c>
      <c r="E89">
        <v>4</v>
      </c>
    </row>
    <row r="90" spans="1:5" ht="12.75">
      <c r="A90" s="58" t="s">
        <v>109</v>
      </c>
      <c r="B90">
        <v>7</v>
      </c>
      <c r="C90">
        <v>5</v>
      </c>
      <c r="E90">
        <v>5</v>
      </c>
    </row>
    <row r="91" spans="1:5" ht="12.75">
      <c r="A91" s="58" t="s">
        <v>110</v>
      </c>
      <c r="B91">
        <v>22</v>
      </c>
      <c r="C91">
        <v>16</v>
      </c>
      <c r="D91">
        <v>2</v>
      </c>
      <c r="E91">
        <v>16</v>
      </c>
    </row>
    <row r="92" spans="1:5" ht="12.75">
      <c r="A92" s="58" t="s">
        <v>111</v>
      </c>
      <c r="B92">
        <v>7</v>
      </c>
      <c r="C92">
        <v>9</v>
      </c>
      <c r="E92">
        <v>5</v>
      </c>
    </row>
    <row r="93" spans="1:5" ht="12.75">
      <c r="A93" s="58" t="s">
        <v>112</v>
      </c>
      <c r="B93">
        <v>1</v>
      </c>
      <c r="C93"/>
      <c r="D93">
        <v>2</v>
      </c>
      <c r="E93">
        <v>1</v>
      </c>
    </row>
    <row r="94" spans="1:3" ht="12.75">
      <c r="A94" s="58" t="s">
        <v>113</v>
      </c>
      <c r="C94"/>
    </row>
    <row r="95" spans="1:5" ht="12.75">
      <c r="A95" s="59" t="s">
        <v>4</v>
      </c>
      <c r="B95" s="22">
        <f>SUM(B78:B94)</f>
        <v>124</v>
      </c>
      <c r="C95" s="22">
        <f>SUM(C78:C94)</f>
        <v>106</v>
      </c>
      <c r="D95" s="22">
        <f>SUM(D78:D94)</f>
        <v>21</v>
      </c>
      <c r="E95" s="22">
        <f>SUM(E78:E94)</f>
        <v>84</v>
      </c>
    </row>
    <row r="96" spans="1:5" ht="12.75">
      <c r="A96" s="59" t="s">
        <v>228</v>
      </c>
      <c r="B96" s="24">
        <f>B95/159</f>
        <v>0.779874213836478</v>
      </c>
      <c r="C96" s="24">
        <f>C95/159</f>
        <v>0.6666666666666666</v>
      </c>
      <c r="D96" s="24">
        <f>D95/159</f>
        <v>0.1320754716981132</v>
      </c>
      <c r="E96" s="24">
        <f>E95/159</f>
        <v>0.5283018867924528</v>
      </c>
    </row>
    <row r="97" ht="12.75">
      <c r="A97" s="47"/>
    </row>
    <row r="98" ht="12.75">
      <c r="A98" s="47"/>
    </row>
    <row r="99" spans="1:4" ht="12.75">
      <c r="A99" s="49" t="s">
        <v>258</v>
      </c>
      <c r="D99" s="6"/>
    </row>
    <row r="100" spans="1:8" ht="12.75">
      <c r="A100" s="47"/>
      <c r="D100" s="30"/>
      <c r="E100" s="6"/>
      <c r="F100" s="6"/>
      <c r="G100" s="6"/>
      <c r="H100" s="6"/>
    </row>
    <row r="101" spans="1:9" ht="12.75">
      <c r="A101" s="57" t="s">
        <v>229</v>
      </c>
      <c r="D101" s="30"/>
      <c r="I101" s="5"/>
    </row>
    <row r="102" spans="1:9" ht="12.75">
      <c r="A102" s="57"/>
      <c r="B102" s="239" t="s">
        <v>317</v>
      </c>
      <c r="C102" s="240"/>
      <c r="D102" s="240"/>
      <c r="E102" s="240"/>
      <c r="F102" s="240"/>
      <c r="G102" s="240"/>
      <c r="H102" s="241"/>
      <c r="I102" s="5"/>
    </row>
    <row r="103" spans="1:9" ht="12.75">
      <c r="A103" s="57"/>
      <c r="D103" s="30"/>
      <c r="E103" s="245" t="s">
        <v>22</v>
      </c>
      <c r="F103" s="246"/>
      <c r="G103" s="246"/>
      <c r="H103" s="247"/>
      <c r="I103" s="5"/>
    </row>
    <row r="104" spans="1:9" ht="12.75">
      <c r="A104" s="47" t="s">
        <v>0</v>
      </c>
      <c r="B104" s="105" t="s">
        <v>2</v>
      </c>
      <c r="C104" s="115" t="s">
        <v>3</v>
      </c>
      <c r="D104" s="122" t="s">
        <v>4</v>
      </c>
      <c r="E104" s="149" t="s">
        <v>174</v>
      </c>
      <c r="F104" s="150"/>
      <c r="G104" s="150" t="s">
        <v>32</v>
      </c>
      <c r="H104" s="151"/>
      <c r="I104" s="5"/>
    </row>
    <row r="105" spans="1:9" ht="12.75">
      <c r="A105" s="58" t="s">
        <v>97</v>
      </c>
      <c r="B105" s="14">
        <v>1225</v>
      </c>
      <c r="C105" s="16">
        <v>466</v>
      </c>
      <c r="D105" s="61">
        <f>SUM(B105:C105)</f>
        <v>1691</v>
      </c>
      <c r="E105" s="152">
        <v>547</v>
      </c>
      <c r="F105" s="153">
        <f>E105/D105</f>
        <v>0.3234772324068598</v>
      </c>
      <c r="G105" s="36">
        <v>62</v>
      </c>
      <c r="H105" s="154">
        <f>G105/E105</f>
        <v>0.113345521023766</v>
      </c>
      <c r="I105" s="5"/>
    </row>
    <row r="106" spans="1:9" ht="12.75">
      <c r="A106" s="58" t="s">
        <v>98</v>
      </c>
      <c r="B106" s="14">
        <v>448</v>
      </c>
      <c r="C106" s="16">
        <v>159</v>
      </c>
      <c r="D106" s="61">
        <f aca="true" t="shared" si="3" ref="D106:D120">SUM(B106:C106)</f>
        <v>607</v>
      </c>
      <c r="E106" s="152">
        <v>238</v>
      </c>
      <c r="F106" s="153">
        <f aca="true" t="shared" si="4" ref="F106:F120">E106/D106</f>
        <v>0.39209225700164746</v>
      </c>
      <c r="G106" s="36">
        <v>28</v>
      </c>
      <c r="H106" s="154">
        <f aca="true" t="shared" si="5" ref="H106:H120">G106/E106</f>
        <v>0.11764705882352941</v>
      </c>
      <c r="I106" s="5"/>
    </row>
    <row r="107" spans="1:9" ht="12.75">
      <c r="A107" s="58" t="s">
        <v>99</v>
      </c>
      <c r="B107" s="14"/>
      <c r="C107" s="16"/>
      <c r="D107" s="61"/>
      <c r="E107" s="152"/>
      <c r="F107" s="153"/>
      <c r="G107" s="36"/>
      <c r="H107" s="154"/>
      <c r="I107" s="5"/>
    </row>
    <row r="108" spans="1:9" ht="12.75">
      <c r="A108" s="58" t="s">
        <v>100</v>
      </c>
      <c r="B108" s="14">
        <v>2532</v>
      </c>
      <c r="C108" s="16">
        <v>141</v>
      </c>
      <c r="D108" s="61">
        <f t="shared" si="3"/>
        <v>2673</v>
      </c>
      <c r="E108" s="152">
        <v>1026</v>
      </c>
      <c r="F108" s="153">
        <f t="shared" si="4"/>
        <v>0.3838383838383838</v>
      </c>
      <c r="G108" s="36">
        <v>191</v>
      </c>
      <c r="H108" s="154">
        <f t="shared" si="5"/>
        <v>0.1861598440545809</v>
      </c>
      <c r="I108" s="5"/>
    </row>
    <row r="109" spans="1:9" ht="12.75">
      <c r="A109" s="58" t="s">
        <v>101</v>
      </c>
      <c r="B109" s="14">
        <v>1625</v>
      </c>
      <c r="C109" s="16">
        <v>618</v>
      </c>
      <c r="D109" s="61">
        <f t="shared" si="3"/>
        <v>2243</v>
      </c>
      <c r="E109" s="152">
        <v>1091</v>
      </c>
      <c r="F109" s="153">
        <f t="shared" si="4"/>
        <v>0.4864021399910834</v>
      </c>
      <c r="G109" s="36">
        <v>147</v>
      </c>
      <c r="H109" s="154">
        <f t="shared" si="5"/>
        <v>0.13473877176901924</v>
      </c>
      <c r="I109" s="5"/>
    </row>
    <row r="110" spans="1:9" ht="12.75">
      <c r="A110" s="58" t="s">
        <v>102</v>
      </c>
      <c r="B110" s="14">
        <v>752</v>
      </c>
      <c r="C110" s="16">
        <v>380</v>
      </c>
      <c r="D110" s="61">
        <f t="shared" si="3"/>
        <v>1132</v>
      </c>
      <c r="E110" s="152">
        <v>336</v>
      </c>
      <c r="F110" s="153">
        <f t="shared" si="4"/>
        <v>0.2968197879858657</v>
      </c>
      <c r="G110" s="36">
        <v>45</v>
      </c>
      <c r="H110" s="154">
        <f t="shared" si="5"/>
        <v>0.13392857142857142</v>
      </c>
      <c r="I110" s="5"/>
    </row>
    <row r="111" spans="1:9" ht="12.75">
      <c r="A111" s="58" t="s">
        <v>103</v>
      </c>
      <c r="B111" s="14">
        <v>968</v>
      </c>
      <c r="C111" s="16">
        <v>319</v>
      </c>
      <c r="D111" s="61">
        <f t="shared" si="3"/>
        <v>1287</v>
      </c>
      <c r="E111" s="152">
        <v>381</v>
      </c>
      <c r="F111" s="153">
        <f t="shared" si="4"/>
        <v>0.29603729603729606</v>
      </c>
      <c r="G111" s="36">
        <v>52</v>
      </c>
      <c r="H111" s="154">
        <f t="shared" si="5"/>
        <v>0.13648293963254593</v>
      </c>
      <c r="I111" s="5"/>
    </row>
    <row r="112" spans="1:9" ht="12.75">
      <c r="A112" s="58" t="s">
        <v>104</v>
      </c>
      <c r="B112" s="14">
        <v>737</v>
      </c>
      <c r="C112" s="16">
        <v>231</v>
      </c>
      <c r="D112" s="61">
        <f t="shared" si="3"/>
        <v>968</v>
      </c>
      <c r="E112" s="152">
        <v>468</v>
      </c>
      <c r="F112" s="153">
        <f t="shared" si="4"/>
        <v>0.4834710743801653</v>
      </c>
      <c r="G112" s="36">
        <v>16</v>
      </c>
      <c r="H112" s="154">
        <f t="shared" si="5"/>
        <v>0.03418803418803419</v>
      </c>
      <c r="I112" s="5"/>
    </row>
    <row r="113" spans="1:9" ht="12.75">
      <c r="A113" s="58" t="s">
        <v>105</v>
      </c>
      <c r="B113" s="14">
        <v>2610</v>
      </c>
      <c r="C113" s="16">
        <v>92</v>
      </c>
      <c r="D113" s="61">
        <f t="shared" si="3"/>
        <v>2702</v>
      </c>
      <c r="E113" s="152">
        <v>1220</v>
      </c>
      <c r="F113" s="153">
        <f t="shared" si="4"/>
        <v>0.4515173945225759</v>
      </c>
      <c r="G113" s="36">
        <v>179</v>
      </c>
      <c r="H113" s="154">
        <f t="shared" si="5"/>
        <v>0.14672131147540984</v>
      </c>
      <c r="I113" s="5"/>
    </row>
    <row r="114" spans="1:9" ht="12.75">
      <c r="A114" s="58" t="s">
        <v>106</v>
      </c>
      <c r="B114" s="14">
        <v>1968</v>
      </c>
      <c r="C114" s="16">
        <v>216</v>
      </c>
      <c r="D114" s="61">
        <f t="shared" si="3"/>
        <v>2184</v>
      </c>
      <c r="E114" s="152">
        <v>1082</v>
      </c>
      <c r="F114" s="153">
        <f t="shared" si="4"/>
        <v>0.49542124542124544</v>
      </c>
      <c r="G114" s="36">
        <v>158</v>
      </c>
      <c r="H114" s="154">
        <f t="shared" si="5"/>
        <v>0.14602587800369685</v>
      </c>
      <c r="I114" s="5"/>
    </row>
    <row r="115" spans="1:9" ht="12.75">
      <c r="A115" s="58" t="s">
        <v>107</v>
      </c>
      <c r="B115" s="14">
        <v>571</v>
      </c>
      <c r="C115" s="16">
        <v>287</v>
      </c>
      <c r="D115" s="61">
        <f t="shared" si="3"/>
        <v>858</v>
      </c>
      <c r="E115" s="152">
        <v>451</v>
      </c>
      <c r="F115" s="153">
        <f t="shared" si="4"/>
        <v>0.5256410256410257</v>
      </c>
      <c r="G115" s="36">
        <v>108</v>
      </c>
      <c r="H115" s="154">
        <f t="shared" si="5"/>
        <v>0.2394678492239468</v>
      </c>
      <c r="I115" s="5"/>
    </row>
    <row r="116" spans="1:9" ht="12.75">
      <c r="A116" s="58" t="s">
        <v>108</v>
      </c>
      <c r="B116" s="14">
        <v>924</v>
      </c>
      <c r="C116" s="16">
        <v>1074</v>
      </c>
      <c r="D116" s="61">
        <f t="shared" si="3"/>
        <v>1998</v>
      </c>
      <c r="E116" s="152">
        <v>465</v>
      </c>
      <c r="F116" s="153">
        <f t="shared" si="4"/>
        <v>0.23273273273273273</v>
      </c>
      <c r="G116" s="36">
        <v>82</v>
      </c>
      <c r="H116" s="154">
        <f t="shared" si="5"/>
        <v>0.17634408602150536</v>
      </c>
      <c r="I116" s="5"/>
    </row>
    <row r="117" spans="1:9" ht="12.75">
      <c r="A117" s="58" t="s">
        <v>109</v>
      </c>
      <c r="B117" s="14">
        <v>807</v>
      </c>
      <c r="C117" s="16">
        <v>678</v>
      </c>
      <c r="D117" s="61">
        <f t="shared" si="3"/>
        <v>1485</v>
      </c>
      <c r="E117" s="152">
        <v>780</v>
      </c>
      <c r="F117" s="153">
        <f t="shared" si="4"/>
        <v>0.5252525252525253</v>
      </c>
      <c r="G117" s="36">
        <v>55</v>
      </c>
      <c r="H117" s="154">
        <f t="shared" si="5"/>
        <v>0.07051282051282051</v>
      </c>
      <c r="I117" s="5"/>
    </row>
    <row r="118" spans="1:9" ht="12.75">
      <c r="A118" s="58" t="s">
        <v>110</v>
      </c>
      <c r="B118" s="14">
        <v>3814</v>
      </c>
      <c r="C118" s="16">
        <v>339</v>
      </c>
      <c r="D118" s="61">
        <f t="shared" si="3"/>
        <v>4153</v>
      </c>
      <c r="E118" s="152">
        <v>1519</v>
      </c>
      <c r="F118" s="153">
        <f t="shared" si="4"/>
        <v>0.36575969178906814</v>
      </c>
      <c r="G118" s="36">
        <v>174</v>
      </c>
      <c r="H118" s="154">
        <f t="shared" si="5"/>
        <v>0.11454904542462147</v>
      </c>
      <c r="I118" s="5"/>
    </row>
    <row r="119" spans="1:9" ht="12.75">
      <c r="A119" s="58" t="s">
        <v>111</v>
      </c>
      <c r="B119" s="14">
        <v>1175</v>
      </c>
      <c r="C119" s="16">
        <v>650</v>
      </c>
      <c r="D119" s="61">
        <f t="shared" si="3"/>
        <v>1825</v>
      </c>
      <c r="E119" s="152">
        <v>529</v>
      </c>
      <c r="F119" s="153">
        <f t="shared" si="4"/>
        <v>0.28986301369863016</v>
      </c>
      <c r="G119" s="36">
        <v>49</v>
      </c>
      <c r="H119" s="154">
        <f t="shared" si="5"/>
        <v>0.09262759924385633</v>
      </c>
      <c r="I119" s="5"/>
    </row>
    <row r="120" spans="1:9" ht="12.75">
      <c r="A120" s="58" t="s">
        <v>112</v>
      </c>
      <c r="B120" s="14">
        <v>265</v>
      </c>
      <c r="C120" s="16">
        <v>0</v>
      </c>
      <c r="D120" s="61">
        <f t="shared" si="3"/>
        <v>265</v>
      </c>
      <c r="E120" s="152">
        <v>163</v>
      </c>
      <c r="F120" s="153">
        <f t="shared" si="4"/>
        <v>0.6150943396226415</v>
      </c>
      <c r="G120" s="36">
        <v>1</v>
      </c>
      <c r="H120" s="154">
        <f t="shared" si="5"/>
        <v>0.006134969325153374</v>
      </c>
      <c r="I120" s="5"/>
    </row>
    <row r="121" spans="1:9" ht="12.75">
      <c r="A121" s="58" t="s">
        <v>113</v>
      </c>
      <c r="B121" s="14"/>
      <c r="C121" s="16"/>
      <c r="D121" s="61"/>
      <c r="E121" s="152"/>
      <c r="F121" s="155"/>
      <c r="G121" s="36"/>
      <c r="H121" s="151"/>
      <c r="I121" s="5"/>
    </row>
    <row r="122" spans="1:9" ht="12.75">
      <c r="A122" s="59" t="s">
        <v>4</v>
      </c>
      <c r="B122" s="38">
        <f>SUM(B105:B121)</f>
        <v>20421</v>
      </c>
      <c r="C122" s="67">
        <f>SUM(C105:C121)</f>
        <v>5650</v>
      </c>
      <c r="D122" s="32">
        <f>SUM(D105:D121)</f>
        <v>26071</v>
      </c>
      <c r="E122" s="156">
        <f>SUM(E105:E121)</f>
        <v>10296</v>
      </c>
      <c r="F122" s="158">
        <f>E122/D122</f>
        <v>0.3949215603544168</v>
      </c>
      <c r="G122" s="157">
        <f>SUM(G105:G121)</f>
        <v>1347</v>
      </c>
      <c r="H122" s="159">
        <f>G122/E122</f>
        <v>0.13082750582750582</v>
      </c>
      <c r="I122" s="5"/>
    </row>
    <row r="123" spans="1:8" ht="12.75">
      <c r="A123" s="59" t="s">
        <v>5</v>
      </c>
      <c r="B123" s="24">
        <f>B122/D122</f>
        <v>0.7832841087798703</v>
      </c>
      <c r="C123" s="26">
        <f>C122/D122</f>
        <v>0.21671589122012966</v>
      </c>
      <c r="D123" s="7"/>
      <c r="E123" s="7"/>
      <c r="F123" s="7"/>
      <c r="G123" s="7"/>
      <c r="H123" s="7"/>
    </row>
    <row r="124" spans="1:8" ht="12.75">
      <c r="A124" s="59"/>
      <c r="B124" s="24"/>
      <c r="C124" s="26"/>
      <c r="D124" s="7"/>
      <c r="E124" s="7"/>
      <c r="F124" s="7"/>
      <c r="G124" s="7"/>
      <c r="H124" s="7"/>
    </row>
    <row r="125" spans="1:4" ht="12.75">
      <c r="A125" s="22"/>
      <c r="B125" s="24"/>
      <c r="C125" s="26"/>
      <c r="D125" s="7"/>
    </row>
    <row r="126" ht="12.75">
      <c r="A126" s="57" t="s">
        <v>73</v>
      </c>
    </row>
    <row r="127" spans="1:8" ht="12.75">
      <c r="A127" s="57"/>
      <c r="B127" s="242" t="s">
        <v>317</v>
      </c>
      <c r="C127" s="243"/>
      <c r="D127" s="243"/>
      <c r="E127" s="243"/>
      <c r="F127" s="243"/>
      <c r="G127" s="243"/>
      <c r="H127" s="244"/>
    </row>
    <row r="128" spans="1:8" ht="33.75">
      <c r="A128" t="s">
        <v>0</v>
      </c>
      <c r="B128" s="101" t="s">
        <v>23</v>
      </c>
      <c r="C128" s="101" t="s">
        <v>24</v>
      </c>
      <c r="D128" s="105" t="s">
        <v>25</v>
      </c>
      <c r="E128" s="101" t="s">
        <v>213</v>
      </c>
      <c r="F128" s="105" t="s">
        <v>26</v>
      </c>
      <c r="G128" s="105" t="s">
        <v>18</v>
      </c>
      <c r="H128" s="105" t="s">
        <v>4</v>
      </c>
    </row>
    <row r="129" spans="1:8" ht="12.75">
      <c r="A129" s="58" t="s">
        <v>97</v>
      </c>
      <c r="B129" s="14">
        <v>385</v>
      </c>
      <c r="C129" s="15">
        <v>5</v>
      </c>
      <c r="D129" s="14">
        <v>15</v>
      </c>
      <c r="E129" s="14">
        <v>1263</v>
      </c>
      <c r="F129" s="14">
        <v>14</v>
      </c>
      <c r="G129" s="14">
        <v>9</v>
      </c>
      <c r="H129" s="38">
        <f>SUM(B129:G129)</f>
        <v>1691</v>
      </c>
    </row>
    <row r="130" spans="1:8" ht="12.75">
      <c r="A130" s="58" t="s">
        <v>98</v>
      </c>
      <c r="B130" s="14">
        <v>65</v>
      </c>
      <c r="C130" s="15">
        <v>6</v>
      </c>
      <c r="D130" s="14">
        <v>8</v>
      </c>
      <c r="E130" s="14">
        <v>451</v>
      </c>
      <c r="F130" s="14">
        <v>4</v>
      </c>
      <c r="G130" s="14">
        <v>1</v>
      </c>
      <c r="H130" s="38">
        <f aca="true" t="shared" si="6" ref="H130:H146">SUM(B130:G130)</f>
        <v>535</v>
      </c>
    </row>
    <row r="131" spans="1:8" ht="12.75">
      <c r="A131" s="58" t="s">
        <v>99</v>
      </c>
      <c r="B131" s="14"/>
      <c r="C131" s="15"/>
      <c r="D131" s="14"/>
      <c r="E131" s="14"/>
      <c r="F131" s="14"/>
      <c r="G131" s="14"/>
      <c r="H131" s="38"/>
    </row>
    <row r="132" spans="1:8" ht="12.75">
      <c r="A132" s="58" t="s">
        <v>100</v>
      </c>
      <c r="B132" s="14">
        <v>305</v>
      </c>
      <c r="C132" s="15">
        <v>13</v>
      </c>
      <c r="D132" s="14">
        <v>78</v>
      </c>
      <c r="E132" s="14">
        <v>1888</v>
      </c>
      <c r="F132" s="14">
        <v>159</v>
      </c>
      <c r="G132" s="14">
        <v>110</v>
      </c>
      <c r="H132" s="38">
        <f t="shared" si="6"/>
        <v>2553</v>
      </c>
    </row>
    <row r="133" spans="1:8" ht="12.75">
      <c r="A133" s="58" t="s">
        <v>101</v>
      </c>
      <c r="B133" s="14">
        <v>453</v>
      </c>
      <c r="C133" s="15">
        <v>2</v>
      </c>
      <c r="D133" s="14">
        <v>29</v>
      </c>
      <c r="E133" s="14">
        <v>1733</v>
      </c>
      <c r="F133" s="14">
        <v>27</v>
      </c>
      <c r="G133" s="14">
        <v>57</v>
      </c>
      <c r="H133" s="38">
        <f t="shared" si="6"/>
        <v>2301</v>
      </c>
    </row>
    <row r="134" spans="1:8" ht="12.75">
      <c r="A134" s="58" t="s">
        <v>102</v>
      </c>
      <c r="B134" s="14">
        <v>58</v>
      </c>
      <c r="C134" s="15">
        <v>3</v>
      </c>
      <c r="D134" s="14">
        <v>3</v>
      </c>
      <c r="E134" s="14">
        <v>1102</v>
      </c>
      <c r="F134" s="14">
        <v>2</v>
      </c>
      <c r="G134" s="14"/>
      <c r="H134" s="38">
        <f t="shared" si="6"/>
        <v>1168</v>
      </c>
    </row>
    <row r="135" spans="1:8" ht="12.75">
      <c r="A135" s="58" t="s">
        <v>103</v>
      </c>
      <c r="B135" s="14">
        <v>236</v>
      </c>
      <c r="C135" s="15">
        <v>10</v>
      </c>
      <c r="D135" s="14">
        <v>18</v>
      </c>
      <c r="E135" s="14">
        <v>843</v>
      </c>
      <c r="F135" s="14">
        <v>44</v>
      </c>
      <c r="G135" s="14">
        <v>98</v>
      </c>
      <c r="H135" s="38">
        <f t="shared" si="6"/>
        <v>1249</v>
      </c>
    </row>
    <row r="136" spans="1:8" ht="12.75">
      <c r="A136" s="58" t="s">
        <v>104</v>
      </c>
      <c r="B136" s="14">
        <v>248</v>
      </c>
      <c r="C136" s="15">
        <v>62</v>
      </c>
      <c r="D136" s="14">
        <v>42</v>
      </c>
      <c r="E136" s="14">
        <v>488</v>
      </c>
      <c r="F136" s="14">
        <v>16</v>
      </c>
      <c r="G136" s="14">
        <v>112</v>
      </c>
      <c r="H136" s="38">
        <f t="shared" si="6"/>
        <v>968</v>
      </c>
    </row>
    <row r="137" spans="1:8" ht="12.75">
      <c r="A137" s="58" t="s">
        <v>105</v>
      </c>
      <c r="B137" s="14">
        <v>536</v>
      </c>
      <c r="C137" s="15">
        <v>4</v>
      </c>
      <c r="D137" s="14">
        <v>18</v>
      </c>
      <c r="E137" s="14">
        <v>2090</v>
      </c>
      <c r="F137" s="14">
        <v>21</v>
      </c>
      <c r="G137" s="14">
        <v>4</v>
      </c>
      <c r="H137" s="38">
        <f t="shared" si="6"/>
        <v>2673</v>
      </c>
    </row>
    <row r="138" spans="1:8" ht="12.75">
      <c r="A138" s="58" t="s">
        <v>106</v>
      </c>
      <c r="B138" s="14">
        <v>199</v>
      </c>
      <c r="C138" s="15">
        <v>34</v>
      </c>
      <c r="D138" s="14">
        <v>15</v>
      </c>
      <c r="E138" s="14">
        <v>1842</v>
      </c>
      <c r="F138" s="14">
        <v>31</v>
      </c>
      <c r="G138" s="14">
        <v>110</v>
      </c>
      <c r="H138" s="38">
        <f t="shared" si="6"/>
        <v>2231</v>
      </c>
    </row>
    <row r="139" spans="1:8" ht="12.75">
      <c r="A139" s="58" t="s">
        <v>107</v>
      </c>
      <c r="B139" s="14">
        <v>19</v>
      </c>
      <c r="C139" s="15">
        <v>138</v>
      </c>
      <c r="D139" s="14">
        <v>15</v>
      </c>
      <c r="E139" s="14">
        <v>658</v>
      </c>
      <c r="F139" s="14">
        <v>21</v>
      </c>
      <c r="G139" s="14">
        <v>5</v>
      </c>
      <c r="H139" s="38">
        <f t="shared" si="6"/>
        <v>856</v>
      </c>
    </row>
    <row r="140" spans="1:8" ht="12.75">
      <c r="A140" s="58" t="s">
        <v>108</v>
      </c>
      <c r="B140" s="14">
        <v>378</v>
      </c>
      <c r="C140" s="15">
        <v>10</v>
      </c>
      <c r="D140" s="14">
        <v>26</v>
      </c>
      <c r="E140" s="14">
        <v>1541</v>
      </c>
      <c r="F140" s="14">
        <v>22</v>
      </c>
      <c r="G140" s="14">
        <v>21</v>
      </c>
      <c r="H140" s="38">
        <f t="shared" si="6"/>
        <v>1998</v>
      </c>
    </row>
    <row r="141" spans="1:8" ht="12.75">
      <c r="A141" s="58" t="s">
        <v>109</v>
      </c>
      <c r="B141" s="14">
        <v>118</v>
      </c>
      <c r="C141" s="15">
        <v>9</v>
      </c>
      <c r="D141" s="14">
        <v>36</v>
      </c>
      <c r="E141" s="14">
        <v>1567</v>
      </c>
      <c r="F141" s="14">
        <v>31</v>
      </c>
      <c r="G141" s="14">
        <v>8</v>
      </c>
      <c r="H141" s="38">
        <f t="shared" si="6"/>
        <v>1769</v>
      </c>
    </row>
    <row r="142" spans="1:8" ht="12.75">
      <c r="A142" s="58" t="s">
        <v>110</v>
      </c>
      <c r="B142" s="14">
        <v>636</v>
      </c>
      <c r="C142" s="15">
        <v>29</v>
      </c>
      <c r="D142" s="14">
        <v>228</v>
      </c>
      <c r="E142" s="14">
        <v>2228</v>
      </c>
      <c r="F142" s="14">
        <v>713</v>
      </c>
      <c r="G142" s="14">
        <v>62</v>
      </c>
      <c r="H142" s="38">
        <f t="shared" si="6"/>
        <v>3896</v>
      </c>
    </row>
    <row r="143" spans="1:8" ht="12.75">
      <c r="A143" s="58" t="s">
        <v>111</v>
      </c>
      <c r="B143" s="14">
        <v>178</v>
      </c>
      <c r="C143" s="15">
        <v>5</v>
      </c>
      <c r="D143" s="14">
        <v>57</v>
      </c>
      <c r="E143" s="14">
        <v>1285</v>
      </c>
      <c r="F143" s="14">
        <v>36</v>
      </c>
      <c r="G143" s="14">
        <v>11</v>
      </c>
      <c r="H143" s="38">
        <f t="shared" si="6"/>
        <v>1572</v>
      </c>
    </row>
    <row r="144" spans="1:8" ht="12.75">
      <c r="A144" s="58" t="s">
        <v>112</v>
      </c>
      <c r="B144" s="14">
        <v>4</v>
      </c>
      <c r="C144" s="15">
        <v>0</v>
      </c>
      <c r="D144" s="14">
        <v>1</v>
      </c>
      <c r="E144" s="14">
        <v>259</v>
      </c>
      <c r="F144" s="14">
        <v>1</v>
      </c>
      <c r="G144" s="14">
        <v>0</v>
      </c>
      <c r="H144" s="38">
        <f t="shared" si="6"/>
        <v>265</v>
      </c>
    </row>
    <row r="145" spans="1:8" ht="12.75">
      <c r="A145" s="58" t="s">
        <v>113</v>
      </c>
      <c r="B145" s="14"/>
      <c r="C145" s="15"/>
      <c r="D145" s="14"/>
      <c r="E145" s="14"/>
      <c r="F145" s="14"/>
      <c r="G145" s="14"/>
      <c r="H145" s="38"/>
    </row>
    <row r="146" spans="1:8" ht="12.75">
      <c r="A146" s="59" t="s">
        <v>4</v>
      </c>
      <c r="B146" s="38">
        <v>3818</v>
      </c>
      <c r="C146" s="68">
        <v>330</v>
      </c>
      <c r="D146" s="38">
        <v>589</v>
      </c>
      <c r="E146" s="38">
        <v>19238</v>
      </c>
      <c r="F146" s="38">
        <v>1142</v>
      </c>
      <c r="G146" s="38">
        <f>SUM(G129:G145)</f>
        <v>608</v>
      </c>
      <c r="H146" s="38">
        <f t="shared" si="6"/>
        <v>25725</v>
      </c>
    </row>
    <row r="147" spans="1:7" ht="12.75">
      <c r="A147" s="59" t="s">
        <v>5</v>
      </c>
      <c r="B147" s="24">
        <f>B146/H146</f>
        <v>0.14841593780369292</v>
      </c>
      <c r="C147" s="24">
        <f>C146/H146</f>
        <v>0.01282798833819242</v>
      </c>
      <c r="D147" s="24">
        <f>D146/H146</f>
        <v>0.022896015549076772</v>
      </c>
      <c r="E147" s="24">
        <f>E146/H146</f>
        <v>0.7478328474246841</v>
      </c>
      <c r="F147" s="24">
        <f>F146/H146</f>
        <v>0.044392614188532555</v>
      </c>
      <c r="G147" s="24">
        <f>G146/H146</f>
        <v>0.023634596695821186</v>
      </c>
    </row>
    <row r="148" spans="1:7" ht="13.5">
      <c r="A148" s="160" t="s">
        <v>214</v>
      </c>
      <c r="B148" s="24"/>
      <c r="C148" s="24"/>
      <c r="D148" s="24"/>
      <c r="E148" s="24"/>
      <c r="F148" s="24"/>
      <c r="G148" s="24"/>
    </row>
    <row r="149" spans="2:7" ht="12.75">
      <c r="B149" s="9"/>
      <c r="C149" s="9"/>
      <c r="D149" s="9"/>
      <c r="E149" s="9"/>
      <c r="F149" s="9"/>
      <c r="G149" s="9"/>
    </row>
    <row r="150" ht="12.75">
      <c r="A150" s="57" t="s">
        <v>74</v>
      </c>
    </row>
    <row r="151" spans="1:4" ht="12.75">
      <c r="A151" s="57"/>
      <c r="B151" s="242" t="s">
        <v>317</v>
      </c>
      <c r="C151" s="243"/>
      <c r="D151" s="244"/>
    </row>
    <row r="152" spans="1:4" ht="12.75">
      <c r="A152" t="s">
        <v>0</v>
      </c>
      <c r="B152" s="105" t="s">
        <v>27</v>
      </c>
      <c r="C152" s="101" t="s">
        <v>28</v>
      </c>
      <c r="D152" s="105" t="s">
        <v>4</v>
      </c>
    </row>
    <row r="153" spans="1:4" ht="12.75">
      <c r="A153" s="58" t="s">
        <v>97</v>
      </c>
      <c r="B153" s="14">
        <v>334</v>
      </c>
      <c r="C153" s="15">
        <v>1345</v>
      </c>
      <c r="D153" s="38">
        <f>SUM(B153:C153)</f>
        <v>1679</v>
      </c>
    </row>
    <row r="154" spans="1:4" ht="12.75">
      <c r="A154" s="58" t="s">
        <v>98</v>
      </c>
      <c r="B154" s="14">
        <v>55</v>
      </c>
      <c r="C154" s="15">
        <v>480</v>
      </c>
      <c r="D154" s="38">
        <f aca="true" t="shared" si="7" ref="D154:D170">SUM(B154:C154)</f>
        <v>535</v>
      </c>
    </row>
    <row r="155" spans="1:4" ht="12.75">
      <c r="A155" s="58" t="s">
        <v>99</v>
      </c>
      <c r="B155" s="14">
        <v>0</v>
      </c>
      <c r="C155" s="15">
        <v>0</v>
      </c>
      <c r="D155" s="38">
        <f t="shared" si="7"/>
        <v>0</v>
      </c>
    </row>
    <row r="156" spans="1:4" ht="12.75">
      <c r="A156" s="58" t="s">
        <v>100</v>
      </c>
      <c r="B156" s="14">
        <v>256</v>
      </c>
      <c r="C156" s="15">
        <v>1580</v>
      </c>
      <c r="D156" s="38">
        <f t="shared" si="7"/>
        <v>1836</v>
      </c>
    </row>
    <row r="157" spans="1:4" ht="12.75">
      <c r="A157" s="58" t="s">
        <v>101</v>
      </c>
      <c r="B157" s="14">
        <v>554</v>
      </c>
      <c r="C157" s="15">
        <v>1742</v>
      </c>
      <c r="D157" s="38">
        <f t="shared" si="7"/>
        <v>2296</v>
      </c>
    </row>
    <row r="158" spans="1:4" ht="12.75">
      <c r="A158" s="58" t="s">
        <v>102</v>
      </c>
      <c r="B158" s="14">
        <v>93</v>
      </c>
      <c r="C158" s="15">
        <v>1075</v>
      </c>
      <c r="D158" s="38">
        <f t="shared" si="7"/>
        <v>1168</v>
      </c>
    </row>
    <row r="159" spans="1:4" ht="12.75">
      <c r="A159" s="58" t="s">
        <v>103</v>
      </c>
      <c r="B159" s="14">
        <v>188</v>
      </c>
      <c r="C159" s="15">
        <v>1061</v>
      </c>
      <c r="D159" s="38">
        <f t="shared" si="7"/>
        <v>1249</v>
      </c>
    </row>
    <row r="160" spans="1:4" ht="12.75">
      <c r="A160" s="58" t="s">
        <v>104</v>
      </c>
      <c r="B160" s="14">
        <v>111</v>
      </c>
      <c r="C160" s="15">
        <v>844</v>
      </c>
      <c r="D160" s="38">
        <f t="shared" si="7"/>
        <v>955</v>
      </c>
    </row>
    <row r="161" spans="1:4" ht="12.75">
      <c r="A161" s="58" t="s">
        <v>105</v>
      </c>
      <c r="B161" s="14">
        <f>376-10</f>
        <v>366</v>
      </c>
      <c r="C161" s="15">
        <v>2336</v>
      </c>
      <c r="D161" s="38">
        <f t="shared" si="7"/>
        <v>2702</v>
      </c>
    </row>
    <row r="162" spans="1:4" ht="12.75">
      <c r="A162" s="58" t="s">
        <v>106</v>
      </c>
      <c r="B162" s="14">
        <v>181</v>
      </c>
      <c r="C162" s="15">
        <v>1844</v>
      </c>
      <c r="D162" s="38">
        <f t="shared" si="7"/>
        <v>2025</v>
      </c>
    </row>
    <row r="163" spans="1:4" ht="12.75">
      <c r="A163" s="58" t="s">
        <v>107</v>
      </c>
      <c r="B163" s="14">
        <v>195</v>
      </c>
      <c r="C163" s="15">
        <v>763</v>
      </c>
      <c r="D163" s="38">
        <f t="shared" si="7"/>
        <v>958</v>
      </c>
    </row>
    <row r="164" spans="1:4" ht="12.75">
      <c r="A164" s="58" t="s">
        <v>108</v>
      </c>
      <c r="B164" s="14">
        <v>188</v>
      </c>
      <c r="C164" s="15">
        <v>1799</v>
      </c>
      <c r="D164" s="38">
        <f t="shared" si="7"/>
        <v>1987</v>
      </c>
    </row>
    <row r="165" spans="1:4" ht="12.75">
      <c r="A165" s="58" t="s">
        <v>109</v>
      </c>
      <c r="B165" s="14">
        <v>454</v>
      </c>
      <c r="C165" s="15">
        <v>1315</v>
      </c>
      <c r="D165" s="38">
        <f t="shared" si="7"/>
        <v>1769</v>
      </c>
    </row>
    <row r="166" spans="1:4" ht="12.75">
      <c r="A166" s="58" t="s">
        <v>110</v>
      </c>
      <c r="B166" s="14">
        <v>627</v>
      </c>
      <c r="C166" s="15">
        <v>3428</v>
      </c>
      <c r="D166" s="38">
        <f t="shared" si="7"/>
        <v>4055</v>
      </c>
    </row>
    <row r="167" spans="1:4" ht="12.75">
      <c r="A167" s="58" t="s">
        <v>111</v>
      </c>
      <c r="B167" s="14">
        <v>193</v>
      </c>
      <c r="C167" s="15">
        <v>1632</v>
      </c>
      <c r="D167" s="38">
        <f t="shared" si="7"/>
        <v>1825</v>
      </c>
    </row>
    <row r="168" spans="1:4" ht="12.75">
      <c r="A168" s="58" t="s">
        <v>112</v>
      </c>
      <c r="B168" s="14">
        <v>16</v>
      </c>
      <c r="C168" s="15">
        <v>249</v>
      </c>
      <c r="D168" s="38">
        <f t="shared" si="7"/>
        <v>265</v>
      </c>
    </row>
    <row r="169" spans="1:4" ht="12.75">
      <c r="A169" s="58" t="s">
        <v>113</v>
      </c>
      <c r="B169" s="14">
        <v>0</v>
      </c>
      <c r="C169" s="15">
        <v>0</v>
      </c>
      <c r="D169" s="38">
        <f t="shared" si="7"/>
        <v>0</v>
      </c>
    </row>
    <row r="170" spans="1:4" ht="12.75">
      <c r="A170" s="59" t="s">
        <v>4</v>
      </c>
      <c r="B170" s="38">
        <f>3821-10</f>
        <v>3811</v>
      </c>
      <c r="C170" s="68">
        <v>21493</v>
      </c>
      <c r="D170" s="38">
        <f t="shared" si="7"/>
        <v>25304</v>
      </c>
    </row>
    <row r="171" spans="1:3" ht="12.75">
      <c r="A171" s="59" t="s">
        <v>5</v>
      </c>
      <c r="B171" s="24">
        <f>B170/D170</f>
        <v>0.15060859943092</v>
      </c>
      <c r="C171" s="26">
        <f>C170/D170</f>
        <v>0.84939140056908</v>
      </c>
    </row>
    <row r="172" spans="1:3" ht="12.75">
      <c r="A172" s="22"/>
      <c r="B172" s="24"/>
      <c r="C172" s="26"/>
    </row>
    <row r="174" ht="12.75">
      <c r="A174" s="49" t="s">
        <v>259</v>
      </c>
    </row>
    <row r="176" ht="12.75">
      <c r="A176" s="57" t="s">
        <v>75</v>
      </c>
    </row>
    <row r="177" spans="1:4" ht="12.75">
      <c r="A177" s="57"/>
      <c r="B177" s="242" t="s">
        <v>316</v>
      </c>
      <c r="C177" s="243"/>
      <c r="D177" s="244"/>
    </row>
    <row r="178" spans="1:4" ht="12.75">
      <c r="A178" t="s">
        <v>0</v>
      </c>
      <c r="B178" s="105" t="s">
        <v>29</v>
      </c>
      <c r="C178" s="101" t="s">
        <v>30</v>
      </c>
      <c r="D178" s="105" t="s">
        <v>4</v>
      </c>
    </row>
    <row r="179" spans="1:4" ht="12.75">
      <c r="A179" s="58" t="s">
        <v>97</v>
      </c>
      <c r="B179" s="14">
        <v>90</v>
      </c>
      <c r="C179" s="15">
        <v>513</v>
      </c>
      <c r="D179" s="14">
        <f>SUM(B179:C179)</f>
        <v>603</v>
      </c>
    </row>
    <row r="180" spans="1:4" ht="12.75">
      <c r="A180" s="58" t="s">
        <v>98</v>
      </c>
      <c r="B180" s="14">
        <v>14</v>
      </c>
      <c r="C180" s="15">
        <v>122</v>
      </c>
      <c r="D180" s="14">
        <f aca="true" t="shared" si="8" ref="D180:D196">SUM(B180:C180)</f>
        <v>136</v>
      </c>
    </row>
    <row r="181" spans="1:4" ht="12.75">
      <c r="A181" s="58" t="s">
        <v>99</v>
      </c>
      <c r="B181" s="14"/>
      <c r="C181" s="15"/>
      <c r="D181" s="14"/>
    </row>
    <row r="182" spans="1:4" ht="12.75">
      <c r="A182" s="58" t="s">
        <v>100</v>
      </c>
      <c r="B182" s="14">
        <v>135</v>
      </c>
      <c r="C182" s="15">
        <v>811</v>
      </c>
      <c r="D182" s="14">
        <f t="shared" si="8"/>
        <v>946</v>
      </c>
    </row>
    <row r="183" spans="1:4" ht="12.75">
      <c r="A183" s="58" t="s">
        <v>101</v>
      </c>
      <c r="B183" s="14">
        <v>147</v>
      </c>
      <c r="C183" s="15">
        <v>763</v>
      </c>
      <c r="D183" s="14">
        <f t="shared" si="8"/>
        <v>910</v>
      </c>
    </row>
    <row r="184" spans="1:4" ht="12.75">
      <c r="A184" s="58" t="s">
        <v>102</v>
      </c>
      <c r="B184" s="14">
        <v>38</v>
      </c>
      <c r="C184" s="15">
        <v>456</v>
      </c>
      <c r="D184" s="14">
        <f t="shared" si="8"/>
        <v>494</v>
      </c>
    </row>
    <row r="185" spans="1:4" ht="12.75">
      <c r="A185" s="58" t="s">
        <v>103</v>
      </c>
      <c r="B185" s="14">
        <v>40</v>
      </c>
      <c r="C185" s="15">
        <v>395</v>
      </c>
      <c r="D185" s="14">
        <f>SUM(B185:C185)</f>
        <v>435</v>
      </c>
    </row>
    <row r="186" spans="1:4" ht="12.75">
      <c r="A186" s="58" t="s">
        <v>104</v>
      </c>
      <c r="B186" s="14">
        <v>11</v>
      </c>
      <c r="C186" s="15">
        <v>199</v>
      </c>
      <c r="D186" s="14">
        <f t="shared" si="8"/>
        <v>210</v>
      </c>
    </row>
    <row r="187" spans="1:4" ht="12.75">
      <c r="A187" s="58" t="s">
        <v>105</v>
      </c>
      <c r="B187" s="14">
        <v>129</v>
      </c>
      <c r="C187" s="15">
        <v>770</v>
      </c>
      <c r="D187" s="14">
        <f t="shared" si="8"/>
        <v>899</v>
      </c>
    </row>
    <row r="188" spans="1:4" ht="12.75">
      <c r="A188" s="58" t="s">
        <v>106</v>
      </c>
      <c r="B188" s="14">
        <v>71</v>
      </c>
      <c r="C188" s="15">
        <v>797</v>
      </c>
      <c r="D188" s="14">
        <f t="shared" si="8"/>
        <v>868</v>
      </c>
    </row>
    <row r="189" spans="1:4" ht="12.75">
      <c r="A189" s="58" t="s">
        <v>107</v>
      </c>
      <c r="B189" s="14">
        <v>46</v>
      </c>
      <c r="C189" s="15">
        <v>302</v>
      </c>
      <c r="D189" s="14">
        <f t="shared" si="8"/>
        <v>348</v>
      </c>
    </row>
    <row r="190" spans="1:4" ht="12.75">
      <c r="A190" s="58" t="s">
        <v>108</v>
      </c>
      <c r="B190" s="14">
        <v>61</v>
      </c>
      <c r="C190" s="15">
        <v>788</v>
      </c>
      <c r="D190" s="14">
        <f>SUM(B190:C190)</f>
        <v>849</v>
      </c>
    </row>
    <row r="191" spans="1:4" ht="12.75">
      <c r="A191" s="58" t="s">
        <v>109</v>
      </c>
      <c r="B191" s="14">
        <v>92</v>
      </c>
      <c r="C191" s="15">
        <v>498</v>
      </c>
      <c r="D191" s="14">
        <f t="shared" si="8"/>
        <v>590</v>
      </c>
    </row>
    <row r="192" spans="1:4" ht="12.75">
      <c r="A192" s="58" t="s">
        <v>110</v>
      </c>
      <c r="B192" s="14">
        <v>228</v>
      </c>
      <c r="C192" s="15">
        <v>1377</v>
      </c>
      <c r="D192" s="14">
        <f t="shared" si="8"/>
        <v>1605</v>
      </c>
    </row>
    <row r="193" spans="1:4" ht="12.75">
      <c r="A193" s="58" t="s">
        <v>111</v>
      </c>
      <c r="B193" s="14">
        <v>74</v>
      </c>
      <c r="C193" s="15">
        <v>585</v>
      </c>
      <c r="D193" s="14">
        <f t="shared" si="8"/>
        <v>659</v>
      </c>
    </row>
    <row r="194" spans="1:4" ht="12.75">
      <c r="A194" s="58" t="s">
        <v>112</v>
      </c>
      <c r="B194" s="14">
        <v>7</v>
      </c>
      <c r="C194" s="15">
        <v>95</v>
      </c>
      <c r="D194" s="14">
        <f t="shared" si="8"/>
        <v>102</v>
      </c>
    </row>
    <row r="195" spans="1:4" ht="12.75">
      <c r="A195" s="58" t="s">
        <v>113</v>
      </c>
      <c r="B195" s="14"/>
      <c r="C195" s="15"/>
      <c r="D195" s="14"/>
    </row>
    <row r="196" spans="1:4" ht="12.75">
      <c r="A196" s="59" t="s">
        <v>4</v>
      </c>
      <c r="B196" s="38">
        <v>1183</v>
      </c>
      <c r="C196" s="68">
        <v>8471</v>
      </c>
      <c r="D196" s="38">
        <f t="shared" si="8"/>
        <v>9654</v>
      </c>
    </row>
    <row r="197" spans="1:3" ht="12.75">
      <c r="A197" s="59" t="s">
        <v>5</v>
      </c>
      <c r="B197" s="24">
        <f>B196/D196</f>
        <v>0.12253987984255231</v>
      </c>
      <c r="C197" s="26">
        <f>C196/D196</f>
        <v>0.8774601201574477</v>
      </c>
    </row>
    <row r="198" spans="1:3" ht="12.75">
      <c r="A198" s="22"/>
      <c r="B198" s="24"/>
      <c r="C198" s="26"/>
    </row>
    <row r="200" ht="12.75">
      <c r="A200" s="57" t="s">
        <v>76</v>
      </c>
    </row>
    <row r="201" spans="1:5" ht="12.75">
      <c r="A201" s="57"/>
      <c r="B201" s="242" t="s">
        <v>316</v>
      </c>
      <c r="C201" s="243"/>
      <c r="D201" s="243"/>
      <c r="E201" s="244"/>
    </row>
    <row r="202" spans="1:5" ht="12.75">
      <c r="A202" t="s">
        <v>0</v>
      </c>
      <c r="B202" s="105" t="s">
        <v>195</v>
      </c>
      <c r="C202" s="101" t="s">
        <v>166</v>
      </c>
      <c r="D202" s="101" t="s">
        <v>18</v>
      </c>
      <c r="E202" s="105" t="s">
        <v>4</v>
      </c>
    </row>
    <row r="203" spans="1:5" ht="12.75">
      <c r="A203" s="58" t="s">
        <v>97</v>
      </c>
      <c r="B203" s="14">
        <v>88</v>
      </c>
      <c r="C203" s="15">
        <v>2</v>
      </c>
      <c r="D203" s="14">
        <v>4</v>
      </c>
      <c r="E203" s="14">
        <f>SUM(B203:D203)</f>
        <v>94</v>
      </c>
    </row>
    <row r="204" spans="1:5" ht="12.75">
      <c r="A204" s="58" t="s">
        <v>98</v>
      </c>
      <c r="B204" s="14">
        <v>94</v>
      </c>
      <c r="C204" s="15">
        <v>7</v>
      </c>
      <c r="D204" s="14">
        <v>12</v>
      </c>
      <c r="E204" s="14">
        <f aca="true" t="shared" si="9" ref="E204:E218">SUM(B204:D204)</f>
        <v>113</v>
      </c>
    </row>
    <row r="205" spans="1:5" ht="12.75">
      <c r="A205" s="58" t="s">
        <v>99</v>
      </c>
      <c r="B205" s="14"/>
      <c r="C205" s="15"/>
      <c r="D205" s="14"/>
      <c r="E205" s="14"/>
    </row>
    <row r="206" spans="1:5" ht="12.75">
      <c r="A206" s="58" t="s">
        <v>100</v>
      </c>
      <c r="B206" s="14">
        <v>146</v>
      </c>
      <c r="C206" s="15">
        <v>10</v>
      </c>
      <c r="D206" s="14">
        <v>40</v>
      </c>
      <c r="E206" s="14">
        <f t="shared" si="9"/>
        <v>196</v>
      </c>
    </row>
    <row r="207" spans="1:5" ht="12.75">
      <c r="A207" s="58" t="s">
        <v>101</v>
      </c>
      <c r="B207" s="14">
        <v>162</v>
      </c>
      <c r="C207" s="15">
        <v>5</v>
      </c>
      <c r="D207" s="14">
        <v>30</v>
      </c>
      <c r="E207" s="14">
        <f t="shared" si="9"/>
        <v>197</v>
      </c>
    </row>
    <row r="208" spans="1:5" ht="12.75">
      <c r="A208" s="58" t="s">
        <v>102</v>
      </c>
      <c r="B208" s="14">
        <v>147</v>
      </c>
      <c r="C208" s="15"/>
      <c r="D208" s="14">
        <v>2</v>
      </c>
      <c r="E208" s="14">
        <f>SUM(B208:D208)</f>
        <v>149</v>
      </c>
    </row>
    <row r="209" spans="1:5" ht="12.75">
      <c r="A209" s="58" t="s">
        <v>103</v>
      </c>
      <c r="B209" s="14">
        <v>82</v>
      </c>
      <c r="C209" s="15"/>
      <c r="D209" s="14">
        <v>36</v>
      </c>
      <c r="E209" s="14">
        <f t="shared" si="9"/>
        <v>118</v>
      </c>
    </row>
    <row r="210" spans="1:5" ht="12.75">
      <c r="A210" s="58" t="s">
        <v>104</v>
      </c>
      <c r="B210" s="14">
        <v>92</v>
      </c>
      <c r="C210" s="15"/>
      <c r="D210" s="14">
        <v>4</v>
      </c>
      <c r="E210" s="14">
        <f t="shared" si="9"/>
        <v>96</v>
      </c>
    </row>
    <row r="211" spans="1:5" ht="12.75">
      <c r="A211" s="58" t="s">
        <v>105</v>
      </c>
      <c r="B211" s="14">
        <v>169</v>
      </c>
      <c r="C211" s="15"/>
      <c r="D211" s="14">
        <v>15</v>
      </c>
      <c r="E211" s="14">
        <f t="shared" si="9"/>
        <v>184</v>
      </c>
    </row>
    <row r="212" spans="1:5" ht="12.75">
      <c r="A212" s="58" t="s">
        <v>106</v>
      </c>
      <c r="B212" s="14">
        <v>74</v>
      </c>
      <c r="C212" s="15"/>
      <c r="D212" s="14">
        <v>7</v>
      </c>
      <c r="E212" s="14">
        <f t="shared" si="9"/>
        <v>81</v>
      </c>
    </row>
    <row r="213" spans="1:5" ht="12.75">
      <c r="A213" s="58" t="s">
        <v>107</v>
      </c>
      <c r="B213" s="14">
        <v>111</v>
      </c>
      <c r="C213" s="15"/>
      <c r="D213" s="14">
        <v>5</v>
      </c>
      <c r="E213" s="14">
        <f t="shared" si="9"/>
        <v>116</v>
      </c>
    </row>
    <row r="214" spans="1:5" ht="12.75">
      <c r="A214" s="58" t="s">
        <v>108</v>
      </c>
      <c r="B214" s="14">
        <v>160</v>
      </c>
      <c r="C214" s="15">
        <v>9</v>
      </c>
      <c r="D214" s="14">
        <v>11</v>
      </c>
      <c r="E214" s="14">
        <f t="shared" si="9"/>
        <v>180</v>
      </c>
    </row>
    <row r="215" spans="1:5" ht="12.75">
      <c r="A215" s="58" t="s">
        <v>109</v>
      </c>
      <c r="B215" s="14">
        <v>85</v>
      </c>
      <c r="C215" s="15"/>
      <c r="D215" s="14">
        <v>4</v>
      </c>
      <c r="E215" s="14">
        <f t="shared" si="9"/>
        <v>89</v>
      </c>
    </row>
    <row r="216" spans="1:5" ht="12.75">
      <c r="A216" s="58" t="s">
        <v>110</v>
      </c>
      <c r="B216" s="14">
        <v>394</v>
      </c>
      <c r="C216" s="15">
        <v>9</v>
      </c>
      <c r="D216" s="14">
        <v>21</v>
      </c>
      <c r="E216" s="14">
        <f t="shared" si="9"/>
        <v>424</v>
      </c>
    </row>
    <row r="217" spans="1:5" ht="12.75">
      <c r="A217" s="58" t="s">
        <v>111</v>
      </c>
      <c r="B217" s="14">
        <v>78</v>
      </c>
      <c r="C217" s="15"/>
      <c r="D217" s="14">
        <v>16</v>
      </c>
      <c r="E217" s="14">
        <f t="shared" si="9"/>
        <v>94</v>
      </c>
    </row>
    <row r="218" spans="1:5" ht="12.75">
      <c r="A218" s="58" t="s">
        <v>112</v>
      </c>
      <c r="B218" s="14">
        <v>5</v>
      </c>
      <c r="C218" s="15"/>
      <c r="D218" s="14"/>
      <c r="E218" s="14">
        <f t="shared" si="9"/>
        <v>5</v>
      </c>
    </row>
    <row r="219" spans="1:5" ht="12.75">
      <c r="A219" s="58" t="s">
        <v>113</v>
      </c>
      <c r="B219" s="14"/>
      <c r="C219" s="15"/>
      <c r="D219" s="14"/>
      <c r="E219" s="14"/>
    </row>
    <row r="220" spans="1:5" ht="12.75">
      <c r="A220" s="59" t="s">
        <v>4</v>
      </c>
      <c r="B220" s="38">
        <f>SUM(B203:B219)</f>
        <v>1887</v>
      </c>
      <c r="C220" s="68">
        <f>SUM(C203:C219)</f>
        <v>42</v>
      </c>
      <c r="D220" s="38">
        <f>SUM(D203:D219)</f>
        <v>207</v>
      </c>
      <c r="E220" s="38">
        <f>SUM(E203:E219)</f>
        <v>2136</v>
      </c>
    </row>
    <row r="221" spans="1:4" ht="12.75">
      <c r="A221" s="59" t="s">
        <v>5</v>
      </c>
      <c r="B221" s="24">
        <f>B220/E220</f>
        <v>0.8834269662921348</v>
      </c>
      <c r="C221" s="26">
        <f>C220/E220</f>
        <v>0.019662921348314606</v>
      </c>
      <c r="D221" s="24">
        <f>D220/E220</f>
        <v>0.09691011235955056</v>
      </c>
    </row>
    <row r="222" ht="13.5">
      <c r="A222" s="134" t="s">
        <v>196</v>
      </c>
    </row>
    <row r="225" ht="12.75">
      <c r="A225" s="50" t="s">
        <v>77</v>
      </c>
    </row>
    <row r="227" ht="12.75">
      <c r="A227" s="49" t="s">
        <v>260</v>
      </c>
    </row>
    <row r="228" spans="1:4" ht="12.75">
      <c r="A228" t="s">
        <v>0</v>
      </c>
      <c r="B228" s="230" t="s">
        <v>230</v>
      </c>
      <c r="C228" s="231"/>
      <c r="D228" s="232"/>
    </row>
    <row r="229" spans="2:6" ht="12.75">
      <c r="B229" s="105" t="s">
        <v>19</v>
      </c>
      <c r="C229" s="101" t="s">
        <v>20</v>
      </c>
      <c r="D229" s="132" t="s">
        <v>4</v>
      </c>
      <c r="F229" s="22"/>
    </row>
    <row r="230" spans="1:5" ht="12.75">
      <c r="A230" s="56" t="s">
        <v>97</v>
      </c>
      <c r="B230">
        <v>5</v>
      </c>
      <c r="C230" s="10">
        <v>5</v>
      </c>
      <c r="D230">
        <f>SUM(B230:C230)</f>
        <v>10</v>
      </c>
      <c r="E230" s="36"/>
    </row>
    <row r="231" spans="1:5" ht="12.75">
      <c r="A231" s="56" t="s">
        <v>98</v>
      </c>
      <c r="B231">
        <v>5</v>
      </c>
      <c r="C231" s="10">
        <v>1</v>
      </c>
      <c r="D231">
        <f aca="true" t="shared" si="10" ref="D231:D246">SUM(B231:C231)</f>
        <v>6</v>
      </c>
      <c r="E231" s="36"/>
    </row>
    <row r="232" spans="1:5" ht="12.75">
      <c r="A232" s="56" t="s">
        <v>99</v>
      </c>
      <c r="C232" s="10">
        <v>3</v>
      </c>
      <c r="D232">
        <f t="shared" si="10"/>
        <v>3</v>
      </c>
      <c r="E232" s="36"/>
    </row>
    <row r="233" spans="1:5" ht="12.75">
      <c r="A233" s="56" t="s">
        <v>100</v>
      </c>
      <c r="B233">
        <v>2</v>
      </c>
      <c r="C233" s="10">
        <v>11</v>
      </c>
      <c r="D233">
        <f t="shared" si="10"/>
        <v>13</v>
      </c>
      <c r="E233" s="36"/>
    </row>
    <row r="234" spans="1:5" ht="12.75">
      <c r="A234" s="56" t="s">
        <v>101</v>
      </c>
      <c r="B234">
        <v>5</v>
      </c>
      <c r="C234" s="10">
        <v>11</v>
      </c>
      <c r="D234">
        <f t="shared" si="10"/>
        <v>16</v>
      </c>
      <c r="E234" s="36"/>
    </row>
    <row r="235" spans="1:5" ht="12.75">
      <c r="A235" s="56" t="s">
        <v>102</v>
      </c>
      <c r="B235">
        <v>3</v>
      </c>
      <c r="C235" s="10">
        <v>3</v>
      </c>
      <c r="D235">
        <f t="shared" si="10"/>
        <v>6</v>
      </c>
      <c r="E235" s="36"/>
    </row>
    <row r="236" spans="1:5" ht="12.75">
      <c r="A236" s="56" t="s">
        <v>103</v>
      </c>
      <c r="B236">
        <v>4</v>
      </c>
      <c r="C236" s="10">
        <v>7</v>
      </c>
      <c r="D236">
        <f t="shared" si="10"/>
        <v>11</v>
      </c>
      <c r="E236" s="36"/>
    </row>
    <row r="237" spans="1:5" ht="12.75">
      <c r="A237" s="56" t="s">
        <v>104</v>
      </c>
      <c r="B237">
        <v>2</v>
      </c>
      <c r="C237" s="10">
        <v>2</v>
      </c>
      <c r="D237">
        <f t="shared" si="10"/>
        <v>4</v>
      </c>
      <c r="E237" s="36"/>
    </row>
    <row r="238" spans="1:5" ht="12.75">
      <c r="A238" s="56" t="s">
        <v>105</v>
      </c>
      <c r="B238">
        <v>2</v>
      </c>
      <c r="C238" s="10">
        <v>5</v>
      </c>
      <c r="D238">
        <f t="shared" si="10"/>
        <v>7</v>
      </c>
      <c r="E238" s="36"/>
    </row>
    <row r="239" spans="1:5" ht="12.75">
      <c r="A239" s="56" t="s">
        <v>106</v>
      </c>
      <c r="B239">
        <v>5</v>
      </c>
      <c r="C239" s="10">
        <v>8</v>
      </c>
      <c r="D239">
        <f t="shared" si="10"/>
        <v>13</v>
      </c>
      <c r="E239" s="36"/>
    </row>
    <row r="240" spans="1:5" ht="12.75">
      <c r="A240" s="56" t="s">
        <v>107</v>
      </c>
      <c r="B240">
        <v>1</v>
      </c>
      <c r="C240" s="10">
        <v>6</v>
      </c>
      <c r="D240">
        <f t="shared" si="10"/>
        <v>7</v>
      </c>
      <c r="E240" s="36"/>
    </row>
    <row r="241" spans="1:5" ht="12.75">
      <c r="A241" s="56" t="s">
        <v>108</v>
      </c>
      <c r="B241">
        <v>2</v>
      </c>
      <c r="C241" s="10">
        <v>4</v>
      </c>
      <c r="D241">
        <f t="shared" si="10"/>
        <v>6</v>
      </c>
      <c r="E241" s="36"/>
    </row>
    <row r="242" spans="1:5" ht="12.75">
      <c r="A242" s="56" t="s">
        <v>109</v>
      </c>
      <c r="B242">
        <v>3</v>
      </c>
      <c r="C242" s="10">
        <v>11</v>
      </c>
      <c r="D242">
        <f t="shared" si="10"/>
        <v>14</v>
      </c>
      <c r="E242" s="36"/>
    </row>
    <row r="243" spans="1:5" ht="12.75">
      <c r="A243" s="56" t="s">
        <v>110</v>
      </c>
      <c r="B243">
        <v>6</v>
      </c>
      <c r="C243" s="10">
        <v>11</v>
      </c>
      <c r="D243">
        <f t="shared" si="10"/>
        <v>17</v>
      </c>
      <c r="E243" s="36"/>
    </row>
    <row r="244" spans="1:5" ht="12.75">
      <c r="A244" s="56" t="s">
        <v>111</v>
      </c>
      <c r="B244">
        <v>5</v>
      </c>
      <c r="C244" s="10">
        <v>5</v>
      </c>
      <c r="D244">
        <f t="shared" si="10"/>
        <v>10</v>
      </c>
      <c r="E244" s="36"/>
    </row>
    <row r="245" spans="1:5" ht="12.75">
      <c r="A245" s="56" t="s">
        <v>112</v>
      </c>
      <c r="B245">
        <v>2</v>
      </c>
      <c r="C245" s="10">
        <v>3</v>
      </c>
      <c r="D245">
        <f t="shared" si="10"/>
        <v>5</v>
      </c>
      <c r="E245" s="36"/>
    </row>
    <row r="246" spans="1:5" ht="12.75">
      <c r="A246" s="56" t="s">
        <v>113</v>
      </c>
      <c r="C246" s="10">
        <v>2</v>
      </c>
      <c r="D246">
        <f t="shared" si="10"/>
        <v>2</v>
      </c>
      <c r="E246" s="36"/>
    </row>
    <row r="247" spans="1:5" ht="12.75">
      <c r="A247" s="57" t="s">
        <v>4</v>
      </c>
      <c r="B247" s="22">
        <f>SUM(B230:B246)</f>
        <v>52</v>
      </c>
      <c r="C247" s="23">
        <f>SUM(C230:C246)</f>
        <v>98</v>
      </c>
      <c r="D247" s="22">
        <f>SUM(D230:D246)</f>
        <v>150</v>
      </c>
      <c r="E247" s="36"/>
    </row>
    <row r="248" spans="1:5" ht="12.75">
      <c r="A248" s="57" t="s">
        <v>5</v>
      </c>
      <c r="B248" s="24">
        <f>B247/D247</f>
        <v>0.3466666666666667</v>
      </c>
      <c r="C248" s="24">
        <f>C247/D247</f>
        <v>0.6533333333333333</v>
      </c>
      <c r="D248" s="24"/>
      <c r="E248" s="24"/>
    </row>
    <row r="251" ht="12.75">
      <c r="A251" s="49" t="s">
        <v>296</v>
      </c>
    </row>
    <row r="252" spans="1:4" ht="12.75">
      <c r="A252" t="s">
        <v>0</v>
      </c>
      <c r="B252" s="233" t="s">
        <v>238</v>
      </c>
      <c r="C252" s="234"/>
      <c r="D252" s="235"/>
    </row>
    <row r="253" spans="2:6" ht="12.75">
      <c r="B253" s="105" t="s">
        <v>19</v>
      </c>
      <c r="C253" s="101" t="s">
        <v>20</v>
      </c>
      <c r="D253" s="135" t="s">
        <v>4</v>
      </c>
      <c r="E253" s="43"/>
      <c r="F253" s="22"/>
    </row>
    <row r="254" spans="1:5" ht="12.75">
      <c r="A254" s="56" t="s">
        <v>97</v>
      </c>
      <c r="B254">
        <v>6</v>
      </c>
      <c r="C254" s="10">
        <v>3</v>
      </c>
      <c r="D254" s="65">
        <f>SUM(B254:C254)</f>
        <v>9</v>
      </c>
      <c r="E254" s="36"/>
    </row>
    <row r="255" spans="1:5" ht="12.75">
      <c r="A255" s="56" t="s">
        <v>98</v>
      </c>
      <c r="B255">
        <v>2</v>
      </c>
      <c r="C255" s="10">
        <v>4</v>
      </c>
      <c r="D255" s="65">
        <f aca="true" t="shared" si="11" ref="D255:D270">SUM(B255:C255)</f>
        <v>6</v>
      </c>
      <c r="E255" s="36"/>
    </row>
    <row r="256" spans="1:5" ht="12.75">
      <c r="A256" s="56" t="s">
        <v>99</v>
      </c>
      <c r="B256">
        <v>2</v>
      </c>
      <c r="C256" s="10">
        <v>1</v>
      </c>
      <c r="D256" s="65">
        <f t="shared" si="11"/>
        <v>3</v>
      </c>
      <c r="E256" s="36"/>
    </row>
    <row r="257" spans="1:5" ht="12.75">
      <c r="A257" s="56" t="s">
        <v>100</v>
      </c>
      <c r="B257">
        <v>10</v>
      </c>
      <c r="C257" s="10">
        <v>3</v>
      </c>
      <c r="D257" s="65">
        <f t="shared" si="11"/>
        <v>13</v>
      </c>
      <c r="E257" s="36"/>
    </row>
    <row r="258" spans="1:5" ht="12.75">
      <c r="A258" s="56" t="s">
        <v>101</v>
      </c>
      <c r="B258">
        <v>10</v>
      </c>
      <c r="C258" s="10">
        <v>6</v>
      </c>
      <c r="D258" s="65">
        <f t="shared" si="11"/>
        <v>16</v>
      </c>
      <c r="E258" s="36"/>
    </row>
    <row r="259" spans="1:5" ht="12.75">
      <c r="A259" s="56" t="s">
        <v>102</v>
      </c>
      <c r="B259">
        <v>2</v>
      </c>
      <c r="C259" s="10">
        <v>4</v>
      </c>
      <c r="D259" s="65">
        <f t="shared" si="11"/>
        <v>6</v>
      </c>
      <c r="E259" s="36"/>
    </row>
    <row r="260" spans="1:5" ht="12.75">
      <c r="A260" s="56" t="s">
        <v>103</v>
      </c>
      <c r="B260">
        <v>6</v>
      </c>
      <c r="C260" s="10">
        <v>5</v>
      </c>
      <c r="D260" s="65">
        <f t="shared" si="11"/>
        <v>11</v>
      </c>
      <c r="E260" s="36"/>
    </row>
    <row r="261" spans="1:5" ht="12.75">
      <c r="A261" s="56" t="s">
        <v>104</v>
      </c>
      <c r="B261">
        <v>3</v>
      </c>
      <c r="C261" s="10">
        <v>1</v>
      </c>
      <c r="D261" s="65">
        <f t="shared" si="11"/>
        <v>4</v>
      </c>
      <c r="E261" s="36"/>
    </row>
    <row r="262" spans="1:5" ht="12.75">
      <c r="A262" s="56" t="s">
        <v>105</v>
      </c>
      <c r="B262">
        <v>5</v>
      </c>
      <c r="C262" s="10">
        <v>2</v>
      </c>
      <c r="D262" s="65">
        <f t="shared" si="11"/>
        <v>7</v>
      </c>
      <c r="E262" s="36"/>
    </row>
    <row r="263" spans="1:5" ht="12.75">
      <c r="A263" s="56" t="s">
        <v>106</v>
      </c>
      <c r="B263">
        <v>9</v>
      </c>
      <c r="C263" s="10">
        <v>3</v>
      </c>
      <c r="D263" s="65">
        <f t="shared" si="11"/>
        <v>12</v>
      </c>
      <c r="E263" s="36"/>
    </row>
    <row r="264" spans="1:5" ht="12.75">
      <c r="A264" s="56" t="s">
        <v>107</v>
      </c>
      <c r="B264">
        <v>4</v>
      </c>
      <c r="C264" s="10">
        <v>3</v>
      </c>
      <c r="D264" s="65">
        <f t="shared" si="11"/>
        <v>7</v>
      </c>
      <c r="E264" s="36"/>
    </row>
    <row r="265" spans="1:5" ht="12.75">
      <c r="A265" s="56" t="s">
        <v>108</v>
      </c>
      <c r="B265">
        <v>4</v>
      </c>
      <c r="C265" s="10">
        <v>2</v>
      </c>
      <c r="D265" s="65">
        <f t="shared" si="11"/>
        <v>6</v>
      </c>
      <c r="E265" s="36"/>
    </row>
    <row r="266" spans="1:5" ht="12.75">
      <c r="A266" s="56" t="s">
        <v>109</v>
      </c>
      <c r="B266">
        <v>7</v>
      </c>
      <c r="C266" s="10">
        <v>6</v>
      </c>
      <c r="D266" s="65">
        <f t="shared" si="11"/>
        <v>13</v>
      </c>
      <c r="E266" s="36"/>
    </row>
    <row r="267" spans="1:5" ht="12.75">
      <c r="A267" s="56" t="s">
        <v>110</v>
      </c>
      <c r="B267">
        <v>10</v>
      </c>
      <c r="C267" s="10">
        <v>7</v>
      </c>
      <c r="D267" s="65">
        <f t="shared" si="11"/>
        <v>17</v>
      </c>
      <c r="E267" s="36"/>
    </row>
    <row r="268" spans="1:5" ht="12.75">
      <c r="A268" s="56" t="s">
        <v>111</v>
      </c>
      <c r="B268">
        <v>7</v>
      </c>
      <c r="C268" s="10">
        <v>3</v>
      </c>
      <c r="D268" s="65">
        <f t="shared" si="11"/>
        <v>10</v>
      </c>
      <c r="E268" s="36"/>
    </row>
    <row r="269" spans="1:5" ht="12.75">
      <c r="A269" s="56" t="s">
        <v>112</v>
      </c>
      <c r="B269">
        <v>3</v>
      </c>
      <c r="C269" s="10">
        <v>2</v>
      </c>
      <c r="D269" s="65">
        <f t="shared" si="11"/>
        <v>5</v>
      </c>
      <c r="E269" s="36"/>
    </row>
    <row r="270" spans="1:5" ht="12.75">
      <c r="A270" s="56" t="s">
        <v>113</v>
      </c>
      <c r="B270">
        <v>1</v>
      </c>
      <c r="C270" s="10">
        <v>1</v>
      </c>
      <c r="D270" s="65">
        <f t="shared" si="11"/>
        <v>2</v>
      </c>
      <c r="E270" s="36"/>
    </row>
    <row r="271" spans="1:5" ht="12.75">
      <c r="A271" s="57" t="s">
        <v>4</v>
      </c>
      <c r="B271" s="22">
        <f>SUM(B254:B270)</f>
        <v>91</v>
      </c>
      <c r="C271" s="23">
        <f>SUM(C254:C270)</f>
        <v>56</v>
      </c>
      <c r="D271" s="69">
        <f>SUM(D254:D270)</f>
        <v>147</v>
      </c>
      <c r="E271" s="36"/>
    </row>
    <row r="272" spans="1:5" ht="12.75">
      <c r="A272" s="57" t="s">
        <v>5</v>
      </c>
      <c r="B272" s="24">
        <f>B271/D271</f>
        <v>0.6190476190476191</v>
      </c>
      <c r="C272" s="24">
        <f>C271/D271</f>
        <v>0.38095238095238093</v>
      </c>
      <c r="D272" s="66"/>
      <c r="E272" s="24"/>
    </row>
    <row r="273" ht="12.75">
      <c r="D273" s="65"/>
    </row>
    <row r="275" ht="12.75">
      <c r="A275" s="49" t="s">
        <v>297</v>
      </c>
    </row>
    <row r="276" spans="1:4" ht="12.75">
      <c r="A276" t="s">
        <v>0</v>
      </c>
      <c r="B276" s="230" t="s">
        <v>231</v>
      </c>
      <c r="C276" s="231"/>
      <c r="D276" s="232"/>
    </row>
    <row r="277" spans="2:6" ht="12.75">
      <c r="B277" s="105" t="s">
        <v>19</v>
      </c>
      <c r="C277" s="101" t="s">
        <v>20</v>
      </c>
      <c r="D277" s="135" t="s">
        <v>4</v>
      </c>
      <c r="E277" s="43"/>
      <c r="F277" s="22"/>
    </row>
    <row r="278" spans="1:5" ht="12.75">
      <c r="A278" s="56" t="s">
        <v>97</v>
      </c>
      <c r="B278">
        <v>4</v>
      </c>
      <c r="C278" s="10">
        <v>5</v>
      </c>
      <c r="D278" s="65">
        <f>SUM(B278:C278)</f>
        <v>9</v>
      </c>
      <c r="E278" s="36"/>
    </row>
    <row r="279" spans="1:5" ht="12.75">
      <c r="A279" s="56" t="s">
        <v>98</v>
      </c>
      <c r="B279">
        <v>3</v>
      </c>
      <c r="C279" s="10">
        <v>3</v>
      </c>
      <c r="D279" s="65">
        <f aca="true" t="shared" si="12" ref="D279:D294">SUM(B279:C279)</f>
        <v>6</v>
      </c>
      <c r="E279" s="36"/>
    </row>
    <row r="280" spans="1:5" ht="12.75">
      <c r="A280" s="56" t="s">
        <v>99</v>
      </c>
      <c r="B280">
        <v>2</v>
      </c>
      <c r="C280" s="10">
        <v>1</v>
      </c>
      <c r="D280" s="65">
        <f t="shared" si="12"/>
        <v>3</v>
      </c>
      <c r="E280" s="36"/>
    </row>
    <row r="281" spans="1:5" ht="12.75">
      <c r="A281" s="56" t="s">
        <v>100</v>
      </c>
      <c r="B281">
        <v>4</v>
      </c>
      <c r="C281" s="10">
        <v>9</v>
      </c>
      <c r="D281" s="65">
        <f t="shared" si="12"/>
        <v>13</v>
      </c>
      <c r="E281" s="36"/>
    </row>
    <row r="282" spans="1:5" ht="12.75">
      <c r="A282" s="56" t="s">
        <v>101</v>
      </c>
      <c r="B282">
        <v>7</v>
      </c>
      <c r="C282" s="10">
        <v>9</v>
      </c>
      <c r="D282" s="65">
        <f t="shared" si="12"/>
        <v>16</v>
      </c>
      <c r="E282" s="36"/>
    </row>
    <row r="283" spans="1:5" ht="12.75">
      <c r="A283" s="56" t="s">
        <v>102</v>
      </c>
      <c r="B283">
        <v>4</v>
      </c>
      <c r="C283" s="10">
        <v>2</v>
      </c>
      <c r="D283" s="65">
        <f t="shared" si="12"/>
        <v>6</v>
      </c>
      <c r="E283" s="36"/>
    </row>
    <row r="284" spans="1:5" ht="12.75">
      <c r="A284" s="56" t="s">
        <v>103</v>
      </c>
      <c r="B284">
        <v>2</v>
      </c>
      <c r="C284" s="10">
        <v>9</v>
      </c>
      <c r="D284" s="65">
        <f t="shared" si="12"/>
        <v>11</v>
      </c>
      <c r="E284" s="36"/>
    </row>
    <row r="285" spans="1:5" ht="12.75">
      <c r="A285" s="56" t="s">
        <v>104</v>
      </c>
      <c r="B285">
        <v>1</v>
      </c>
      <c r="C285" s="10">
        <v>3</v>
      </c>
      <c r="D285" s="65">
        <f t="shared" si="12"/>
        <v>4</v>
      </c>
      <c r="E285" s="36"/>
    </row>
    <row r="286" spans="1:5" ht="12.75">
      <c r="A286" s="56" t="s">
        <v>105</v>
      </c>
      <c r="B286">
        <v>0</v>
      </c>
      <c r="C286" s="10">
        <v>7</v>
      </c>
      <c r="D286" s="65">
        <f t="shared" si="12"/>
        <v>7</v>
      </c>
      <c r="E286" s="36"/>
    </row>
    <row r="287" spans="1:5" ht="12.75">
      <c r="A287" s="56" t="s">
        <v>106</v>
      </c>
      <c r="B287">
        <v>2</v>
      </c>
      <c r="C287" s="10">
        <v>11</v>
      </c>
      <c r="D287" s="65">
        <f t="shared" si="12"/>
        <v>13</v>
      </c>
      <c r="E287" s="36"/>
    </row>
    <row r="288" spans="1:5" ht="12.75">
      <c r="A288" s="56" t="s">
        <v>107</v>
      </c>
      <c r="B288">
        <v>4</v>
      </c>
      <c r="C288" s="10">
        <v>3</v>
      </c>
      <c r="D288" s="65">
        <f t="shared" si="12"/>
        <v>7</v>
      </c>
      <c r="E288" s="36"/>
    </row>
    <row r="289" spans="1:5" ht="12.75">
      <c r="A289" s="56" t="s">
        <v>108</v>
      </c>
      <c r="B289">
        <v>1</v>
      </c>
      <c r="C289" s="10">
        <v>5</v>
      </c>
      <c r="D289" s="65">
        <f t="shared" si="12"/>
        <v>6</v>
      </c>
      <c r="E289" s="36"/>
    </row>
    <row r="290" spans="1:5" ht="12.75">
      <c r="A290" s="56" t="s">
        <v>109</v>
      </c>
      <c r="B290">
        <v>7</v>
      </c>
      <c r="C290" s="10">
        <v>7</v>
      </c>
      <c r="D290" s="65">
        <f t="shared" si="12"/>
        <v>14</v>
      </c>
      <c r="E290" s="36"/>
    </row>
    <row r="291" spans="1:5" ht="12.75">
      <c r="A291" s="56" t="s">
        <v>110</v>
      </c>
      <c r="B291">
        <v>7</v>
      </c>
      <c r="C291" s="10">
        <v>10</v>
      </c>
      <c r="D291" s="65">
        <f t="shared" si="12"/>
        <v>17</v>
      </c>
      <c r="E291" s="36"/>
    </row>
    <row r="292" spans="1:5" ht="12.75">
      <c r="A292" s="56" t="s">
        <v>111</v>
      </c>
      <c r="B292">
        <v>5</v>
      </c>
      <c r="C292" s="10">
        <v>5</v>
      </c>
      <c r="D292" s="65">
        <f t="shared" si="12"/>
        <v>10</v>
      </c>
      <c r="E292" s="36"/>
    </row>
    <row r="293" spans="1:5" ht="12.75">
      <c r="A293" s="56" t="s">
        <v>112</v>
      </c>
      <c r="B293">
        <v>1</v>
      </c>
      <c r="C293" s="10">
        <v>4</v>
      </c>
      <c r="D293" s="65">
        <f t="shared" si="12"/>
        <v>5</v>
      </c>
      <c r="E293" s="36"/>
    </row>
    <row r="294" spans="1:5" ht="12.75">
      <c r="A294" s="56" t="s">
        <v>113</v>
      </c>
      <c r="B294">
        <v>1</v>
      </c>
      <c r="C294" s="10">
        <v>1</v>
      </c>
      <c r="D294" s="65">
        <f t="shared" si="12"/>
        <v>2</v>
      </c>
      <c r="E294" s="36"/>
    </row>
    <row r="295" spans="1:5" ht="12.75">
      <c r="A295" s="57" t="s">
        <v>4</v>
      </c>
      <c r="B295" s="22">
        <f>SUM(B278:B294)</f>
        <v>55</v>
      </c>
      <c r="C295" s="23">
        <f>SUM(C278:C294)</f>
        <v>94</v>
      </c>
      <c r="D295" s="69">
        <f>SUM(D278:D294)</f>
        <v>149</v>
      </c>
      <c r="E295" s="36"/>
    </row>
    <row r="296" spans="1:5" ht="12.75">
      <c r="A296" s="57" t="s">
        <v>5</v>
      </c>
      <c r="B296" s="24">
        <f>B295/D295</f>
        <v>0.3691275167785235</v>
      </c>
      <c r="C296" s="24">
        <f>C295/D295</f>
        <v>0.6308724832214765</v>
      </c>
      <c r="D296" s="66"/>
      <c r="E296" s="24"/>
    </row>
    <row r="298" ht="12.75">
      <c r="A298" s="49" t="s">
        <v>298</v>
      </c>
    </row>
    <row r="299" ht="12.75">
      <c r="A299" s="22"/>
    </row>
    <row r="300" spans="1:5" ht="12.75">
      <c r="A300" t="s">
        <v>0</v>
      </c>
      <c r="B300" s="233" t="s">
        <v>234</v>
      </c>
      <c r="C300" s="234"/>
      <c r="D300" s="234"/>
      <c r="E300" s="235"/>
    </row>
    <row r="301" spans="2:5" ht="33.75">
      <c r="B301" s="101" t="s">
        <v>233</v>
      </c>
      <c r="C301" s="101" t="s">
        <v>232</v>
      </c>
      <c r="D301" s="150" t="s">
        <v>226</v>
      </c>
      <c r="E301" s="101" t="s">
        <v>227</v>
      </c>
    </row>
    <row r="302" spans="1:5" ht="12.75">
      <c r="A302" s="58" t="s">
        <v>97</v>
      </c>
      <c r="B302">
        <v>7</v>
      </c>
      <c r="C302">
        <v>4</v>
      </c>
      <c r="D302">
        <v>2</v>
      </c>
      <c r="E302">
        <v>5</v>
      </c>
    </row>
    <row r="303" spans="1:5" ht="12.75">
      <c r="A303" s="58" t="s">
        <v>98</v>
      </c>
      <c r="B303">
        <v>2</v>
      </c>
      <c r="C303">
        <v>2</v>
      </c>
      <c r="D303">
        <v>2</v>
      </c>
      <c r="E303">
        <v>2</v>
      </c>
    </row>
    <row r="304" spans="1:5" ht="12.75">
      <c r="A304" s="58" t="s">
        <v>99</v>
      </c>
      <c r="B304">
        <v>2</v>
      </c>
      <c r="C304">
        <v>2</v>
      </c>
      <c r="D304">
        <v>1</v>
      </c>
      <c r="E304">
        <v>2</v>
      </c>
    </row>
    <row r="305" spans="1:5" ht="12.75">
      <c r="A305" s="58" t="s">
        <v>100</v>
      </c>
      <c r="B305">
        <v>10</v>
      </c>
      <c r="C305">
        <v>7</v>
      </c>
      <c r="D305">
        <v>2</v>
      </c>
      <c r="E305">
        <v>3</v>
      </c>
    </row>
    <row r="306" spans="1:5" ht="12.75">
      <c r="A306" s="58" t="s">
        <v>101</v>
      </c>
      <c r="B306">
        <v>11</v>
      </c>
      <c r="C306">
        <v>8</v>
      </c>
      <c r="D306">
        <v>5</v>
      </c>
      <c r="E306">
        <v>7</v>
      </c>
    </row>
    <row r="307" spans="1:5" ht="12.75">
      <c r="A307" s="58" t="s">
        <v>102</v>
      </c>
      <c r="B307">
        <v>2</v>
      </c>
      <c r="C307">
        <v>2</v>
      </c>
      <c r="D307">
        <v>3</v>
      </c>
      <c r="E307">
        <v>1</v>
      </c>
    </row>
    <row r="308" spans="1:5" ht="12.75">
      <c r="A308" s="58" t="s">
        <v>103</v>
      </c>
      <c r="B308">
        <v>9</v>
      </c>
      <c r="C308">
        <v>6</v>
      </c>
      <c r="D308">
        <v>1</v>
      </c>
      <c r="E308">
        <v>4</v>
      </c>
    </row>
    <row r="309" spans="1:5" ht="12.75">
      <c r="A309" s="58" t="s">
        <v>104</v>
      </c>
      <c r="B309">
        <v>3</v>
      </c>
      <c r="C309">
        <v>2</v>
      </c>
      <c r="E309">
        <v>2</v>
      </c>
    </row>
    <row r="310" spans="1:5" ht="12.75">
      <c r="A310" s="58" t="s">
        <v>105</v>
      </c>
      <c r="B310">
        <v>7</v>
      </c>
      <c r="C310">
        <v>2</v>
      </c>
      <c r="D310">
        <v>1</v>
      </c>
      <c r="E310">
        <v>5</v>
      </c>
    </row>
    <row r="311" spans="1:5" ht="12.75">
      <c r="A311" s="58" t="s">
        <v>106</v>
      </c>
      <c r="B311">
        <v>10</v>
      </c>
      <c r="C311">
        <v>8</v>
      </c>
      <c r="D311">
        <v>1</v>
      </c>
      <c r="E311">
        <v>7</v>
      </c>
    </row>
    <row r="312" spans="1:5" ht="12.75">
      <c r="A312" s="58" t="s">
        <v>107</v>
      </c>
      <c r="B312">
        <v>5</v>
      </c>
      <c r="C312">
        <v>4</v>
      </c>
      <c r="D312">
        <v>3</v>
      </c>
      <c r="E312">
        <v>3</v>
      </c>
    </row>
    <row r="313" spans="1:5" ht="12.75">
      <c r="A313" s="58" t="s">
        <v>108</v>
      </c>
      <c r="B313">
        <v>5</v>
      </c>
      <c r="C313">
        <v>6</v>
      </c>
      <c r="E313">
        <v>3</v>
      </c>
    </row>
    <row r="314" spans="1:5" ht="12.75">
      <c r="A314" s="58" t="s">
        <v>109</v>
      </c>
      <c r="B314">
        <v>9</v>
      </c>
      <c r="C314">
        <v>3</v>
      </c>
      <c r="D314">
        <v>2</v>
      </c>
      <c r="E314">
        <v>6</v>
      </c>
    </row>
    <row r="315" spans="1:5" ht="12.75">
      <c r="A315" s="58" t="s">
        <v>110</v>
      </c>
      <c r="B315">
        <v>13</v>
      </c>
      <c r="C315">
        <v>6</v>
      </c>
      <c r="D315">
        <v>3</v>
      </c>
      <c r="E315">
        <v>5</v>
      </c>
    </row>
    <row r="316" spans="1:5" ht="12.75">
      <c r="A316" s="58" t="s">
        <v>111</v>
      </c>
      <c r="B316">
        <v>8</v>
      </c>
      <c r="C316">
        <v>5</v>
      </c>
      <c r="D316">
        <v>1</v>
      </c>
      <c r="E316">
        <v>7</v>
      </c>
    </row>
    <row r="317" spans="1:5" ht="12.75">
      <c r="A317" s="58" t="s">
        <v>112</v>
      </c>
      <c r="B317">
        <v>5</v>
      </c>
      <c r="C317">
        <v>5</v>
      </c>
      <c r="D317">
        <v>1</v>
      </c>
      <c r="E317">
        <v>4</v>
      </c>
    </row>
    <row r="318" spans="1:3" ht="12.75">
      <c r="A318" s="58" t="s">
        <v>113</v>
      </c>
      <c r="B318">
        <v>1</v>
      </c>
      <c r="C318"/>
    </row>
    <row r="319" spans="1:5" ht="12.75">
      <c r="A319" s="59" t="s">
        <v>4</v>
      </c>
      <c r="B319" s="22">
        <f>SUM(B302:B318)</f>
        <v>109</v>
      </c>
      <c r="C319" s="22">
        <f>SUM(C302:C318)</f>
        <v>72</v>
      </c>
      <c r="D319" s="22">
        <f>SUM(D302:D318)</f>
        <v>28</v>
      </c>
      <c r="E319" s="22">
        <f>SUM(E302:E318)</f>
        <v>66</v>
      </c>
    </row>
    <row r="320" spans="1:5" ht="12.75">
      <c r="A320" s="59" t="s">
        <v>235</v>
      </c>
      <c r="B320" s="24">
        <f>B319/151</f>
        <v>0.7218543046357616</v>
      </c>
      <c r="C320" s="24">
        <f>C319/151</f>
        <v>0.4768211920529801</v>
      </c>
      <c r="D320" s="24">
        <f>D319/151</f>
        <v>0.18543046357615894</v>
      </c>
      <c r="E320" s="24">
        <f>E319/151</f>
        <v>0.4370860927152318</v>
      </c>
    </row>
    <row r="323" spans="1:3" ht="12.75">
      <c r="A323" s="49" t="s">
        <v>261</v>
      </c>
      <c r="C323" s="20"/>
    </row>
    <row r="324" spans="1:8" ht="12.75">
      <c r="A324" s="49"/>
      <c r="C324" s="39"/>
      <c r="E324" s="6"/>
      <c r="F324" s="6"/>
      <c r="G324" s="6"/>
      <c r="H324" s="6"/>
    </row>
    <row r="325" spans="1:9" ht="12.75">
      <c r="A325" s="57" t="s">
        <v>229</v>
      </c>
      <c r="C325" s="39"/>
      <c r="D325" s="73"/>
      <c r="I325" s="5"/>
    </row>
    <row r="326" spans="1:9" ht="12.75">
      <c r="A326" s="57"/>
      <c r="B326" s="239" t="s">
        <v>318</v>
      </c>
      <c r="C326" s="240"/>
      <c r="D326" s="248"/>
      <c r="E326" s="252" t="s">
        <v>22</v>
      </c>
      <c r="F326" s="228"/>
      <c r="G326" s="228"/>
      <c r="H326" s="229"/>
      <c r="I326" s="5"/>
    </row>
    <row r="327" spans="2:9" ht="12.75">
      <c r="B327" s="105" t="s">
        <v>2</v>
      </c>
      <c r="C327" s="124" t="s">
        <v>3</v>
      </c>
      <c r="D327" s="120" t="s">
        <v>4</v>
      </c>
      <c r="E327" s="161" t="s">
        <v>174</v>
      </c>
      <c r="F327" s="162"/>
      <c r="G327" s="163" t="s">
        <v>197</v>
      </c>
      <c r="H327" s="164"/>
      <c r="I327" s="5"/>
    </row>
    <row r="328" spans="1:9" ht="12.75">
      <c r="A328" s="58" t="s">
        <v>97</v>
      </c>
      <c r="B328" s="14">
        <v>2404</v>
      </c>
      <c r="C328" s="17">
        <v>304</v>
      </c>
      <c r="D328" s="32">
        <f>SUM(B328:C328)</f>
        <v>2708</v>
      </c>
      <c r="E328" s="165">
        <v>674</v>
      </c>
      <c r="F328" s="166">
        <f>E328/D328</f>
        <v>0.24889217134416544</v>
      </c>
      <c r="G328" s="167">
        <v>131</v>
      </c>
      <c r="H328" s="168">
        <f>G328/E328</f>
        <v>0.1943620178041543</v>
      </c>
      <c r="I328" s="5"/>
    </row>
    <row r="329" spans="1:9" ht="12.75">
      <c r="A329" s="58" t="s">
        <v>98</v>
      </c>
      <c r="B329" s="14">
        <v>475</v>
      </c>
      <c r="C329" s="17">
        <v>46</v>
      </c>
      <c r="D329" s="32">
        <f aca="true" t="shared" si="13" ref="D329:D344">SUM(B329:C329)</f>
        <v>521</v>
      </c>
      <c r="E329" s="165">
        <v>217</v>
      </c>
      <c r="F329" s="166">
        <f aca="true" t="shared" si="14" ref="F329:F344">E329/D329</f>
        <v>0.4165067178502879</v>
      </c>
      <c r="G329" s="167">
        <v>15</v>
      </c>
      <c r="H329" s="168">
        <f aca="true" t="shared" si="15" ref="H329:H344">G329/E329</f>
        <v>0.06912442396313365</v>
      </c>
      <c r="I329" s="5"/>
    </row>
    <row r="330" spans="1:9" ht="12.75">
      <c r="A330" s="58" t="s">
        <v>99</v>
      </c>
      <c r="B330" s="14">
        <v>661</v>
      </c>
      <c r="C330" s="17">
        <v>318</v>
      </c>
      <c r="D330" s="32">
        <f t="shared" si="13"/>
        <v>979</v>
      </c>
      <c r="E330" s="165">
        <v>248</v>
      </c>
      <c r="F330" s="166">
        <f t="shared" si="14"/>
        <v>0.2533197139938713</v>
      </c>
      <c r="G330" s="167">
        <v>22</v>
      </c>
      <c r="H330" s="168">
        <f t="shared" si="15"/>
        <v>0.08870967741935484</v>
      </c>
      <c r="I330" s="5"/>
    </row>
    <row r="331" spans="1:9" ht="12.75">
      <c r="A331" s="58" t="s">
        <v>100</v>
      </c>
      <c r="B331" s="14">
        <v>2220</v>
      </c>
      <c r="C331" s="17">
        <v>1288</v>
      </c>
      <c r="D331" s="32">
        <f t="shared" si="13"/>
        <v>3508</v>
      </c>
      <c r="E331" s="165">
        <v>1050</v>
      </c>
      <c r="F331" s="166">
        <f t="shared" si="14"/>
        <v>0.2993158494868871</v>
      </c>
      <c r="G331" s="167">
        <v>634</v>
      </c>
      <c r="H331" s="168">
        <f t="shared" si="15"/>
        <v>0.6038095238095238</v>
      </c>
      <c r="I331" s="5"/>
    </row>
    <row r="332" spans="1:9" ht="12.75">
      <c r="A332" s="58" t="s">
        <v>101</v>
      </c>
      <c r="B332" s="14">
        <v>1909</v>
      </c>
      <c r="C332" s="17">
        <v>592</v>
      </c>
      <c r="D332" s="32">
        <f t="shared" si="13"/>
        <v>2501</v>
      </c>
      <c r="E332" s="165">
        <v>996</v>
      </c>
      <c r="F332" s="166">
        <f t="shared" si="14"/>
        <v>0.3982407037185126</v>
      </c>
      <c r="G332" s="167">
        <v>198</v>
      </c>
      <c r="H332" s="168">
        <f t="shared" si="15"/>
        <v>0.19879518072289157</v>
      </c>
      <c r="I332" s="5"/>
    </row>
    <row r="333" spans="1:9" ht="12.75">
      <c r="A333" s="58" t="s">
        <v>102</v>
      </c>
      <c r="B333" s="14">
        <v>514</v>
      </c>
      <c r="C333" s="17">
        <v>151</v>
      </c>
      <c r="D333" s="32">
        <f t="shared" si="13"/>
        <v>665</v>
      </c>
      <c r="E333" s="165">
        <v>250</v>
      </c>
      <c r="F333" s="166">
        <f t="shared" si="14"/>
        <v>0.37593984962406013</v>
      </c>
      <c r="G333" s="167">
        <v>81</v>
      </c>
      <c r="H333" s="168">
        <f t="shared" si="15"/>
        <v>0.324</v>
      </c>
      <c r="I333" s="5"/>
    </row>
    <row r="334" spans="1:9" ht="12.75">
      <c r="A334" s="58" t="s">
        <v>103</v>
      </c>
      <c r="B334" s="14">
        <v>5746</v>
      </c>
      <c r="C334" s="17">
        <v>1132</v>
      </c>
      <c r="D334" s="32">
        <f t="shared" si="13"/>
        <v>6878</v>
      </c>
      <c r="E334" s="165">
        <v>942</v>
      </c>
      <c r="F334" s="166">
        <f t="shared" si="14"/>
        <v>0.13695841814480952</v>
      </c>
      <c r="G334" s="167">
        <v>107</v>
      </c>
      <c r="H334" s="168">
        <f t="shared" si="15"/>
        <v>0.11358811040339703</v>
      </c>
      <c r="I334" s="5"/>
    </row>
    <row r="335" spans="1:9" ht="12.75">
      <c r="A335" s="58" t="s">
        <v>104</v>
      </c>
      <c r="B335" s="14">
        <v>1251</v>
      </c>
      <c r="C335" s="17">
        <v>247</v>
      </c>
      <c r="D335" s="32">
        <f t="shared" si="13"/>
        <v>1498</v>
      </c>
      <c r="E335" s="165">
        <v>369</v>
      </c>
      <c r="F335" s="166">
        <f t="shared" si="14"/>
        <v>0.24632843791722298</v>
      </c>
      <c r="G335" s="167">
        <v>46</v>
      </c>
      <c r="H335" s="168">
        <f t="shared" si="15"/>
        <v>0.12466124661246612</v>
      </c>
      <c r="I335" s="5"/>
    </row>
    <row r="336" spans="1:9" ht="12.75">
      <c r="A336" s="58" t="s">
        <v>105</v>
      </c>
      <c r="B336" s="14">
        <v>981</v>
      </c>
      <c r="C336" s="17">
        <v>99</v>
      </c>
      <c r="D336" s="32">
        <f>SUM(B336:C336)</f>
        <v>1080</v>
      </c>
      <c r="E336" s="165">
        <v>506</v>
      </c>
      <c r="F336" s="166">
        <f t="shared" si="14"/>
        <v>0.4685185185185185</v>
      </c>
      <c r="G336" s="167">
        <v>114</v>
      </c>
      <c r="H336" s="168">
        <f t="shared" si="15"/>
        <v>0.22529644268774704</v>
      </c>
      <c r="I336" s="5"/>
    </row>
    <row r="337" spans="1:9" ht="12.75">
      <c r="A337" s="58" t="s">
        <v>106</v>
      </c>
      <c r="B337" s="14">
        <v>2346</v>
      </c>
      <c r="C337" s="17">
        <v>468</v>
      </c>
      <c r="D337" s="32">
        <f t="shared" si="13"/>
        <v>2814</v>
      </c>
      <c r="E337" s="165">
        <v>916</v>
      </c>
      <c r="F337" s="166">
        <f t="shared" si="14"/>
        <v>0.32551528073916136</v>
      </c>
      <c r="G337" s="167">
        <v>212</v>
      </c>
      <c r="H337" s="168">
        <f t="shared" si="15"/>
        <v>0.2314410480349345</v>
      </c>
      <c r="I337" s="5"/>
    </row>
    <row r="338" spans="1:9" ht="12.75">
      <c r="A338" s="58" t="s">
        <v>107</v>
      </c>
      <c r="B338" s="14">
        <v>1363</v>
      </c>
      <c r="C338" s="17">
        <v>159</v>
      </c>
      <c r="D338" s="32">
        <f t="shared" si="13"/>
        <v>1522</v>
      </c>
      <c r="E338" s="165">
        <v>506</v>
      </c>
      <c r="F338" s="166">
        <f t="shared" si="14"/>
        <v>0.3324572930354796</v>
      </c>
      <c r="G338" s="167">
        <v>74</v>
      </c>
      <c r="H338" s="168">
        <f t="shared" si="15"/>
        <v>0.14624505928853754</v>
      </c>
      <c r="I338" s="5"/>
    </row>
    <row r="339" spans="1:9" ht="12.75">
      <c r="A339" s="58" t="s">
        <v>108</v>
      </c>
      <c r="B339" s="14">
        <v>1235</v>
      </c>
      <c r="C339" s="17">
        <v>179</v>
      </c>
      <c r="D339" s="32">
        <f t="shared" si="13"/>
        <v>1414</v>
      </c>
      <c r="E339" s="165">
        <v>493</v>
      </c>
      <c r="F339" s="166">
        <f t="shared" si="14"/>
        <v>0.34865629420084865</v>
      </c>
      <c r="G339" s="167">
        <v>132</v>
      </c>
      <c r="H339" s="168">
        <f t="shared" si="15"/>
        <v>0.26774847870182555</v>
      </c>
      <c r="I339" s="5"/>
    </row>
    <row r="340" spans="1:9" ht="12.75">
      <c r="A340" s="58" t="s">
        <v>109</v>
      </c>
      <c r="B340" s="14">
        <v>2342</v>
      </c>
      <c r="C340" s="17">
        <v>691</v>
      </c>
      <c r="D340" s="32">
        <f t="shared" si="13"/>
        <v>3033</v>
      </c>
      <c r="E340" s="165">
        <v>770</v>
      </c>
      <c r="F340" s="166">
        <f t="shared" si="14"/>
        <v>0.25387405209363667</v>
      </c>
      <c r="G340" s="167">
        <v>279</v>
      </c>
      <c r="H340" s="168">
        <f t="shared" si="15"/>
        <v>0.36233766233766235</v>
      </c>
      <c r="I340" s="5"/>
    </row>
    <row r="341" spans="1:9" ht="12.75">
      <c r="A341" s="58" t="s">
        <v>110</v>
      </c>
      <c r="B341" s="14">
        <v>3549</v>
      </c>
      <c r="C341" s="17">
        <v>795</v>
      </c>
      <c r="D341" s="32">
        <f t="shared" si="13"/>
        <v>4344</v>
      </c>
      <c r="E341" s="165">
        <v>1486</v>
      </c>
      <c r="F341" s="166">
        <f t="shared" si="14"/>
        <v>0.34208103130755063</v>
      </c>
      <c r="G341" s="167">
        <v>249</v>
      </c>
      <c r="H341" s="168">
        <f t="shared" si="15"/>
        <v>0.16756393001345896</v>
      </c>
      <c r="I341" s="5"/>
    </row>
    <row r="342" spans="1:9" ht="12.75">
      <c r="A342" s="58" t="s">
        <v>111</v>
      </c>
      <c r="B342" s="14">
        <v>2256</v>
      </c>
      <c r="C342" s="17">
        <v>877</v>
      </c>
      <c r="D342" s="32">
        <f t="shared" si="13"/>
        <v>3133</v>
      </c>
      <c r="E342" s="165">
        <v>1211</v>
      </c>
      <c r="F342" s="166">
        <f t="shared" si="14"/>
        <v>0.38653048196616663</v>
      </c>
      <c r="G342" s="167">
        <v>322</v>
      </c>
      <c r="H342" s="168">
        <f t="shared" si="15"/>
        <v>0.2658959537572254</v>
      </c>
      <c r="I342" s="5"/>
    </row>
    <row r="343" spans="1:9" ht="12.75">
      <c r="A343" s="58" t="s">
        <v>112</v>
      </c>
      <c r="B343" s="14">
        <v>1053</v>
      </c>
      <c r="C343" s="17">
        <v>96</v>
      </c>
      <c r="D343" s="32">
        <f t="shared" si="13"/>
        <v>1149</v>
      </c>
      <c r="E343" s="165">
        <v>341</v>
      </c>
      <c r="F343" s="166">
        <f t="shared" si="14"/>
        <v>0.2967798085291558</v>
      </c>
      <c r="G343" s="167">
        <v>73</v>
      </c>
      <c r="H343" s="168">
        <f t="shared" si="15"/>
        <v>0.21407624633431085</v>
      </c>
      <c r="I343" s="5"/>
    </row>
    <row r="344" spans="1:9" ht="12.75">
      <c r="A344" s="58" t="s">
        <v>113</v>
      </c>
      <c r="B344" s="14">
        <v>397</v>
      </c>
      <c r="C344" s="17">
        <v>16</v>
      </c>
      <c r="D344" s="32">
        <f t="shared" si="13"/>
        <v>413</v>
      </c>
      <c r="E344" s="165">
        <v>131</v>
      </c>
      <c r="F344" s="166">
        <f t="shared" si="14"/>
        <v>0.3171912832929782</v>
      </c>
      <c r="G344" s="167">
        <v>2</v>
      </c>
      <c r="H344" s="168">
        <f t="shared" si="15"/>
        <v>0.015267175572519083</v>
      </c>
      <c r="I344" s="5"/>
    </row>
    <row r="345" spans="1:9" ht="12.75">
      <c r="A345" s="59" t="s">
        <v>4</v>
      </c>
      <c r="B345" s="38">
        <f>SUM(B328:B344)</f>
        <v>30702</v>
      </c>
      <c r="C345" s="67">
        <f>SUM(C328:C344)</f>
        <v>7458</v>
      </c>
      <c r="D345" s="32">
        <f>SUM(D328:D344)</f>
        <v>38160</v>
      </c>
      <c r="E345" s="169">
        <f>SUM(E328:E344)</f>
        <v>11106</v>
      </c>
      <c r="F345" s="170">
        <f>E345/D345</f>
        <v>0.2910377358490566</v>
      </c>
      <c r="G345" s="171">
        <f>SUM(G328:G344)</f>
        <v>2691</v>
      </c>
      <c r="H345" s="172">
        <f>G345/E345</f>
        <v>0.24230145867098865</v>
      </c>
      <c r="I345" s="5"/>
    </row>
    <row r="346" spans="1:8" ht="12.75">
      <c r="A346" s="59" t="s">
        <v>5</v>
      </c>
      <c r="B346" s="24">
        <f>B345/D345</f>
        <v>0.804559748427673</v>
      </c>
      <c r="C346" s="24">
        <f>C345/D345</f>
        <v>0.19544025157232706</v>
      </c>
      <c r="D346" s="21"/>
      <c r="E346" s="7"/>
      <c r="F346" s="7"/>
      <c r="G346" s="7"/>
      <c r="H346" s="7"/>
    </row>
    <row r="347" ht="13.5">
      <c r="A347" s="134" t="s">
        <v>198</v>
      </c>
    </row>
    <row r="349" ht="12.75">
      <c r="A349" s="57" t="s">
        <v>73</v>
      </c>
    </row>
    <row r="350" spans="1:8" ht="12.75">
      <c r="A350" s="57"/>
      <c r="B350" s="249" t="s">
        <v>318</v>
      </c>
      <c r="C350" s="250"/>
      <c r="D350" s="250"/>
      <c r="E350" s="250"/>
      <c r="F350" s="250"/>
      <c r="G350" s="250"/>
      <c r="H350" s="251"/>
    </row>
    <row r="351" spans="2:8" ht="22.5">
      <c r="B351" s="101" t="s">
        <v>31</v>
      </c>
      <c r="C351" s="101" t="s">
        <v>312</v>
      </c>
      <c r="D351" s="101" t="s">
        <v>25</v>
      </c>
      <c r="E351" s="101" t="s">
        <v>313</v>
      </c>
      <c r="F351" s="101" t="s">
        <v>26</v>
      </c>
      <c r="G351" s="101" t="s">
        <v>18</v>
      </c>
      <c r="H351" s="101" t="s">
        <v>4</v>
      </c>
    </row>
    <row r="352" spans="1:8" ht="12.75">
      <c r="A352" s="58" t="s">
        <v>97</v>
      </c>
      <c r="B352" s="14">
        <v>390</v>
      </c>
      <c r="C352" s="14">
        <v>21</v>
      </c>
      <c r="D352" s="15">
        <v>41</v>
      </c>
      <c r="E352" s="14">
        <v>2141</v>
      </c>
      <c r="F352" s="14">
        <v>32</v>
      </c>
      <c r="G352" s="14">
        <v>81</v>
      </c>
      <c r="H352" s="14">
        <f>SUM(B352:G352)</f>
        <v>2706</v>
      </c>
    </row>
    <row r="353" spans="1:8" ht="12.75">
      <c r="A353" s="58" t="s">
        <v>98</v>
      </c>
      <c r="B353" s="14">
        <v>31</v>
      </c>
      <c r="C353" s="14">
        <v>5</v>
      </c>
      <c r="D353" s="15">
        <v>8</v>
      </c>
      <c r="E353" s="14">
        <v>362</v>
      </c>
      <c r="F353" s="14">
        <v>7</v>
      </c>
      <c r="G353" s="14">
        <v>1</v>
      </c>
      <c r="H353" s="14">
        <f aca="true" t="shared" si="16" ref="H353:H368">SUM(B353:G353)</f>
        <v>414</v>
      </c>
    </row>
    <row r="354" spans="1:8" ht="12.75">
      <c r="A354" s="58" t="s">
        <v>99</v>
      </c>
      <c r="B354" s="14">
        <v>72</v>
      </c>
      <c r="C354" s="14">
        <v>2</v>
      </c>
      <c r="D354" s="15">
        <v>18</v>
      </c>
      <c r="E354" s="14">
        <v>799</v>
      </c>
      <c r="F354" s="14">
        <v>30</v>
      </c>
      <c r="G354" s="14">
        <v>58</v>
      </c>
      <c r="H354" s="14">
        <f t="shared" si="16"/>
        <v>979</v>
      </c>
    </row>
    <row r="355" spans="1:8" ht="12.75">
      <c r="A355" s="58" t="s">
        <v>100</v>
      </c>
      <c r="B355" s="14">
        <v>802</v>
      </c>
      <c r="C355" s="14">
        <v>9</v>
      </c>
      <c r="D355" s="15">
        <v>107</v>
      </c>
      <c r="E355" s="14">
        <v>2078</v>
      </c>
      <c r="F355" s="14">
        <v>322</v>
      </c>
      <c r="G355" s="14">
        <v>145</v>
      </c>
      <c r="H355" s="14">
        <f t="shared" si="16"/>
        <v>3463</v>
      </c>
    </row>
    <row r="356" spans="1:8" ht="12.75">
      <c r="A356" s="58" t="s">
        <v>101</v>
      </c>
      <c r="B356" s="14">
        <v>561</v>
      </c>
      <c r="C356" s="14">
        <v>2</v>
      </c>
      <c r="D356" s="15">
        <v>61</v>
      </c>
      <c r="E356" s="14">
        <v>1723</v>
      </c>
      <c r="F356" s="14">
        <v>38</v>
      </c>
      <c r="G356" s="14">
        <v>116</v>
      </c>
      <c r="H356" s="14">
        <f t="shared" si="16"/>
        <v>2501</v>
      </c>
    </row>
    <row r="357" spans="1:8" ht="12.75">
      <c r="A357" s="58" t="s">
        <v>102</v>
      </c>
      <c r="B357" s="14">
        <v>23</v>
      </c>
      <c r="C357" s="14"/>
      <c r="D357" s="15">
        <v>6</v>
      </c>
      <c r="E357" s="14">
        <v>634</v>
      </c>
      <c r="F357" s="14">
        <v>1</v>
      </c>
      <c r="G357" s="14">
        <v>1</v>
      </c>
      <c r="H357" s="14">
        <f t="shared" si="16"/>
        <v>665</v>
      </c>
    </row>
    <row r="358" spans="1:8" ht="12.75">
      <c r="A358" s="58" t="s">
        <v>103</v>
      </c>
      <c r="B358" s="14">
        <v>2269</v>
      </c>
      <c r="C358" s="14">
        <v>24</v>
      </c>
      <c r="D358" s="15">
        <v>82</v>
      </c>
      <c r="E358" s="14">
        <v>4107</v>
      </c>
      <c r="F358" s="14">
        <v>82</v>
      </c>
      <c r="G358" s="14">
        <v>56</v>
      </c>
      <c r="H358" s="14">
        <f t="shared" si="16"/>
        <v>6620</v>
      </c>
    </row>
    <row r="359" spans="1:8" ht="12.75">
      <c r="A359" s="58" t="s">
        <v>104</v>
      </c>
      <c r="B359" s="14">
        <v>323</v>
      </c>
      <c r="C359" s="14">
        <v>8</v>
      </c>
      <c r="D359" s="15">
        <v>126</v>
      </c>
      <c r="E359" s="14">
        <v>947</v>
      </c>
      <c r="F359" s="14">
        <v>54</v>
      </c>
      <c r="G359" s="14">
        <v>31</v>
      </c>
      <c r="H359" s="14">
        <f t="shared" si="16"/>
        <v>1489</v>
      </c>
    </row>
    <row r="360" spans="1:8" ht="12.75">
      <c r="A360" s="58" t="s">
        <v>105</v>
      </c>
      <c r="B360" s="14">
        <v>278</v>
      </c>
      <c r="C360" s="14">
        <v>2</v>
      </c>
      <c r="D360" s="15">
        <f>42-36</f>
        <v>6</v>
      </c>
      <c r="E360" s="14">
        <f>749+36</f>
        <v>785</v>
      </c>
      <c r="F360" s="14">
        <v>8</v>
      </c>
      <c r="G360" s="14">
        <v>1</v>
      </c>
      <c r="H360" s="14">
        <f t="shared" si="16"/>
        <v>1080</v>
      </c>
    </row>
    <row r="361" spans="1:8" ht="12.75">
      <c r="A361" s="58" t="s">
        <v>106</v>
      </c>
      <c r="B361" s="14">
        <v>822</v>
      </c>
      <c r="C361" s="14">
        <v>22</v>
      </c>
      <c r="D361" s="15">
        <v>72</v>
      </c>
      <c r="E361" s="14">
        <v>1876</v>
      </c>
      <c r="F361" s="14">
        <v>39</v>
      </c>
      <c r="G361" s="14">
        <v>53</v>
      </c>
      <c r="H361" s="14">
        <f t="shared" si="16"/>
        <v>2884</v>
      </c>
    </row>
    <row r="362" spans="1:8" ht="12.75">
      <c r="A362" s="58" t="s">
        <v>107</v>
      </c>
      <c r="B362" s="14">
        <v>69</v>
      </c>
      <c r="C362" s="14">
        <v>287</v>
      </c>
      <c r="D362" s="15">
        <v>32</v>
      </c>
      <c r="E362" s="14">
        <v>1014</v>
      </c>
      <c r="F362" s="14">
        <v>30</v>
      </c>
      <c r="G362" s="14">
        <v>51</v>
      </c>
      <c r="H362" s="14">
        <f t="shared" si="16"/>
        <v>1483</v>
      </c>
    </row>
    <row r="363" spans="1:8" ht="12.75">
      <c r="A363" s="58" t="s">
        <v>108</v>
      </c>
      <c r="B363" s="14">
        <v>304</v>
      </c>
      <c r="C363" s="14">
        <v>4</v>
      </c>
      <c r="D363" s="15">
        <v>31</v>
      </c>
      <c r="E363" s="14">
        <v>1023</v>
      </c>
      <c r="F363" s="14">
        <v>13</v>
      </c>
      <c r="G363" s="14">
        <v>39</v>
      </c>
      <c r="H363" s="14">
        <f t="shared" si="16"/>
        <v>1414</v>
      </c>
    </row>
    <row r="364" spans="1:8" ht="12.75">
      <c r="A364" s="58" t="s">
        <v>109</v>
      </c>
      <c r="B364" s="14">
        <v>511</v>
      </c>
      <c r="C364" s="14">
        <v>8</v>
      </c>
      <c r="D364" s="15">
        <v>42</v>
      </c>
      <c r="E364" s="14">
        <v>2101</v>
      </c>
      <c r="F364" s="14">
        <v>265</v>
      </c>
      <c r="G364" s="14">
        <v>50</v>
      </c>
      <c r="H364" s="14">
        <f t="shared" si="16"/>
        <v>2977</v>
      </c>
    </row>
    <row r="365" spans="1:8" ht="12.75">
      <c r="A365" s="58" t="s">
        <v>110</v>
      </c>
      <c r="B365" s="14">
        <v>629</v>
      </c>
      <c r="C365" s="14">
        <v>29</v>
      </c>
      <c r="D365" s="15">
        <v>269</v>
      </c>
      <c r="E365" s="14">
        <v>2623</v>
      </c>
      <c r="F365" s="14">
        <v>759</v>
      </c>
      <c r="G365" s="14">
        <v>186</v>
      </c>
      <c r="H365" s="14">
        <f t="shared" si="16"/>
        <v>4495</v>
      </c>
    </row>
    <row r="366" spans="1:8" ht="12.75">
      <c r="A366" s="58" t="s">
        <v>111</v>
      </c>
      <c r="B366" s="14">
        <v>888</v>
      </c>
      <c r="C366" s="14">
        <v>22</v>
      </c>
      <c r="D366" s="15">
        <v>117</v>
      </c>
      <c r="E366" s="14">
        <v>1759</v>
      </c>
      <c r="F366" s="14">
        <v>108</v>
      </c>
      <c r="G366" s="14">
        <v>73</v>
      </c>
      <c r="H366" s="14">
        <f t="shared" si="16"/>
        <v>2967</v>
      </c>
    </row>
    <row r="367" spans="1:8" ht="12.75">
      <c r="A367" s="58" t="s">
        <v>112</v>
      </c>
      <c r="B367" s="14">
        <v>21</v>
      </c>
      <c r="C367" s="14">
        <v>1</v>
      </c>
      <c r="D367" s="15">
        <v>8</v>
      </c>
      <c r="E367" s="14">
        <v>1070</v>
      </c>
      <c r="F367" s="14">
        <v>6</v>
      </c>
      <c r="G367" s="14">
        <v>43</v>
      </c>
      <c r="H367" s="14">
        <f t="shared" si="16"/>
        <v>1149</v>
      </c>
    </row>
    <row r="368" spans="1:8" ht="12.75">
      <c r="A368" s="58" t="s">
        <v>113</v>
      </c>
      <c r="B368" s="14">
        <v>30</v>
      </c>
      <c r="C368" s="14">
        <v>0</v>
      </c>
      <c r="D368" s="15">
        <v>25</v>
      </c>
      <c r="E368" s="14">
        <v>311</v>
      </c>
      <c r="F368" s="14">
        <v>15</v>
      </c>
      <c r="G368" s="14">
        <v>32</v>
      </c>
      <c r="H368" s="14">
        <f t="shared" si="16"/>
        <v>413</v>
      </c>
    </row>
    <row r="369" spans="1:8" ht="12.75">
      <c r="A369" s="59" t="s">
        <v>4</v>
      </c>
      <c r="B369" s="38">
        <f aca="true" t="shared" si="17" ref="B369:H369">SUM(B352:B368)</f>
        <v>8023</v>
      </c>
      <c r="C369" s="38">
        <f t="shared" si="17"/>
        <v>446</v>
      </c>
      <c r="D369" s="68">
        <f t="shared" si="17"/>
        <v>1051</v>
      </c>
      <c r="E369" s="38">
        <f t="shared" si="17"/>
        <v>25353</v>
      </c>
      <c r="F369" s="38">
        <f t="shared" si="17"/>
        <v>1809</v>
      </c>
      <c r="G369" s="38">
        <f t="shared" si="17"/>
        <v>1017</v>
      </c>
      <c r="H369" s="38">
        <f t="shared" si="17"/>
        <v>37699</v>
      </c>
    </row>
    <row r="370" spans="1:7" ht="12.75">
      <c r="A370" s="59" t="s">
        <v>5</v>
      </c>
      <c r="B370" s="24">
        <f>B369/H369</f>
        <v>0.21281731610918062</v>
      </c>
      <c r="C370" s="24">
        <f>C369/H369</f>
        <v>0.011830552534549989</v>
      </c>
      <c r="D370" s="24">
        <f>D369/H369</f>
        <v>0.027878723573569592</v>
      </c>
      <c r="E370" s="24">
        <f>E369/H369</f>
        <v>0.6725112071938247</v>
      </c>
      <c r="F370" s="24">
        <f>F369/H369</f>
        <v>0.0479853577017958</v>
      </c>
      <c r="G370" s="24">
        <f>G369/H369</f>
        <v>0.026976842887079234</v>
      </c>
    </row>
    <row r="371" ht="13.5">
      <c r="A371" s="200" t="s">
        <v>314</v>
      </c>
    </row>
    <row r="373" ht="12.75">
      <c r="A373" s="57" t="s">
        <v>74</v>
      </c>
    </row>
    <row r="374" spans="1:4" ht="12.75">
      <c r="A374" s="57"/>
      <c r="B374" s="239" t="s">
        <v>318</v>
      </c>
      <c r="C374" s="240"/>
      <c r="D374" s="248"/>
    </row>
    <row r="375" spans="1:4" ht="12.75">
      <c r="A375" s="58"/>
      <c r="B375" s="105" t="s">
        <v>27</v>
      </c>
      <c r="C375" s="105" t="s">
        <v>28</v>
      </c>
      <c r="D375" s="101" t="s">
        <v>4</v>
      </c>
    </row>
    <row r="376" spans="1:4" ht="12.75">
      <c r="A376" s="58" t="s">
        <v>97</v>
      </c>
      <c r="B376" s="14">
        <v>347</v>
      </c>
      <c r="C376" s="14">
        <v>2361</v>
      </c>
      <c r="D376" s="15">
        <f>SUM(B376:C376)</f>
        <v>2708</v>
      </c>
    </row>
    <row r="377" spans="1:4" ht="12.75">
      <c r="A377" s="58" t="s">
        <v>98</v>
      </c>
      <c r="B377" s="14">
        <v>61</v>
      </c>
      <c r="C377" s="14">
        <v>460</v>
      </c>
      <c r="D377" s="15">
        <f aca="true" t="shared" si="18" ref="D377:D392">SUM(B377:C377)</f>
        <v>521</v>
      </c>
    </row>
    <row r="378" spans="1:4" ht="12.75">
      <c r="A378" s="58" t="s">
        <v>99</v>
      </c>
      <c r="B378" s="14">
        <v>63</v>
      </c>
      <c r="C378" s="14">
        <v>916</v>
      </c>
      <c r="D378" s="15">
        <f t="shared" si="18"/>
        <v>979</v>
      </c>
    </row>
    <row r="379" spans="1:4" ht="12.75">
      <c r="A379" s="58" t="s">
        <v>100</v>
      </c>
      <c r="B379" s="14">
        <v>338</v>
      </c>
      <c r="C379" s="14">
        <v>3170</v>
      </c>
      <c r="D379" s="15">
        <f t="shared" si="18"/>
        <v>3508</v>
      </c>
    </row>
    <row r="380" spans="1:4" ht="12.75">
      <c r="A380" s="58" t="s">
        <v>101</v>
      </c>
      <c r="B380" s="14">
        <v>221</v>
      </c>
      <c r="C380" s="14">
        <v>2280</v>
      </c>
      <c r="D380" s="15">
        <f t="shared" si="18"/>
        <v>2501</v>
      </c>
    </row>
    <row r="381" spans="1:4" ht="12.75">
      <c r="A381" s="58" t="s">
        <v>102</v>
      </c>
      <c r="B381" s="14">
        <v>62</v>
      </c>
      <c r="C381" s="14">
        <v>503</v>
      </c>
      <c r="D381" s="15">
        <f t="shared" si="18"/>
        <v>565</v>
      </c>
    </row>
    <row r="382" spans="1:4" ht="12.75">
      <c r="A382" s="58" t="s">
        <v>103</v>
      </c>
      <c r="B382" s="14">
        <v>887</v>
      </c>
      <c r="C382" s="14">
        <v>5733</v>
      </c>
      <c r="D382" s="15">
        <f t="shared" si="18"/>
        <v>6620</v>
      </c>
    </row>
    <row r="383" spans="1:4" ht="12.75">
      <c r="A383" s="58" t="s">
        <v>104</v>
      </c>
      <c r="B383" s="14">
        <v>155</v>
      </c>
      <c r="C383" s="14">
        <v>1343</v>
      </c>
      <c r="D383" s="15">
        <f t="shared" si="18"/>
        <v>1498</v>
      </c>
    </row>
    <row r="384" spans="1:4" ht="12.75">
      <c r="A384" s="58" t="s">
        <v>105</v>
      </c>
      <c r="B384" s="14">
        <v>160</v>
      </c>
      <c r="C384" s="14">
        <v>920</v>
      </c>
      <c r="D384" s="15">
        <f t="shared" si="18"/>
        <v>1080</v>
      </c>
    </row>
    <row r="385" spans="1:4" ht="12.75">
      <c r="A385" s="58" t="s">
        <v>106</v>
      </c>
      <c r="B385" s="14">
        <v>241</v>
      </c>
      <c r="C385" s="14">
        <v>2644</v>
      </c>
      <c r="D385" s="15">
        <f t="shared" si="18"/>
        <v>2885</v>
      </c>
    </row>
    <row r="386" spans="1:4" ht="12.75">
      <c r="A386" s="58" t="s">
        <v>107</v>
      </c>
      <c r="B386" s="14">
        <v>124</v>
      </c>
      <c r="C386" s="14">
        <v>1359</v>
      </c>
      <c r="D386" s="15">
        <f t="shared" si="18"/>
        <v>1483</v>
      </c>
    </row>
    <row r="387" spans="1:4" ht="12.75">
      <c r="A387" s="58" t="s">
        <v>108</v>
      </c>
      <c r="B387" s="14">
        <v>118</v>
      </c>
      <c r="C387" s="14">
        <v>1296</v>
      </c>
      <c r="D387" s="15">
        <f t="shared" si="18"/>
        <v>1414</v>
      </c>
    </row>
    <row r="388" spans="1:4" ht="12.75">
      <c r="A388" s="58" t="s">
        <v>109</v>
      </c>
      <c r="B388" s="14">
        <v>312</v>
      </c>
      <c r="C388" s="14">
        <v>2761</v>
      </c>
      <c r="D388" s="15">
        <f t="shared" si="18"/>
        <v>3073</v>
      </c>
    </row>
    <row r="389" spans="1:4" ht="12.75">
      <c r="A389" s="58" t="s">
        <v>110</v>
      </c>
      <c r="B389" s="14">
        <v>517</v>
      </c>
      <c r="C389" s="14">
        <v>3976</v>
      </c>
      <c r="D389" s="15">
        <f t="shared" si="18"/>
        <v>4493</v>
      </c>
    </row>
    <row r="390" spans="1:4" ht="12.75">
      <c r="A390" s="58" t="s">
        <v>111</v>
      </c>
      <c r="B390" s="14">
        <v>205</v>
      </c>
      <c r="C390" s="14">
        <v>2916</v>
      </c>
      <c r="D390" s="15">
        <f t="shared" si="18"/>
        <v>3121</v>
      </c>
    </row>
    <row r="391" spans="1:4" ht="12.75">
      <c r="A391" s="58" t="s">
        <v>112</v>
      </c>
      <c r="B391" s="14">
        <v>131</v>
      </c>
      <c r="C391" s="14">
        <v>1018</v>
      </c>
      <c r="D391" s="15">
        <f t="shared" si="18"/>
        <v>1149</v>
      </c>
    </row>
    <row r="392" spans="1:4" ht="12.75">
      <c r="A392" s="58" t="s">
        <v>113</v>
      </c>
      <c r="B392" s="14">
        <v>30</v>
      </c>
      <c r="C392" s="14">
        <v>383</v>
      </c>
      <c r="D392" s="15">
        <f t="shared" si="18"/>
        <v>413</v>
      </c>
    </row>
    <row r="393" spans="1:4" ht="12.75">
      <c r="A393" s="59" t="s">
        <v>4</v>
      </c>
      <c r="B393" s="38">
        <f>SUM(B376:B392)</f>
        <v>3972</v>
      </c>
      <c r="C393" s="38">
        <f>SUM(C376:C392)</f>
        <v>34039</v>
      </c>
      <c r="D393" s="68">
        <f>SUM(D376:D392)</f>
        <v>38011</v>
      </c>
    </row>
    <row r="394" spans="1:4" ht="12.75">
      <c r="A394" s="59" t="s">
        <v>5</v>
      </c>
      <c r="B394" s="24">
        <f>B393/D393</f>
        <v>0.10449606692799453</v>
      </c>
      <c r="C394" s="24">
        <f>C393/D393</f>
        <v>0.8955039330720055</v>
      </c>
      <c r="D394" s="10"/>
    </row>
    <row r="397" ht="12.75">
      <c r="A397" s="22" t="s">
        <v>262</v>
      </c>
    </row>
    <row r="398" ht="12.75">
      <c r="A398" s="22"/>
    </row>
    <row r="399" ht="12.75">
      <c r="A399" s="49" t="s">
        <v>75</v>
      </c>
    </row>
    <row r="400" spans="1:4" ht="12.75">
      <c r="A400" s="49"/>
      <c r="B400" s="242" t="s">
        <v>315</v>
      </c>
      <c r="C400" s="243"/>
      <c r="D400" s="244"/>
    </row>
    <row r="401" spans="2:4" ht="12.75">
      <c r="B401" s="105" t="s">
        <v>29</v>
      </c>
      <c r="C401" s="105" t="s">
        <v>30</v>
      </c>
      <c r="D401" s="101" t="s">
        <v>4</v>
      </c>
    </row>
    <row r="402" spans="1:4" ht="12.75">
      <c r="A402" s="58" t="s">
        <v>97</v>
      </c>
      <c r="B402" s="14">
        <v>112</v>
      </c>
      <c r="C402" s="14">
        <v>740</v>
      </c>
      <c r="D402" s="15">
        <f>SUM(B402:C402)</f>
        <v>852</v>
      </c>
    </row>
    <row r="403" spans="1:4" ht="12.75">
      <c r="A403" s="58" t="s">
        <v>98</v>
      </c>
      <c r="B403" s="14">
        <v>16</v>
      </c>
      <c r="C403" s="14">
        <v>154</v>
      </c>
      <c r="D403" s="15">
        <f aca="true" t="shared" si="19" ref="D403:D418">SUM(B403:C403)</f>
        <v>170</v>
      </c>
    </row>
    <row r="404" spans="1:4" ht="12.75">
      <c r="A404" s="58" t="s">
        <v>99</v>
      </c>
      <c r="B404" s="14">
        <v>6</v>
      </c>
      <c r="C404" s="14">
        <v>162</v>
      </c>
      <c r="D404" s="15">
        <f t="shared" si="19"/>
        <v>168</v>
      </c>
    </row>
    <row r="405" spans="1:4" ht="12.75">
      <c r="A405" s="58" t="s">
        <v>100</v>
      </c>
      <c r="B405" s="14">
        <v>195</v>
      </c>
      <c r="C405" s="14">
        <v>1032</v>
      </c>
      <c r="D405" s="15">
        <f t="shared" si="19"/>
        <v>1227</v>
      </c>
    </row>
    <row r="406" spans="1:4" ht="12.75">
      <c r="A406" s="58" t="s">
        <v>101</v>
      </c>
      <c r="B406" s="14">
        <v>62</v>
      </c>
      <c r="C406" s="14">
        <v>776</v>
      </c>
      <c r="D406" s="15">
        <f t="shared" si="19"/>
        <v>838</v>
      </c>
    </row>
    <row r="407" spans="1:4" ht="12.75">
      <c r="A407" s="58" t="s">
        <v>102</v>
      </c>
      <c r="B407" s="14">
        <v>70</v>
      </c>
      <c r="C407" s="14">
        <v>158</v>
      </c>
      <c r="D407" s="15">
        <f t="shared" si="19"/>
        <v>228</v>
      </c>
    </row>
    <row r="408" spans="1:4" ht="12.75">
      <c r="A408" s="58" t="s">
        <v>103</v>
      </c>
      <c r="B408" s="14">
        <v>86</v>
      </c>
      <c r="C408" s="14">
        <v>593</v>
      </c>
      <c r="D408" s="15">
        <f t="shared" si="19"/>
        <v>679</v>
      </c>
    </row>
    <row r="409" spans="1:4" ht="12.75">
      <c r="A409" s="58" t="s">
        <v>104</v>
      </c>
      <c r="B409" s="14">
        <v>66</v>
      </c>
      <c r="C409" s="14">
        <v>498</v>
      </c>
      <c r="D409" s="15">
        <f t="shared" si="19"/>
        <v>564</v>
      </c>
    </row>
    <row r="410" spans="1:4" ht="12.75">
      <c r="A410" s="58" t="s">
        <v>105</v>
      </c>
      <c r="B410" s="14">
        <v>58</v>
      </c>
      <c r="C410" s="14">
        <v>462</v>
      </c>
      <c r="D410" s="15">
        <f t="shared" si="19"/>
        <v>520</v>
      </c>
    </row>
    <row r="411" spans="1:4" ht="12.75">
      <c r="A411" s="58" t="s">
        <v>106</v>
      </c>
      <c r="B411" s="14">
        <v>65</v>
      </c>
      <c r="C411" s="14">
        <v>853</v>
      </c>
      <c r="D411" s="15">
        <f t="shared" si="19"/>
        <v>918</v>
      </c>
    </row>
    <row r="412" spans="1:4" ht="12.75">
      <c r="A412" s="58" t="s">
        <v>107</v>
      </c>
      <c r="B412" s="14">
        <v>102</v>
      </c>
      <c r="C412" s="14">
        <v>392</v>
      </c>
      <c r="D412" s="15">
        <f t="shared" si="19"/>
        <v>494</v>
      </c>
    </row>
    <row r="413" spans="1:4" ht="12.75">
      <c r="A413" s="58" t="s">
        <v>108</v>
      </c>
      <c r="B413" s="14">
        <v>27</v>
      </c>
      <c r="C413" s="14">
        <v>367</v>
      </c>
      <c r="D413" s="15">
        <f t="shared" si="19"/>
        <v>394</v>
      </c>
    </row>
    <row r="414" spans="1:4" ht="12.75">
      <c r="A414" s="58" t="s">
        <v>109</v>
      </c>
      <c r="B414" s="14">
        <v>84</v>
      </c>
      <c r="C414" s="14">
        <v>725</v>
      </c>
      <c r="D414" s="15">
        <f t="shared" si="19"/>
        <v>809</v>
      </c>
    </row>
    <row r="415" spans="1:4" ht="12.75">
      <c r="A415" s="58" t="s">
        <v>110</v>
      </c>
      <c r="B415" s="14">
        <v>230</v>
      </c>
      <c r="C415" s="14">
        <v>1655</v>
      </c>
      <c r="D415" s="15">
        <f t="shared" si="19"/>
        <v>1885</v>
      </c>
    </row>
    <row r="416" spans="1:4" ht="12.75">
      <c r="A416" s="58" t="s">
        <v>111</v>
      </c>
      <c r="B416" s="14">
        <v>81</v>
      </c>
      <c r="C416" s="14">
        <v>1328</v>
      </c>
      <c r="D416" s="15">
        <f t="shared" si="19"/>
        <v>1409</v>
      </c>
    </row>
    <row r="417" spans="1:4" ht="12.75">
      <c r="A417" s="58" t="s">
        <v>112</v>
      </c>
      <c r="B417" s="14">
        <v>24</v>
      </c>
      <c r="C417" s="14">
        <v>222</v>
      </c>
      <c r="D417" s="15">
        <f t="shared" si="19"/>
        <v>246</v>
      </c>
    </row>
    <row r="418" spans="1:4" ht="12.75">
      <c r="A418" s="58" t="s">
        <v>113</v>
      </c>
      <c r="B418" s="14">
        <v>3</v>
      </c>
      <c r="C418" s="14">
        <v>109</v>
      </c>
      <c r="D418" s="15">
        <f t="shared" si="19"/>
        <v>112</v>
      </c>
    </row>
    <row r="419" spans="1:4" ht="12.75">
      <c r="A419" s="59" t="s">
        <v>4</v>
      </c>
      <c r="B419" s="38">
        <f>SUM(B402:B418)</f>
        <v>1287</v>
      </c>
      <c r="C419" s="38">
        <f>SUM(C402:C418)</f>
        <v>10226</v>
      </c>
      <c r="D419" s="68">
        <f>SUM(D402:D418)</f>
        <v>11513</v>
      </c>
    </row>
    <row r="420" spans="1:4" ht="12.75">
      <c r="A420" s="59" t="s">
        <v>5</v>
      </c>
      <c r="B420" s="24">
        <f>B419/D419</f>
        <v>0.11178667593155563</v>
      </c>
      <c r="C420" s="24">
        <f>C419/D419</f>
        <v>0.8882133240684443</v>
      </c>
      <c r="D420" s="10"/>
    </row>
    <row r="423" ht="12.75">
      <c r="A423" s="49" t="s">
        <v>76</v>
      </c>
    </row>
    <row r="424" spans="1:4" ht="12.75">
      <c r="A424" s="49"/>
      <c r="B424" s="242" t="s">
        <v>315</v>
      </c>
      <c r="C424" s="243"/>
      <c r="D424" s="244"/>
    </row>
    <row r="425" spans="2:4" ht="12.75">
      <c r="B425" s="105" t="s">
        <v>195</v>
      </c>
      <c r="C425" s="105" t="s">
        <v>199</v>
      </c>
      <c r="D425" s="101" t="s">
        <v>4</v>
      </c>
    </row>
    <row r="426" spans="1:4" ht="12.75">
      <c r="A426" s="58" t="s">
        <v>97</v>
      </c>
      <c r="B426" s="14">
        <v>4</v>
      </c>
      <c r="C426" s="14">
        <v>180</v>
      </c>
      <c r="D426" s="15">
        <f>SUM(B426:C426)</f>
        <v>184</v>
      </c>
    </row>
    <row r="427" spans="1:4" ht="12.75">
      <c r="A427" s="58" t="s">
        <v>98</v>
      </c>
      <c r="B427" s="14">
        <v>3</v>
      </c>
      <c r="C427" s="14">
        <v>15</v>
      </c>
      <c r="D427" s="15">
        <f aca="true" t="shared" si="20" ref="D427:D442">SUM(B427:C427)</f>
        <v>18</v>
      </c>
    </row>
    <row r="428" spans="1:4" ht="12.75">
      <c r="A428" s="58" t="s">
        <v>99</v>
      </c>
      <c r="B428" s="14">
        <v>0</v>
      </c>
      <c r="C428" s="14">
        <v>39</v>
      </c>
      <c r="D428" s="15">
        <f t="shared" si="20"/>
        <v>39</v>
      </c>
    </row>
    <row r="429" spans="1:4" ht="12.75">
      <c r="A429" s="58" t="s">
        <v>100</v>
      </c>
      <c r="B429" s="14">
        <v>5</v>
      </c>
      <c r="C429" s="14">
        <v>402</v>
      </c>
      <c r="D429" s="15">
        <f t="shared" si="20"/>
        <v>407</v>
      </c>
    </row>
    <row r="430" spans="1:4" ht="12.75">
      <c r="A430" s="58" t="s">
        <v>101</v>
      </c>
      <c r="B430" s="14">
        <v>5</v>
      </c>
      <c r="C430" s="14">
        <v>167</v>
      </c>
      <c r="D430" s="15">
        <f t="shared" si="20"/>
        <v>172</v>
      </c>
    </row>
    <row r="431" spans="1:4" ht="12.75">
      <c r="A431" s="58" t="s">
        <v>102</v>
      </c>
      <c r="B431" s="14"/>
      <c r="C431" s="14">
        <v>133</v>
      </c>
      <c r="D431" s="15">
        <f t="shared" si="20"/>
        <v>133</v>
      </c>
    </row>
    <row r="432" spans="1:4" ht="12.75">
      <c r="A432" s="58" t="s">
        <v>103</v>
      </c>
      <c r="B432" s="14">
        <v>49</v>
      </c>
      <c r="C432" s="14">
        <v>55</v>
      </c>
      <c r="D432" s="15">
        <f t="shared" si="20"/>
        <v>104</v>
      </c>
    </row>
    <row r="433" spans="1:4" ht="12.75">
      <c r="A433" s="58" t="s">
        <v>104</v>
      </c>
      <c r="B433" s="14">
        <v>0</v>
      </c>
      <c r="C433" s="14">
        <v>41</v>
      </c>
      <c r="D433" s="15">
        <f t="shared" si="20"/>
        <v>41</v>
      </c>
    </row>
    <row r="434" spans="1:4" ht="12.75">
      <c r="A434" s="58" t="s">
        <v>105</v>
      </c>
      <c r="B434" s="14">
        <v>4</v>
      </c>
      <c r="C434" s="14">
        <v>122</v>
      </c>
      <c r="D434" s="15">
        <f t="shared" si="20"/>
        <v>126</v>
      </c>
    </row>
    <row r="435" spans="1:4" ht="12.75">
      <c r="A435" s="58" t="s">
        <v>106</v>
      </c>
      <c r="B435" s="14">
        <v>6</v>
      </c>
      <c r="C435" s="14">
        <v>172</v>
      </c>
      <c r="D435" s="15">
        <f t="shared" si="20"/>
        <v>178</v>
      </c>
    </row>
    <row r="436" spans="1:4" ht="12.75">
      <c r="A436" s="58" t="s">
        <v>107</v>
      </c>
      <c r="B436" s="14">
        <v>35</v>
      </c>
      <c r="C436" s="14">
        <v>91</v>
      </c>
      <c r="D436" s="15">
        <f t="shared" si="20"/>
        <v>126</v>
      </c>
    </row>
    <row r="437" spans="1:4" ht="12.75">
      <c r="A437" s="58" t="s">
        <v>108</v>
      </c>
      <c r="B437" s="14">
        <v>1</v>
      </c>
      <c r="C437" s="14">
        <v>126</v>
      </c>
      <c r="D437" s="15">
        <f t="shared" si="20"/>
        <v>127</v>
      </c>
    </row>
    <row r="438" spans="1:4" ht="12.75">
      <c r="A438" s="58" t="s">
        <v>109</v>
      </c>
      <c r="B438" s="14">
        <v>14</v>
      </c>
      <c r="C438" s="14">
        <v>1045</v>
      </c>
      <c r="D438" s="15">
        <f t="shared" si="20"/>
        <v>1059</v>
      </c>
    </row>
    <row r="439" spans="1:4" ht="12.75">
      <c r="A439" s="58" t="s">
        <v>110</v>
      </c>
      <c r="B439" s="14">
        <v>34</v>
      </c>
      <c r="C439" s="14">
        <v>407</v>
      </c>
      <c r="D439" s="15">
        <f t="shared" si="20"/>
        <v>441</v>
      </c>
    </row>
    <row r="440" spans="1:4" ht="12.75">
      <c r="A440" s="58" t="s">
        <v>111</v>
      </c>
      <c r="B440" s="14">
        <v>44</v>
      </c>
      <c r="C440" s="14">
        <v>266</v>
      </c>
      <c r="D440" s="15">
        <f t="shared" si="20"/>
        <v>310</v>
      </c>
    </row>
    <row r="441" spans="1:4" ht="12.75">
      <c r="A441" s="58" t="s">
        <v>112</v>
      </c>
      <c r="B441" s="14">
        <v>15</v>
      </c>
      <c r="C441" s="14">
        <v>33</v>
      </c>
      <c r="D441" s="15">
        <f t="shared" si="20"/>
        <v>48</v>
      </c>
    </row>
    <row r="442" spans="1:4" ht="12.75">
      <c r="A442" s="58" t="s">
        <v>113</v>
      </c>
      <c r="B442" s="14">
        <v>0</v>
      </c>
      <c r="C442" s="14">
        <v>1</v>
      </c>
      <c r="D442" s="15">
        <f t="shared" si="20"/>
        <v>1</v>
      </c>
    </row>
    <row r="443" spans="1:4" ht="12.75">
      <c r="A443" s="59" t="s">
        <v>4</v>
      </c>
      <c r="B443" s="38">
        <f>SUM(B426:B442)</f>
        <v>219</v>
      </c>
      <c r="C443" s="38">
        <f>SUM(C426:C442)</f>
        <v>3295</v>
      </c>
      <c r="D443" s="68">
        <f>SUM(D426:D442)</f>
        <v>3514</v>
      </c>
    </row>
    <row r="444" spans="1:4" ht="12.75">
      <c r="A444" s="59" t="s">
        <v>5</v>
      </c>
      <c r="B444" s="24">
        <f>B443/D443</f>
        <v>0.06232214001138304</v>
      </c>
      <c r="C444" s="24">
        <f>C443/D443</f>
        <v>0.937677859988617</v>
      </c>
      <c r="D444" s="10"/>
    </row>
    <row r="445" ht="13.5">
      <c r="A445" s="134" t="s">
        <v>200</v>
      </c>
    </row>
    <row r="446" ht="13.5">
      <c r="A446" s="134" t="s">
        <v>201</v>
      </c>
    </row>
  </sheetData>
  <mergeCells count="20">
    <mergeCell ref="B400:D400"/>
    <mergeCell ref="B424:D424"/>
    <mergeCell ref="B201:E201"/>
    <mergeCell ref="B326:D326"/>
    <mergeCell ref="B350:H350"/>
    <mergeCell ref="B374:D374"/>
    <mergeCell ref="E326:H326"/>
    <mergeCell ref="B228:D228"/>
    <mergeCell ref="B252:D252"/>
    <mergeCell ref="B276:D276"/>
    <mergeCell ref="B300:E300"/>
    <mergeCell ref="B4:D4"/>
    <mergeCell ref="B28:D28"/>
    <mergeCell ref="B52:D52"/>
    <mergeCell ref="B76:E76"/>
    <mergeCell ref="B102:H102"/>
    <mergeCell ref="B127:H127"/>
    <mergeCell ref="B151:D151"/>
    <mergeCell ref="B177:D177"/>
    <mergeCell ref="E103:H103"/>
  </mergeCells>
  <printOptions horizontalCentered="1" verticalCentered="1"/>
  <pageMargins left="0.75" right="0.75" top="0.75" bottom="1" header="0.5" footer="0.5"/>
  <pageSetup horizontalDpi="600" verticalDpi="600" orientation="landscape" scale="76" r:id="rId1"/>
  <headerFooter alignWithMargins="0">
    <oddHeader>&amp;C&amp;"Arial Black,Regular"2005 Annual Report</oddHeader>
    <oddFooter>&amp;L&amp;"Arial Black,Regular"&amp;9Percentages may not equal 100% because of rounding.&amp;C&amp;"Arial Black,Regular"&amp;9&amp;D&amp;R&amp;"Arial Black,Regular"&amp;9Undergraduate Programs/&amp;P of &amp;N/</oddFooter>
  </headerFooter>
  <rowBreaks count="9" manualBreakCount="9">
    <brk id="50" max="7" man="1"/>
    <brk id="98" max="7" man="1"/>
    <brk id="149" max="7" man="1"/>
    <brk id="199" max="7" man="1"/>
    <brk id="250" max="7" man="1"/>
    <brk id="297" max="7" man="1"/>
    <brk id="322" max="7" man="1"/>
    <brk id="372" max="7" man="1"/>
    <brk id="42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01"/>
  <sheetViews>
    <sheetView zoomScale="200" zoomScaleNormal="200" workbookViewId="0" topLeftCell="A487">
      <selection activeCell="E514" sqref="E514"/>
    </sheetView>
  </sheetViews>
  <sheetFormatPr defaultColWidth="9.140625" defaultRowHeight="12.75"/>
  <cols>
    <col min="1" max="1" width="23.140625" style="0" customWidth="1"/>
    <col min="2" max="2" width="14.140625" style="0" customWidth="1"/>
    <col min="3" max="3" width="14.57421875" style="0" customWidth="1"/>
    <col min="4" max="4" width="10.7109375" style="0" customWidth="1"/>
    <col min="5" max="5" width="11.28125" style="0" customWidth="1"/>
    <col min="7" max="7" width="12.28125" style="0" customWidth="1"/>
  </cols>
  <sheetData>
    <row r="1" ht="12.75">
      <c r="A1" s="46" t="s">
        <v>45</v>
      </c>
    </row>
    <row r="2" ht="12.75">
      <c r="A2" s="50" t="s">
        <v>36</v>
      </c>
    </row>
    <row r="4" ht="12.75">
      <c r="A4" s="49" t="s">
        <v>242</v>
      </c>
    </row>
    <row r="5" spans="1:4" ht="13.5">
      <c r="A5" t="s">
        <v>0</v>
      </c>
      <c r="B5" s="257" t="s">
        <v>239</v>
      </c>
      <c r="C5" s="258"/>
      <c r="D5" s="259"/>
    </row>
    <row r="6" spans="2:6" ht="12.75">
      <c r="B6" s="105" t="s">
        <v>19</v>
      </c>
      <c r="C6" s="105" t="s">
        <v>20</v>
      </c>
      <c r="D6" s="132" t="s">
        <v>4</v>
      </c>
      <c r="F6" s="22"/>
    </row>
    <row r="7" spans="1:4" ht="12.75">
      <c r="A7" s="56" t="s">
        <v>97</v>
      </c>
      <c r="B7">
        <v>2</v>
      </c>
      <c r="C7">
        <v>5</v>
      </c>
      <c r="D7" s="36">
        <f>SUM(B7:C7)</f>
        <v>7</v>
      </c>
    </row>
    <row r="8" spans="1:4" ht="12.75">
      <c r="A8" s="56" t="s">
        <v>98</v>
      </c>
      <c r="C8">
        <v>1</v>
      </c>
      <c r="D8" s="36">
        <f aca="true" t="shared" si="0" ref="D8:D24">SUM(B8:C8)</f>
        <v>1</v>
      </c>
    </row>
    <row r="9" spans="1:4" ht="12.75">
      <c r="A9" s="56" t="s">
        <v>99</v>
      </c>
      <c r="C9">
        <v>3</v>
      </c>
      <c r="D9" s="36">
        <f t="shared" si="0"/>
        <v>3</v>
      </c>
    </row>
    <row r="10" spans="1:4" ht="12.75">
      <c r="A10" s="56" t="s">
        <v>100</v>
      </c>
      <c r="B10">
        <v>2</v>
      </c>
      <c r="C10">
        <v>7</v>
      </c>
      <c r="D10" s="36">
        <f t="shared" si="0"/>
        <v>9</v>
      </c>
    </row>
    <row r="11" spans="1:4" ht="12.75">
      <c r="A11" s="56" t="s">
        <v>101</v>
      </c>
      <c r="B11">
        <v>7</v>
      </c>
      <c r="C11">
        <v>3</v>
      </c>
      <c r="D11" s="36">
        <f t="shared" si="0"/>
        <v>10</v>
      </c>
    </row>
    <row r="12" spans="1:4" ht="12.75">
      <c r="A12" s="56" t="s">
        <v>102</v>
      </c>
      <c r="B12">
        <v>1</v>
      </c>
      <c r="C12">
        <v>1</v>
      </c>
      <c r="D12" s="36">
        <f t="shared" si="0"/>
        <v>2</v>
      </c>
    </row>
    <row r="13" spans="1:4" ht="12.75">
      <c r="A13" s="56" t="s">
        <v>103</v>
      </c>
      <c r="B13">
        <v>2</v>
      </c>
      <c r="C13">
        <v>4</v>
      </c>
      <c r="D13" s="36">
        <f t="shared" si="0"/>
        <v>6</v>
      </c>
    </row>
    <row r="14" spans="1:4" ht="12.75">
      <c r="A14" s="56" t="s">
        <v>104</v>
      </c>
      <c r="B14">
        <v>1</v>
      </c>
      <c r="C14">
        <v>2</v>
      </c>
      <c r="D14" s="36">
        <f t="shared" si="0"/>
        <v>3</v>
      </c>
    </row>
    <row r="15" spans="1:4" ht="12.75">
      <c r="A15" s="56" t="s">
        <v>105</v>
      </c>
      <c r="B15">
        <v>2</v>
      </c>
      <c r="C15">
        <v>4</v>
      </c>
      <c r="D15" s="36">
        <f t="shared" si="0"/>
        <v>6</v>
      </c>
    </row>
    <row r="16" spans="1:4" ht="12.75">
      <c r="A16" s="56" t="s">
        <v>106</v>
      </c>
      <c r="C16">
        <v>9</v>
      </c>
      <c r="D16" s="36">
        <f t="shared" si="0"/>
        <v>9</v>
      </c>
    </row>
    <row r="17" spans="1:4" ht="12.75">
      <c r="A17" s="56" t="s">
        <v>107</v>
      </c>
      <c r="B17">
        <v>1</v>
      </c>
      <c r="C17">
        <v>1</v>
      </c>
      <c r="D17" s="36">
        <f t="shared" si="0"/>
        <v>2</v>
      </c>
    </row>
    <row r="18" spans="1:4" ht="12.75">
      <c r="A18" s="56" t="s">
        <v>108</v>
      </c>
      <c r="C18">
        <v>3</v>
      </c>
      <c r="D18" s="36">
        <f t="shared" si="0"/>
        <v>3</v>
      </c>
    </row>
    <row r="19" spans="1:4" ht="12.75">
      <c r="A19" s="56" t="s">
        <v>109</v>
      </c>
      <c r="B19">
        <v>5</v>
      </c>
      <c r="C19">
        <v>5</v>
      </c>
      <c r="D19" s="36">
        <f t="shared" si="0"/>
        <v>10</v>
      </c>
    </row>
    <row r="20" spans="1:4" ht="12.75">
      <c r="A20" s="56" t="s">
        <v>110</v>
      </c>
      <c r="B20">
        <v>5</v>
      </c>
      <c r="C20">
        <v>8</v>
      </c>
      <c r="D20" s="36">
        <f t="shared" si="0"/>
        <v>13</v>
      </c>
    </row>
    <row r="21" spans="1:4" ht="12.75">
      <c r="A21" s="56" t="s">
        <v>111</v>
      </c>
      <c r="B21">
        <v>1</v>
      </c>
      <c r="C21">
        <v>6</v>
      </c>
      <c r="D21" s="36">
        <f t="shared" si="0"/>
        <v>7</v>
      </c>
    </row>
    <row r="22" spans="1:4" ht="12.75">
      <c r="A22" s="56" t="s">
        <v>112</v>
      </c>
      <c r="B22">
        <v>1</v>
      </c>
      <c r="C22">
        <v>1</v>
      </c>
      <c r="D22" s="36">
        <f t="shared" si="0"/>
        <v>2</v>
      </c>
    </row>
    <row r="23" spans="1:4" ht="12.75">
      <c r="A23" s="56" t="s">
        <v>113</v>
      </c>
      <c r="C23">
        <v>2</v>
      </c>
      <c r="D23" s="36">
        <f t="shared" si="0"/>
        <v>2</v>
      </c>
    </row>
    <row r="24" spans="1:4" ht="12.75">
      <c r="A24" s="57" t="s">
        <v>4</v>
      </c>
      <c r="B24" s="22">
        <f>SUM(B7:B23)</f>
        <v>30</v>
      </c>
      <c r="C24" s="22">
        <f>SUM(C7:C23)</f>
        <v>65</v>
      </c>
      <c r="D24" s="36">
        <f t="shared" si="0"/>
        <v>95</v>
      </c>
    </row>
    <row r="25" spans="1:5" ht="12.75">
      <c r="A25" s="57" t="s">
        <v>5</v>
      </c>
      <c r="B25" s="24">
        <f>B24/D24</f>
        <v>0.3157894736842105</v>
      </c>
      <c r="C25" s="24">
        <f>C24/D24</f>
        <v>0.6842105263157895</v>
      </c>
      <c r="D25" s="24"/>
      <c r="E25" s="24"/>
    </row>
    <row r="26" spans="1:5" ht="12.75">
      <c r="A26" s="180"/>
      <c r="B26" s="174"/>
      <c r="C26" s="174"/>
      <c r="D26" s="174"/>
      <c r="E26" s="24"/>
    </row>
    <row r="27" spans="1:5" ht="12.75">
      <c r="A27" s="177" t="s">
        <v>310</v>
      </c>
      <c r="B27" s="178"/>
      <c r="C27" s="178"/>
      <c r="D27" s="179"/>
      <c r="E27" s="5"/>
    </row>
    <row r="28" spans="1:4" ht="13.5">
      <c r="A28" s="7" t="s">
        <v>0</v>
      </c>
      <c r="B28" s="260" t="s">
        <v>240</v>
      </c>
      <c r="C28" s="261"/>
      <c r="D28" s="262"/>
    </row>
    <row r="29" spans="2:5" ht="12.75">
      <c r="B29" s="105" t="s">
        <v>19</v>
      </c>
      <c r="C29" s="105" t="s">
        <v>20</v>
      </c>
      <c r="D29" s="132" t="s">
        <v>4</v>
      </c>
      <c r="E29" s="22"/>
    </row>
    <row r="30" spans="1:4" ht="12.75">
      <c r="A30" s="56" t="s">
        <v>97</v>
      </c>
      <c r="B30">
        <v>1</v>
      </c>
      <c r="C30">
        <v>6</v>
      </c>
      <c r="D30" s="36">
        <f aca="true" t="shared" si="1" ref="D30:D46">SUM(B30:C30)</f>
        <v>7</v>
      </c>
    </row>
    <row r="31" spans="1:4" ht="12.75">
      <c r="A31" s="56" t="s">
        <v>98</v>
      </c>
      <c r="C31">
        <v>1</v>
      </c>
      <c r="D31" s="36">
        <f t="shared" si="1"/>
        <v>1</v>
      </c>
    </row>
    <row r="32" spans="1:4" ht="12.75">
      <c r="A32" s="56" t="s">
        <v>99</v>
      </c>
      <c r="B32">
        <v>1</v>
      </c>
      <c r="C32">
        <v>2</v>
      </c>
      <c r="D32" s="36">
        <f t="shared" si="1"/>
        <v>3</v>
      </c>
    </row>
    <row r="33" spans="1:4" ht="12.75">
      <c r="A33" s="56" t="s">
        <v>100</v>
      </c>
      <c r="C33">
        <v>9</v>
      </c>
      <c r="D33" s="36">
        <f t="shared" si="1"/>
        <v>9</v>
      </c>
    </row>
    <row r="34" spans="1:4" ht="12.75">
      <c r="A34" s="56" t="s">
        <v>101</v>
      </c>
      <c r="B34">
        <v>2</v>
      </c>
      <c r="C34">
        <v>8</v>
      </c>
      <c r="D34" s="36">
        <f t="shared" si="1"/>
        <v>10</v>
      </c>
    </row>
    <row r="35" spans="1:4" ht="12.75">
      <c r="A35" s="56" t="s">
        <v>102</v>
      </c>
      <c r="C35">
        <v>2</v>
      </c>
      <c r="D35" s="36">
        <f t="shared" si="1"/>
        <v>2</v>
      </c>
    </row>
    <row r="36" spans="1:4" ht="12.75">
      <c r="A36" s="56" t="s">
        <v>103</v>
      </c>
      <c r="B36">
        <v>2</v>
      </c>
      <c r="C36">
        <v>4</v>
      </c>
      <c r="D36" s="36">
        <f t="shared" si="1"/>
        <v>6</v>
      </c>
    </row>
    <row r="37" spans="1:4" ht="12.75">
      <c r="A37" s="56" t="s">
        <v>104</v>
      </c>
      <c r="B37">
        <v>1</v>
      </c>
      <c r="C37">
        <v>2</v>
      </c>
      <c r="D37" s="36">
        <f t="shared" si="1"/>
        <v>3</v>
      </c>
    </row>
    <row r="38" spans="1:4" ht="12.75">
      <c r="A38" s="56" t="s">
        <v>105</v>
      </c>
      <c r="B38">
        <v>1</v>
      </c>
      <c r="C38">
        <v>5</v>
      </c>
      <c r="D38" s="36">
        <f t="shared" si="1"/>
        <v>6</v>
      </c>
    </row>
    <row r="39" spans="1:4" ht="12.75">
      <c r="A39" s="56" t="s">
        <v>106</v>
      </c>
      <c r="B39">
        <v>4</v>
      </c>
      <c r="C39">
        <v>5</v>
      </c>
      <c r="D39" s="36">
        <f t="shared" si="1"/>
        <v>9</v>
      </c>
    </row>
    <row r="40" spans="1:4" ht="12.75">
      <c r="A40" s="56" t="s">
        <v>107</v>
      </c>
      <c r="C40">
        <v>2</v>
      </c>
      <c r="D40" s="36">
        <f t="shared" si="1"/>
        <v>2</v>
      </c>
    </row>
    <row r="41" spans="1:4" ht="12.75">
      <c r="A41" s="56" t="s">
        <v>108</v>
      </c>
      <c r="B41">
        <v>1</v>
      </c>
      <c r="C41">
        <v>2</v>
      </c>
      <c r="D41" s="36">
        <f t="shared" si="1"/>
        <v>3</v>
      </c>
    </row>
    <row r="42" spans="1:4" ht="12.75">
      <c r="A42" s="56" t="s">
        <v>109</v>
      </c>
      <c r="B42">
        <v>4</v>
      </c>
      <c r="C42">
        <v>6</v>
      </c>
      <c r="D42" s="36">
        <f t="shared" si="1"/>
        <v>10</v>
      </c>
    </row>
    <row r="43" spans="1:4" ht="12.75">
      <c r="A43" s="56" t="s">
        <v>110</v>
      </c>
      <c r="B43">
        <v>4</v>
      </c>
      <c r="C43">
        <v>9</v>
      </c>
      <c r="D43" s="36">
        <f t="shared" si="1"/>
        <v>13</v>
      </c>
    </row>
    <row r="44" spans="1:4" ht="12.75">
      <c r="A44" s="56" t="s">
        <v>111</v>
      </c>
      <c r="B44">
        <v>3</v>
      </c>
      <c r="C44">
        <v>4</v>
      </c>
      <c r="D44" s="36">
        <f t="shared" si="1"/>
        <v>7</v>
      </c>
    </row>
    <row r="45" spans="1:4" ht="12.75">
      <c r="A45" s="56" t="s">
        <v>112</v>
      </c>
      <c r="B45">
        <v>1</v>
      </c>
      <c r="C45">
        <v>1</v>
      </c>
      <c r="D45" s="36">
        <f t="shared" si="1"/>
        <v>2</v>
      </c>
    </row>
    <row r="46" spans="1:4" ht="12.75">
      <c r="A46" s="56" t="s">
        <v>113</v>
      </c>
      <c r="B46">
        <v>1</v>
      </c>
      <c r="C46">
        <v>1</v>
      </c>
      <c r="D46" s="36">
        <f t="shared" si="1"/>
        <v>2</v>
      </c>
    </row>
    <row r="47" spans="1:4" ht="12.75">
      <c r="A47" s="57" t="s">
        <v>4</v>
      </c>
      <c r="B47" s="22">
        <f>SUM(B30:B46)</f>
        <v>26</v>
      </c>
      <c r="C47" s="22">
        <f>SUM(C30:C46)</f>
        <v>69</v>
      </c>
      <c r="D47" s="35">
        <f>SUM(D30:D46)</f>
        <v>95</v>
      </c>
    </row>
    <row r="48" spans="1:4" ht="12.75">
      <c r="A48" s="57" t="s">
        <v>5</v>
      </c>
      <c r="B48" s="24">
        <f>B47/D47</f>
        <v>0.2736842105263158</v>
      </c>
      <c r="C48" s="24">
        <f>C47/D47</f>
        <v>0.7263157894736842</v>
      </c>
      <c r="D48" s="24"/>
    </row>
    <row r="49" spans="1:4" ht="12.75">
      <c r="A49" s="6"/>
      <c r="B49" s="6"/>
      <c r="C49" s="6"/>
      <c r="D49" s="6"/>
    </row>
    <row r="50" spans="1:5" ht="12.75">
      <c r="A50" s="82" t="s">
        <v>299</v>
      </c>
      <c r="B50" s="30"/>
      <c r="C50" s="30"/>
      <c r="D50" s="30"/>
      <c r="E50" s="5"/>
    </row>
    <row r="51" spans="1:4" ht="13.5">
      <c r="A51" s="7" t="s">
        <v>0</v>
      </c>
      <c r="B51" s="260" t="s">
        <v>241</v>
      </c>
      <c r="C51" s="261"/>
      <c r="D51" s="262"/>
    </row>
    <row r="52" spans="2:5" ht="12.75">
      <c r="B52" s="105" t="s">
        <v>19</v>
      </c>
      <c r="C52" s="105" t="s">
        <v>20</v>
      </c>
      <c r="D52" s="132" t="s">
        <v>4</v>
      </c>
      <c r="E52" s="22"/>
    </row>
    <row r="53" spans="1:4" ht="12.75">
      <c r="A53" s="56" t="s">
        <v>97</v>
      </c>
      <c r="B53">
        <v>7</v>
      </c>
      <c r="D53" s="36">
        <f aca="true" t="shared" si="2" ref="D53:D69">SUM(B53:C53)</f>
        <v>7</v>
      </c>
    </row>
    <row r="54" spans="1:4" ht="12.75">
      <c r="A54" s="56" t="s">
        <v>98</v>
      </c>
      <c r="B54">
        <v>1</v>
      </c>
      <c r="D54" s="36">
        <f t="shared" si="2"/>
        <v>1</v>
      </c>
    </row>
    <row r="55" spans="1:4" ht="12.75">
      <c r="A55" s="56" t="s">
        <v>99</v>
      </c>
      <c r="B55">
        <v>3</v>
      </c>
      <c r="D55" s="36">
        <f t="shared" si="2"/>
        <v>3</v>
      </c>
    </row>
    <row r="56" spans="1:4" ht="12.75">
      <c r="A56" s="56" t="s">
        <v>100</v>
      </c>
      <c r="B56">
        <v>8</v>
      </c>
      <c r="C56">
        <v>1</v>
      </c>
      <c r="D56" s="36">
        <f t="shared" si="2"/>
        <v>9</v>
      </c>
    </row>
    <row r="57" spans="1:4" ht="12.75">
      <c r="A57" s="56" t="s">
        <v>101</v>
      </c>
      <c r="B57">
        <v>8</v>
      </c>
      <c r="C57">
        <v>2</v>
      </c>
      <c r="D57" s="36">
        <f t="shared" si="2"/>
        <v>10</v>
      </c>
    </row>
    <row r="58" spans="1:4" ht="12.75">
      <c r="A58" s="56" t="s">
        <v>102</v>
      </c>
      <c r="B58">
        <v>2</v>
      </c>
      <c r="D58" s="36">
        <f t="shared" si="2"/>
        <v>2</v>
      </c>
    </row>
    <row r="59" spans="1:4" ht="12.75">
      <c r="A59" s="56" t="s">
        <v>103</v>
      </c>
      <c r="B59">
        <v>6</v>
      </c>
      <c r="D59" s="36">
        <f t="shared" si="2"/>
        <v>6</v>
      </c>
    </row>
    <row r="60" spans="1:4" ht="12.75">
      <c r="A60" s="56" t="s">
        <v>104</v>
      </c>
      <c r="B60">
        <v>3</v>
      </c>
      <c r="D60" s="36">
        <f t="shared" si="2"/>
        <v>3</v>
      </c>
    </row>
    <row r="61" spans="1:4" ht="12.75">
      <c r="A61" s="56" t="s">
        <v>105</v>
      </c>
      <c r="B61">
        <v>3</v>
      </c>
      <c r="C61">
        <v>3</v>
      </c>
      <c r="D61" s="36">
        <f t="shared" si="2"/>
        <v>6</v>
      </c>
    </row>
    <row r="62" spans="1:4" ht="12.75">
      <c r="A62" s="56" t="s">
        <v>106</v>
      </c>
      <c r="B62">
        <v>9</v>
      </c>
      <c r="D62" s="36">
        <f t="shared" si="2"/>
        <v>9</v>
      </c>
    </row>
    <row r="63" spans="1:4" ht="12.75">
      <c r="A63" s="56" t="s">
        <v>107</v>
      </c>
      <c r="B63">
        <v>2</v>
      </c>
      <c r="D63" s="36">
        <f t="shared" si="2"/>
        <v>2</v>
      </c>
    </row>
    <row r="64" spans="1:4" ht="12.75">
      <c r="A64" s="56" t="s">
        <v>108</v>
      </c>
      <c r="B64">
        <v>3</v>
      </c>
      <c r="D64" s="36">
        <f t="shared" si="2"/>
        <v>3</v>
      </c>
    </row>
    <row r="65" spans="1:4" ht="12.75">
      <c r="A65" s="56" t="s">
        <v>109</v>
      </c>
      <c r="B65">
        <v>5</v>
      </c>
      <c r="C65">
        <v>5</v>
      </c>
      <c r="D65" s="36">
        <f t="shared" si="2"/>
        <v>10</v>
      </c>
    </row>
    <row r="66" spans="1:4" ht="12.75">
      <c r="A66" s="56" t="s">
        <v>110</v>
      </c>
      <c r="B66">
        <v>10</v>
      </c>
      <c r="C66">
        <v>3</v>
      </c>
      <c r="D66" s="36">
        <f t="shared" si="2"/>
        <v>13</v>
      </c>
    </row>
    <row r="67" spans="1:4" ht="12.75">
      <c r="A67" s="56" t="s">
        <v>111</v>
      </c>
      <c r="B67">
        <v>5</v>
      </c>
      <c r="C67">
        <v>2</v>
      </c>
      <c r="D67" s="36">
        <f t="shared" si="2"/>
        <v>7</v>
      </c>
    </row>
    <row r="68" spans="1:4" ht="12.75">
      <c r="A68" s="56" t="s">
        <v>112</v>
      </c>
      <c r="B68">
        <v>1</v>
      </c>
      <c r="C68">
        <v>1</v>
      </c>
      <c r="D68" s="36">
        <f t="shared" si="2"/>
        <v>2</v>
      </c>
    </row>
    <row r="69" spans="1:4" ht="12.75">
      <c r="A69" s="56" t="s">
        <v>113</v>
      </c>
      <c r="B69">
        <v>1</v>
      </c>
      <c r="C69">
        <v>1</v>
      </c>
      <c r="D69" s="36">
        <f t="shared" si="2"/>
        <v>2</v>
      </c>
    </row>
    <row r="70" spans="1:4" ht="12.75">
      <c r="A70" s="57" t="s">
        <v>4</v>
      </c>
      <c r="B70" s="22">
        <f>SUM(B53:B69)</f>
        <v>77</v>
      </c>
      <c r="C70" s="22">
        <f>SUM(C53:C69)</f>
        <v>18</v>
      </c>
      <c r="D70" s="22">
        <f>SUM(D53:D69)</f>
        <v>95</v>
      </c>
    </row>
    <row r="71" spans="1:5" ht="12.75">
      <c r="A71" s="173" t="s">
        <v>5</v>
      </c>
      <c r="B71" s="174">
        <f>B70/D70</f>
        <v>0.8105263157894737</v>
      </c>
      <c r="C71" s="174">
        <f>C70/D70</f>
        <v>0.18947368421052632</v>
      </c>
      <c r="D71" s="174"/>
      <c r="E71" s="6"/>
    </row>
    <row r="72" spans="1:6" ht="12.75">
      <c r="A72" s="30"/>
      <c r="B72" s="30"/>
      <c r="C72" s="30"/>
      <c r="D72" s="30"/>
      <c r="E72" s="30"/>
      <c r="F72" s="5"/>
    </row>
    <row r="73" spans="1:6" ht="12.75">
      <c r="A73" s="82" t="s">
        <v>300</v>
      </c>
      <c r="B73" s="30"/>
      <c r="C73" s="30"/>
      <c r="D73" s="30"/>
      <c r="E73" s="30"/>
      <c r="F73" s="5"/>
    </row>
    <row r="74" spans="1:6" ht="13.5">
      <c r="A74" s="82"/>
      <c r="B74" s="273" t="s">
        <v>319</v>
      </c>
      <c r="C74" s="273"/>
      <c r="D74" s="273"/>
      <c r="E74" s="273"/>
      <c r="F74" s="5"/>
    </row>
    <row r="75" spans="1:5" ht="33.75">
      <c r="A75" s="7"/>
      <c r="B75" s="175" t="s">
        <v>233</v>
      </c>
      <c r="C75" s="176" t="s">
        <v>232</v>
      </c>
      <c r="D75" s="176" t="s">
        <v>226</v>
      </c>
      <c r="E75" s="176" t="s">
        <v>227</v>
      </c>
    </row>
    <row r="76" spans="1:4" ht="12.75">
      <c r="A76" s="58" t="s">
        <v>97</v>
      </c>
      <c r="B76">
        <v>1</v>
      </c>
      <c r="D76">
        <v>5</v>
      </c>
    </row>
    <row r="77" spans="1:4" ht="12.75">
      <c r="A77" s="58" t="s">
        <v>98</v>
      </c>
      <c r="D77">
        <v>1</v>
      </c>
    </row>
    <row r="78" spans="1:5" ht="12.75">
      <c r="A78" s="58" t="s">
        <v>99</v>
      </c>
      <c r="B78">
        <v>1</v>
      </c>
      <c r="D78">
        <v>2</v>
      </c>
      <c r="E78">
        <v>1</v>
      </c>
    </row>
    <row r="79" spans="1:5" ht="12.75">
      <c r="A79" s="58" t="s">
        <v>100</v>
      </c>
      <c r="B79">
        <v>3</v>
      </c>
      <c r="C79">
        <v>1</v>
      </c>
      <c r="D79">
        <v>7</v>
      </c>
      <c r="E79">
        <v>2</v>
      </c>
    </row>
    <row r="80" spans="1:5" ht="12.75">
      <c r="A80" s="58" t="s">
        <v>101</v>
      </c>
      <c r="B80">
        <v>3</v>
      </c>
      <c r="C80">
        <v>4</v>
      </c>
      <c r="D80">
        <v>8</v>
      </c>
      <c r="E80">
        <v>1</v>
      </c>
    </row>
    <row r="81" spans="1:4" ht="12.75">
      <c r="A81" s="58" t="s">
        <v>102</v>
      </c>
      <c r="D81">
        <v>1</v>
      </c>
    </row>
    <row r="82" spans="1:4" ht="12.75">
      <c r="A82" s="58" t="s">
        <v>103</v>
      </c>
      <c r="B82">
        <v>1</v>
      </c>
      <c r="D82">
        <v>4</v>
      </c>
    </row>
    <row r="83" spans="1:4" ht="12.75">
      <c r="A83" s="58" t="s">
        <v>104</v>
      </c>
      <c r="D83">
        <v>3</v>
      </c>
    </row>
    <row r="84" spans="1:5" ht="12.75">
      <c r="A84" s="58" t="s">
        <v>105</v>
      </c>
      <c r="B84">
        <v>5</v>
      </c>
      <c r="C84">
        <v>1</v>
      </c>
      <c r="D84">
        <v>4</v>
      </c>
      <c r="E84">
        <v>2</v>
      </c>
    </row>
    <row r="85" spans="1:5" ht="12.75">
      <c r="A85" s="58" t="s">
        <v>106</v>
      </c>
      <c r="B85">
        <v>3</v>
      </c>
      <c r="C85">
        <v>4</v>
      </c>
      <c r="D85">
        <v>5</v>
      </c>
      <c r="E85">
        <v>3</v>
      </c>
    </row>
    <row r="86" spans="1:5" ht="12.75">
      <c r="A86" s="58" t="s">
        <v>107</v>
      </c>
      <c r="B86">
        <v>1</v>
      </c>
      <c r="C86">
        <v>1</v>
      </c>
      <c r="D86">
        <v>1</v>
      </c>
      <c r="E86">
        <v>1</v>
      </c>
    </row>
    <row r="87" spans="1:4" ht="12.75">
      <c r="A87" s="58" t="s">
        <v>108</v>
      </c>
      <c r="B87">
        <v>1</v>
      </c>
      <c r="C87">
        <v>1</v>
      </c>
      <c r="D87">
        <v>2</v>
      </c>
    </row>
    <row r="88" spans="1:4" ht="12.75">
      <c r="A88" s="58" t="s">
        <v>109</v>
      </c>
      <c r="B88">
        <v>5</v>
      </c>
      <c r="C88">
        <v>3</v>
      </c>
      <c r="D88">
        <v>3</v>
      </c>
    </row>
    <row r="89" spans="1:5" ht="12.75">
      <c r="A89" s="58" t="s">
        <v>110</v>
      </c>
      <c r="B89">
        <v>7</v>
      </c>
      <c r="C89">
        <v>3</v>
      </c>
      <c r="D89">
        <v>6</v>
      </c>
      <c r="E89">
        <v>2</v>
      </c>
    </row>
    <row r="90" spans="1:5" ht="12.75">
      <c r="A90" s="58" t="s">
        <v>111</v>
      </c>
      <c r="B90">
        <v>3</v>
      </c>
      <c r="C90">
        <v>3</v>
      </c>
      <c r="D90">
        <v>2</v>
      </c>
      <c r="E90">
        <v>2</v>
      </c>
    </row>
    <row r="91" spans="1:5" ht="12.75">
      <c r="A91" s="58" t="s">
        <v>112</v>
      </c>
      <c r="B91">
        <v>1</v>
      </c>
      <c r="C91">
        <v>1</v>
      </c>
      <c r="D91">
        <v>1</v>
      </c>
      <c r="E91">
        <v>1</v>
      </c>
    </row>
    <row r="92" spans="1:4" ht="12.75">
      <c r="A92" s="58" t="s">
        <v>113</v>
      </c>
      <c r="C92">
        <v>1</v>
      </c>
      <c r="D92">
        <v>1</v>
      </c>
    </row>
    <row r="93" spans="1:5" ht="12.75">
      <c r="A93" s="59" t="s">
        <v>4</v>
      </c>
      <c r="B93" s="22">
        <f>SUM(B76:B92)</f>
        <v>35</v>
      </c>
      <c r="C93">
        <f>SUM(C76:C92)</f>
        <v>23</v>
      </c>
      <c r="D93">
        <f>SUM(D76:D92)</f>
        <v>56</v>
      </c>
      <c r="E93" s="22">
        <f>SUM(E76:E92)</f>
        <v>15</v>
      </c>
    </row>
    <row r="94" spans="1:5" ht="12.75">
      <c r="A94" s="59" t="s">
        <v>243</v>
      </c>
      <c r="B94" s="24">
        <f>B93/95</f>
        <v>0.3684210526315789</v>
      </c>
      <c r="C94" s="24">
        <f>C93/95</f>
        <v>0.24210526315789474</v>
      </c>
      <c r="D94" s="24">
        <f>D93/95</f>
        <v>0.5894736842105263</v>
      </c>
      <c r="E94" s="24">
        <f>E93/95</f>
        <v>0.15789473684210525</v>
      </c>
    </row>
    <row r="97" ht="12.75">
      <c r="A97" s="49" t="s">
        <v>263</v>
      </c>
    </row>
    <row r="98" spans="5:6" ht="12.75">
      <c r="E98" s="6"/>
      <c r="F98" s="6"/>
    </row>
    <row r="99" spans="1:7" ht="12.75">
      <c r="A99" s="57" t="s">
        <v>229</v>
      </c>
      <c r="D99" s="73"/>
      <c r="G99" s="5"/>
    </row>
    <row r="100" spans="1:7" ht="13.5">
      <c r="A100" s="57"/>
      <c r="B100" s="274" t="s">
        <v>320</v>
      </c>
      <c r="C100" s="273"/>
      <c r="D100" s="273"/>
      <c r="E100" s="273"/>
      <c r="F100" s="275"/>
      <c r="G100" s="5"/>
    </row>
    <row r="101" spans="1:7" ht="12.75">
      <c r="A101" t="s">
        <v>0</v>
      </c>
      <c r="B101" s="105" t="s">
        <v>2</v>
      </c>
      <c r="C101" s="124" t="s">
        <v>3</v>
      </c>
      <c r="D101" s="132" t="s">
        <v>4</v>
      </c>
      <c r="E101" s="271" t="s">
        <v>22</v>
      </c>
      <c r="F101" s="272"/>
      <c r="G101" s="5"/>
    </row>
    <row r="102" spans="1:7" ht="12.75">
      <c r="A102" s="58" t="s">
        <v>97</v>
      </c>
      <c r="B102" s="14">
        <v>697</v>
      </c>
      <c r="C102" s="17">
        <v>350</v>
      </c>
      <c r="D102" s="70">
        <f>SUM(B102:C102)</f>
        <v>1047</v>
      </c>
      <c r="E102" s="206">
        <v>334</v>
      </c>
      <c r="F102" s="153">
        <f>E102/D102</f>
        <v>0.31900668576886343</v>
      </c>
      <c r="G102" s="5"/>
    </row>
    <row r="103" spans="1:7" ht="12.75">
      <c r="A103" s="58" t="s">
        <v>98</v>
      </c>
      <c r="B103" s="14">
        <v>4</v>
      </c>
      <c r="C103" s="17">
        <v>34</v>
      </c>
      <c r="D103" s="70">
        <f aca="true" t="shared" si="3" ref="D103:D118">SUM(B103:C103)</f>
        <v>38</v>
      </c>
      <c r="E103" s="206">
        <v>10</v>
      </c>
      <c r="F103" s="153">
        <f aca="true" t="shared" si="4" ref="F103:F119">E103/D103</f>
        <v>0.2631578947368421</v>
      </c>
      <c r="G103" s="5"/>
    </row>
    <row r="104" spans="1:7" ht="12.75">
      <c r="A104" s="58" t="s">
        <v>99</v>
      </c>
      <c r="B104" s="14">
        <v>81</v>
      </c>
      <c r="C104" s="17">
        <v>182</v>
      </c>
      <c r="D104" s="70">
        <f t="shared" si="3"/>
        <v>263</v>
      </c>
      <c r="E104" s="206">
        <v>31</v>
      </c>
      <c r="F104" s="153">
        <f t="shared" si="4"/>
        <v>0.11787072243346007</v>
      </c>
      <c r="G104" s="5"/>
    </row>
    <row r="105" spans="1:7" ht="12.75">
      <c r="A105" s="58" t="s">
        <v>100</v>
      </c>
      <c r="B105" s="14">
        <v>275</v>
      </c>
      <c r="C105" s="17">
        <v>655</v>
      </c>
      <c r="D105" s="70">
        <f t="shared" si="3"/>
        <v>930</v>
      </c>
      <c r="E105" s="206">
        <v>273</v>
      </c>
      <c r="F105" s="153">
        <f t="shared" si="4"/>
        <v>0.29354838709677417</v>
      </c>
      <c r="G105" s="5"/>
    </row>
    <row r="106" spans="1:7" ht="12.75">
      <c r="A106" s="58" t="s">
        <v>101</v>
      </c>
      <c r="B106" s="14">
        <v>342</v>
      </c>
      <c r="C106" s="17">
        <v>307</v>
      </c>
      <c r="D106" s="70">
        <f t="shared" si="3"/>
        <v>649</v>
      </c>
      <c r="E106" s="206">
        <v>260</v>
      </c>
      <c r="F106" s="153">
        <f t="shared" si="4"/>
        <v>0.40061633281972264</v>
      </c>
      <c r="G106" s="5"/>
    </row>
    <row r="107" spans="1:7" ht="12.75">
      <c r="A107" s="58" t="s">
        <v>102</v>
      </c>
      <c r="B107" s="14">
        <v>37</v>
      </c>
      <c r="C107" s="17">
        <v>104</v>
      </c>
      <c r="D107" s="70">
        <f t="shared" si="3"/>
        <v>141</v>
      </c>
      <c r="E107" s="206">
        <v>26</v>
      </c>
      <c r="F107" s="153">
        <f t="shared" si="4"/>
        <v>0.18439716312056736</v>
      </c>
      <c r="G107" s="5"/>
    </row>
    <row r="108" spans="1:7" ht="12.75">
      <c r="A108" s="58" t="s">
        <v>103</v>
      </c>
      <c r="B108" s="14">
        <v>219</v>
      </c>
      <c r="C108" s="17">
        <v>272</v>
      </c>
      <c r="D108" s="70">
        <f t="shared" si="3"/>
        <v>491</v>
      </c>
      <c r="E108" s="206">
        <v>113</v>
      </c>
      <c r="F108" s="153">
        <f t="shared" si="4"/>
        <v>0.23014256619144602</v>
      </c>
      <c r="G108" s="5"/>
    </row>
    <row r="109" spans="1:7" ht="12.75">
      <c r="A109" s="58" t="s">
        <v>104</v>
      </c>
      <c r="B109" s="14">
        <v>247</v>
      </c>
      <c r="C109" s="17">
        <v>554</v>
      </c>
      <c r="D109" s="70">
        <f t="shared" si="3"/>
        <v>801</v>
      </c>
      <c r="E109" s="206">
        <v>171</v>
      </c>
      <c r="F109" s="153">
        <f t="shared" si="4"/>
        <v>0.21348314606741572</v>
      </c>
      <c r="G109" s="5"/>
    </row>
    <row r="110" spans="1:7" ht="12.75">
      <c r="A110" s="58" t="s">
        <v>105</v>
      </c>
      <c r="B110" s="14">
        <v>209</v>
      </c>
      <c r="C110" s="17">
        <v>157</v>
      </c>
      <c r="D110" s="70">
        <f t="shared" si="3"/>
        <v>366</v>
      </c>
      <c r="E110" s="206">
        <v>177</v>
      </c>
      <c r="F110" s="153">
        <f t="shared" si="4"/>
        <v>0.48360655737704916</v>
      </c>
      <c r="G110" s="5"/>
    </row>
    <row r="111" spans="1:7" ht="12.75">
      <c r="A111" s="58" t="s">
        <v>106</v>
      </c>
      <c r="B111" s="14">
        <v>696</v>
      </c>
      <c r="C111" s="17">
        <v>566</v>
      </c>
      <c r="D111" s="70">
        <f t="shared" si="3"/>
        <v>1262</v>
      </c>
      <c r="E111" s="206">
        <v>340</v>
      </c>
      <c r="F111" s="153">
        <f t="shared" si="4"/>
        <v>0.2694136291600634</v>
      </c>
      <c r="G111" s="5"/>
    </row>
    <row r="112" spans="1:7" ht="12.75">
      <c r="A112" s="58" t="s">
        <v>107</v>
      </c>
      <c r="B112" s="14">
        <v>43</v>
      </c>
      <c r="C112" s="17">
        <v>206</v>
      </c>
      <c r="D112" s="70">
        <f t="shared" si="3"/>
        <v>249</v>
      </c>
      <c r="E112" s="206">
        <v>54</v>
      </c>
      <c r="F112" s="153">
        <f t="shared" si="4"/>
        <v>0.21686746987951808</v>
      </c>
      <c r="G112" s="5"/>
    </row>
    <row r="113" spans="1:7" ht="12.75">
      <c r="A113" s="58" t="s">
        <v>108</v>
      </c>
      <c r="B113" s="14">
        <v>101</v>
      </c>
      <c r="C113" s="17">
        <v>174</v>
      </c>
      <c r="D113" s="70">
        <f t="shared" si="3"/>
        <v>275</v>
      </c>
      <c r="E113" s="206">
        <v>73</v>
      </c>
      <c r="F113" s="153">
        <f t="shared" si="4"/>
        <v>0.26545454545454544</v>
      </c>
      <c r="G113" s="5"/>
    </row>
    <row r="114" spans="1:7" ht="12.75">
      <c r="A114" s="58" t="s">
        <v>109</v>
      </c>
      <c r="B114" s="14">
        <v>653</v>
      </c>
      <c r="C114" s="17">
        <v>275</v>
      </c>
      <c r="D114" s="70">
        <f t="shared" si="3"/>
        <v>928</v>
      </c>
      <c r="E114" s="206">
        <v>390</v>
      </c>
      <c r="F114" s="153">
        <f t="shared" si="4"/>
        <v>0.4202586206896552</v>
      </c>
      <c r="G114" s="5"/>
    </row>
    <row r="115" spans="1:7" ht="12.75">
      <c r="A115" s="58" t="s">
        <v>110</v>
      </c>
      <c r="B115" s="14">
        <v>527</v>
      </c>
      <c r="C115" s="17">
        <v>1276</v>
      </c>
      <c r="D115" s="70">
        <f t="shared" si="3"/>
        <v>1803</v>
      </c>
      <c r="E115" s="206">
        <v>836</v>
      </c>
      <c r="F115" s="153">
        <f t="shared" si="4"/>
        <v>0.4636716583471991</v>
      </c>
      <c r="G115" s="5"/>
    </row>
    <row r="116" spans="1:7" ht="12.75">
      <c r="A116" s="58" t="s">
        <v>111</v>
      </c>
      <c r="B116" s="14">
        <v>342</v>
      </c>
      <c r="C116" s="17">
        <v>571</v>
      </c>
      <c r="D116" s="70">
        <f t="shared" si="3"/>
        <v>913</v>
      </c>
      <c r="E116" s="206">
        <v>348</v>
      </c>
      <c r="F116" s="153">
        <f t="shared" si="4"/>
        <v>0.38116100766703176</v>
      </c>
      <c r="G116" s="5"/>
    </row>
    <row r="117" spans="1:7" ht="12.75">
      <c r="A117" s="58" t="s">
        <v>112</v>
      </c>
      <c r="B117" s="14">
        <v>70</v>
      </c>
      <c r="C117" s="17">
        <v>132</v>
      </c>
      <c r="D117" s="70">
        <f t="shared" si="3"/>
        <v>202</v>
      </c>
      <c r="E117" s="206">
        <v>102</v>
      </c>
      <c r="F117" s="153">
        <f t="shared" si="4"/>
        <v>0.504950495049505</v>
      </c>
      <c r="G117" s="5"/>
    </row>
    <row r="118" spans="1:7" ht="12.75">
      <c r="A118" s="58" t="s">
        <v>113</v>
      </c>
      <c r="B118" s="14">
        <v>176</v>
      </c>
      <c r="C118" s="17">
        <v>57</v>
      </c>
      <c r="D118" s="70">
        <f t="shared" si="3"/>
        <v>233</v>
      </c>
      <c r="E118" s="206">
        <v>75</v>
      </c>
      <c r="F118" s="153">
        <f t="shared" si="4"/>
        <v>0.3218884120171674</v>
      </c>
      <c r="G118" s="5"/>
    </row>
    <row r="119" spans="1:7" ht="12.75">
      <c r="A119" s="59" t="s">
        <v>4</v>
      </c>
      <c r="B119" s="38">
        <f>SUM(B102:B118)</f>
        <v>4719</v>
      </c>
      <c r="C119" s="67">
        <f>SUM(C102:C118)</f>
        <v>5872</v>
      </c>
      <c r="D119" s="70">
        <f>SUM(D102:D118)</f>
        <v>10591</v>
      </c>
      <c r="E119" s="207">
        <f>SUM(E102:E118)</f>
        <v>3613</v>
      </c>
      <c r="F119" s="153">
        <f t="shared" si="4"/>
        <v>0.3411387026720801</v>
      </c>
      <c r="G119" s="5"/>
    </row>
    <row r="120" spans="1:7" ht="12.75">
      <c r="A120" s="59" t="s">
        <v>5</v>
      </c>
      <c r="B120" s="24">
        <f>B119/D119</f>
        <v>0.4455669908412803</v>
      </c>
      <c r="C120" s="24">
        <f>C119/D119</f>
        <v>0.5544330091587196</v>
      </c>
      <c r="D120" s="77"/>
      <c r="E120" s="205">
        <f>E119/D119</f>
        <v>0.3411387026720801</v>
      </c>
      <c r="F120" s="36"/>
      <c r="G120" s="5"/>
    </row>
    <row r="121" spans="5:6" ht="12.75">
      <c r="E121" s="7"/>
      <c r="F121" s="7"/>
    </row>
    <row r="123" ht="12.75">
      <c r="A123" s="49" t="s">
        <v>73</v>
      </c>
    </row>
    <row r="124" spans="1:8" ht="12.75">
      <c r="A124" s="49"/>
      <c r="B124" s="242" t="s">
        <v>320</v>
      </c>
      <c r="C124" s="243"/>
      <c r="D124" s="243"/>
      <c r="E124" s="243"/>
      <c r="F124" s="243"/>
      <c r="G124" s="243"/>
      <c r="H124" s="244"/>
    </row>
    <row r="125" spans="1:8" ht="33.75">
      <c r="A125" t="s">
        <v>0</v>
      </c>
      <c r="B125" s="101" t="s">
        <v>46</v>
      </c>
      <c r="C125" s="101" t="s">
        <v>24</v>
      </c>
      <c r="D125" s="101" t="s">
        <v>25</v>
      </c>
      <c r="E125" s="101" t="s">
        <v>37</v>
      </c>
      <c r="F125" s="101" t="s">
        <v>26</v>
      </c>
      <c r="G125" s="101" t="s">
        <v>171</v>
      </c>
      <c r="H125" s="101" t="s">
        <v>4</v>
      </c>
    </row>
    <row r="126" spans="1:8" ht="12.75">
      <c r="A126" s="56" t="s">
        <v>97</v>
      </c>
      <c r="B126" s="14">
        <v>173</v>
      </c>
      <c r="C126" s="14">
        <v>7</v>
      </c>
      <c r="D126" s="14">
        <v>20</v>
      </c>
      <c r="E126" s="14">
        <v>818</v>
      </c>
      <c r="F126" s="14">
        <v>20</v>
      </c>
      <c r="G126" s="14">
        <v>9</v>
      </c>
      <c r="H126" s="38">
        <f>SUM(B126:G126)</f>
        <v>1047</v>
      </c>
    </row>
    <row r="127" spans="1:8" ht="12.75">
      <c r="A127" s="56" t="s">
        <v>98</v>
      </c>
      <c r="B127" s="14">
        <v>4</v>
      </c>
      <c r="C127" s="14">
        <v>1</v>
      </c>
      <c r="D127" s="14">
        <v>1</v>
      </c>
      <c r="E127" s="14">
        <v>32</v>
      </c>
      <c r="F127" s="14"/>
      <c r="G127" s="14"/>
      <c r="H127" s="38">
        <f aca="true" t="shared" si="5" ref="H127:H142">SUM(B127:G127)</f>
        <v>38</v>
      </c>
    </row>
    <row r="128" spans="1:8" ht="12.75">
      <c r="A128" s="56" t="s">
        <v>99</v>
      </c>
      <c r="B128" s="14">
        <v>30</v>
      </c>
      <c r="C128" s="14">
        <v>1</v>
      </c>
      <c r="D128" s="14">
        <v>3</v>
      </c>
      <c r="E128" s="14">
        <v>151</v>
      </c>
      <c r="F128" s="14">
        <v>1</v>
      </c>
      <c r="G128" s="14">
        <v>77</v>
      </c>
      <c r="H128" s="38">
        <f t="shared" si="5"/>
        <v>263</v>
      </c>
    </row>
    <row r="129" spans="1:8" ht="12.75">
      <c r="A129" s="56" t="s">
        <v>100</v>
      </c>
      <c r="B129" s="14">
        <v>146</v>
      </c>
      <c r="C129" s="14">
        <v>2</v>
      </c>
      <c r="D129" s="14">
        <v>34</v>
      </c>
      <c r="E129" s="14">
        <v>591</v>
      </c>
      <c r="F129" s="14">
        <v>92</v>
      </c>
      <c r="G129" s="14">
        <v>44</v>
      </c>
      <c r="H129" s="38">
        <f t="shared" si="5"/>
        <v>909</v>
      </c>
    </row>
    <row r="130" spans="1:8" ht="12.75">
      <c r="A130" s="56" t="s">
        <v>101</v>
      </c>
      <c r="B130" s="14">
        <v>169</v>
      </c>
      <c r="C130" s="14">
        <v>5</v>
      </c>
      <c r="D130" s="14">
        <v>22</v>
      </c>
      <c r="E130" s="14">
        <v>438</v>
      </c>
      <c r="F130" s="14">
        <v>11</v>
      </c>
      <c r="G130" s="14">
        <v>21</v>
      </c>
      <c r="H130" s="38">
        <f t="shared" si="5"/>
        <v>666</v>
      </c>
    </row>
    <row r="131" spans="1:8" ht="12.75">
      <c r="A131" s="56" t="s">
        <v>102</v>
      </c>
      <c r="B131" s="14">
        <v>8</v>
      </c>
      <c r="C131" s="14"/>
      <c r="D131" s="14"/>
      <c r="E131" s="14">
        <v>132</v>
      </c>
      <c r="F131" s="14">
        <v>1</v>
      </c>
      <c r="G131" s="14"/>
      <c r="H131" s="38">
        <f>SUM(B131:G131)</f>
        <v>141</v>
      </c>
    </row>
    <row r="132" spans="1:8" ht="12.75">
      <c r="A132" s="56" t="s">
        <v>103</v>
      </c>
      <c r="B132" s="14">
        <v>108</v>
      </c>
      <c r="C132" s="14">
        <v>2</v>
      </c>
      <c r="D132" s="14">
        <v>6</v>
      </c>
      <c r="E132" s="14">
        <v>359</v>
      </c>
      <c r="F132" s="14">
        <v>10</v>
      </c>
      <c r="G132" s="14">
        <v>6</v>
      </c>
      <c r="H132" s="38">
        <f t="shared" si="5"/>
        <v>491</v>
      </c>
    </row>
    <row r="133" spans="1:8" ht="12.75">
      <c r="A133" s="56" t="s">
        <v>104</v>
      </c>
      <c r="B133" s="14">
        <v>145</v>
      </c>
      <c r="C133" s="14">
        <v>6</v>
      </c>
      <c r="D133" s="14">
        <v>55</v>
      </c>
      <c r="E133" s="14">
        <v>558</v>
      </c>
      <c r="F133" s="14">
        <v>17</v>
      </c>
      <c r="G133" s="14">
        <v>20</v>
      </c>
      <c r="H133" s="38">
        <f t="shared" si="5"/>
        <v>801</v>
      </c>
    </row>
    <row r="134" spans="1:8" ht="12.75">
      <c r="A134" s="56" t="s">
        <v>105</v>
      </c>
      <c r="B134" s="14">
        <v>74</v>
      </c>
      <c r="C134" s="14">
        <v>2</v>
      </c>
      <c r="D134" s="14">
        <v>2</v>
      </c>
      <c r="E134" s="14">
        <v>285</v>
      </c>
      <c r="F134" s="14">
        <v>4</v>
      </c>
      <c r="G134" s="14">
        <v>0</v>
      </c>
      <c r="H134" s="38">
        <f t="shared" si="5"/>
        <v>367</v>
      </c>
    </row>
    <row r="135" spans="1:8" ht="12.75">
      <c r="A135" s="56" t="s">
        <v>106</v>
      </c>
      <c r="B135" s="14">
        <v>122</v>
      </c>
      <c r="C135" s="14">
        <v>9</v>
      </c>
      <c r="D135" s="14">
        <v>35</v>
      </c>
      <c r="E135" s="14">
        <v>1072</v>
      </c>
      <c r="F135" s="14">
        <v>12</v>
      </c>
      <c r="G135" s="14">
        <v>12</v>
      </c>
      <c r="H135" s="38">
        <f t="shared" si="5"/>
        <v>1262</v>
      </c>
    </row>
    <row r="136" spans="1:8" ht="12.75">
      <c r="A136" s="56" t="s">
        <v>107</v>
      </c>
      <c r="B136" s="14">
        <v>12</v>
      </c>
      <c r="C136" s="14">
        <v>23</v>
      </c>
      <c r="D136" s="14">
        <v>5</v>
      </c>
      <c r="E136" s="14">
        <v>198</v>
      </c>
      <c r="F136" s="14">
        <v>3</v>
      </c>
      <c r="G136" s="14">
        <v>8</v>
      </c>
      <c r="H136" s="38">
        <f t="shared" si="5"/>
        <v>249</v>
      </c>
    </row>
    <row r="137" spans="1:8" ht="12.75">
      <c r="A137" s="56" t="s">
        <v>108</v>
      </c>
      <c r="B137" s="14">
        <v>27</v>
      </c>
      <c r="C137" s="14">
        <v>3</v>
      </c>
      <c r="D137" s="14">
        <v>5</v>
      </c>
      <c r="E137" s="14">
        <v>234</v>
      </c>
      <c r="F137" s="14">
        <v>4</v>
      </c>
      <c r="G137" s="14">
        <v>2</v>
      </c>
      <c r="H137" s="38">
        <f t="shared" si="5"/>
        <v>275</v>
      </c>
    </row>
    <row r="138" spans="1:8" ht="12.75">
      <c r="A138" s="56" t="s">
        <v>109</v>
      </c>
      <c r="B138" s="14">
        <v>85</v>
      </c>
      <c r="C138" s="14">
        <v>2</v>
      </c>
      <c r="D138" s="14">
        <v>9</v>
      </c>
      <c r="E138" s="14">
        <v>810</v>
      </c>
      <c r="F138" s="14">
        <v>13</v>
      </c>
      <c r="G138" s="14">
        <v>14</v>
      </c>
      <c r="H138" s="38">
        <f t="shared" si="5"/>
        <v>933</v>
      </c>
    </row>
    <row r="139" spans="1:8" ht="12.75">
      <c r="A139" s="56" t="s">
        <v>110</v>
      </c>
      <c r="B139" s="14">
        <v>228</v>
      </c>
      <c r="C139" s="14">
        <v>10</v>
      </c>
      <c r="D139" s="14">
        <v>151</v>
      </c>
      <c r="E139" s="14">
        <v>1129</v>
      </c>
      <c r="F139" s="14">
        <v>243</v>
      </c>
      <c r="G139" s="14">
        <v>53</v>
      </c>
      <c r="H139" s="38">
        <f t="shared" si="5"/>
        <v>1814</v>
      </c>
    </row>
    <row r="140" spans="1:8" ht="12.75">
      <c r="A140" s="56" t="s">
        <v>111</v>
      </c>
      <c r="B140" s="14">
        <v>131</v>
      </c>
      <c r="C140" s="14">
        <v>5</v>
      </c>
      <c r="D140" s="14">
        <v>43</v>
      </c>
      <c r="E140" s="14">
        <v>683</v>
      </c>
      <c r="F140" s="14">
        <v>21</v>
      </c>
      <c r="G140" s="14">
        <v>26</v>
      </c>
      <c r="H140" s="38">
        <f t="shared" si="5"/>
        <v>909</v>
      </c>
    </row>
    <row r="141" spans="1:8" ht="12.75">
      <c r="A141" s="56" t="s">
        <v>112</v>
      </c>
      <c r="B141" s="14">
        <v>1</v>
      </c>
      <c r="C141" s="14"/>
      <c r="D141" s="14">
        <v>1</v>
      </c>
      <c r="E141" s="14">
        <v>186</v>
      </c>
      <c r="F141" s="14">
        <v>0</v>
      </c>
      <c r="G141" s="14">
        <v>14</v>
      </c>
      <c r="H141" s="38">
        <f t="shared" si="5"/>
        <v>202</v>
      </c>
    </row>
    <row r="142" spans="1:8" ht="12.75">
      <c r="A142" s="56" t="s">
        <v>113</v>
      </c>
      <c r="B142" s="14">
        <v>24</v>
      </c>
      <c r="C142" s="14">
        <v>1</v>
      </c>
      <c r="D142" s="14">
        <v>25</v>
      </c>
      <c r="E142" s="14">
        <v>155</v>
      </c>
      <c r="F142" s="14">
        <v>9</v>
      </c>
      <c r="G142" s="14">
        <v>19</v>
      </c>
      <c r="H142" s="38">
        <f t="shared" si="5"/>
        <v>233</v>
      </c>
    </row>
    <row r="143" spans="1:8" ht="12.75">
      <c r="A143" s="57" t="s">
        <v>4</v>
      </c>
      <c r="B143" s="38">
        <f>SUM(B126:B142)</f>
        <v>1487</v>
      </c>
      <c r="C143" s="38">
        <f aca="true" t="shared" si="6" ref="C143:H143">SUM(C126:C142)</f>
        <v>79</v>
      </c>
      <c r="D143" s="38">
        <f t="shared" si="6"/>
        <v>417</v>
      </c>
      <c r="E143" s="38">
        <f t="shared" si="6"/>
        <v>7831</v>
      </c>
      <c r="F143" s="38">
        <f t="shared" si="6"/>
        <v>461</v>
      </c>
      <c r="G143" s="38">
        <f t="shared" si="6"/>
        <v>325</v>
      </c>
      <c r="H143" s="38">
        <f t="shared" si="6"/>
        <v>10600</v>
      </c>
    </row>
    <row r="144" spans="1:7" ht="12.75">
      <c r="A144" s="57" t="s">
        <v>5</v>
      </c>
      <c r="B144" s="24">
        <f>B143/H143</f>
        <v>0.14028301886792452</v>
      </c>
      <c r="C144" s="24">
        <f>C143/H143</f>
        <v>0.0074528301886792455</v>
      </c>
      <c r="D144" s="24">
        <f>D143/H143</f>
        <v>0.039339622641509434</v>
      </c>
      <c r="E144" s="24">
        <f>E143/H143</f>
        <v>0.7387735849056604</v>
      </c>
      <c r="F144" s="24">
        <f>F143/H143</f>
        <v>0.04349056603773585</v>
      </c>
      <c r="G144" s="24">
        <f>G143/H143</f>
        <v>0.030660377358490566</v>
      </c>
    </row>
    <row r="147" ht="12.75">
      <c r="A147" s="49" t="s">
        <v>250</v>
      </c>
    </row>
    <row r="148" spans="1:4" ht="12.75">
      <c r="A148" s="49"/>
      <c r="B148" s="242" t="s">
        <v>320</v>
      </c>
      <c r="C148" s="243"/>
      <c r="D148" s="244"/>
    </row>
    <row r="149" spans="1:4" ht="12.75">
      <c r="A149" t="s">
        <v>0</v>
      </c>
      <c r="B149" s="105" t="s">
        <v>27</v>
      </c>
      <c r="C149" s="105" t="s">
        <v>28</v>
      </c>
      <c r="D149" s="105" t="s">
        <v>4</v>
      </c>
    </row>
    <row r="150" spans="1:4" ht="12.75">
      <c r="A150" s="56" t="s">
        <v>97</v>
      </c>
      <c r="B150" s="14">
        <v>95</v>
      </c>
      <c r="C150" s="14">
        <v>952</v>
      </c>
      <c r="D150" s="38">
        <f>SUM(B150:C150)</f>
        <v>1047</v>
      </c>
    </row>
    <row r="151" spans="1:4" ht="12.75">
      <c r="A151" s="56" t="s">
        <v>98</v>
      </c>
      <c r="B151" s="14">
        <v>1</v>
      </c>
      <c r="C151" s="14">
        <v>37</v>
      </c>
      <c r="D151" s="38">
        <f aca="true" t="shared" si="7" ref="D151:D166">SUM(B151:C151)</f>
        <v>38</v>
      </c>
    </row>
    <row r="152" spans="1:4" ht="12.75">
      <c r="A152" s="56" t="s">
        <v>99</v>
      </c>
      <c r="B152" s="14">
        <v>18</v>
      </c>
      <c r="C152" s="14">
        <v>245</v>
      </c>
      <c r="D152" s="38">
        <f t="shared" si="7"/>
        <v>263</v>
      </c>
    </row>
    <row r="153" spans="1:4" ht="12.75">
      <c r="A153" s="56" t="s">
        <v>100</v>
      </c>
      <c r="B153" s="14">
        <v>87</v>
      </c>
      <c r="C153" s="14">
        <v>843</v>
      </c>
      <c r="D153" s="38">
        <f t="shared" si="7"/>
        <v>930</v>
      </c>
    </row>
    <row r="154" spans="1:4" ht="12.75">
      <c r="A154" s="56" t="s">
        <v>101</v>
      </c>
      <c r="B154" s="14">
        <v>42</v>
      </c>
      <c r="C154" s="14">
        <v>604</v>
      </c>
      <c r="D154" s="38">
        <f t="shared" si="7"/>
        <v>646</v>
      </c>
    </row>
    <row r="155" spans="1:4" ht="12.75">
      <c r="A155" s="56" t="s">
        <v>102</v>
      </c>
      <c r="B155" s="14">
        <v>7</v>
      </c>
      <c r="C155" s="14">
        <v>134</v>
      </c>
      <c r="D155" s="38">
        <f t="shared" si="7"/>
        <v>141</v>
      </c>
    </row>
    <row r="156" spans="1:4" ht="12.75">
      <c r="A156" s="56" t="s">
        <v>103</v>
      </c>
      <c r="B156" s="14">
        <v>94</v>
      </c>
      <c r="C156" s="14">
        <v>397</v>
      </c>
      <c r="D156" s="38">
        <f t="shared" si="7"/>
        <v>491</v>
      </c>
    </row>
    <row r="157" spans="1:4" ht="12.75">
      <c r="A157" s="56" t="s">
        <v>104</v>
      </c>
      <c r="B157" s="14">
        <v>56</v>
      </c>
      <c r="C157" s="14">
        <v>745</v>
      </c>
      <c r="D157" s="38">
        <f t="shared" si="7"/>
        <v>801</v>
      </c>
    </row>
    <row r="158" spans="1:4" ht="12.75">
      <c r="A158" s="56" t="s">
        <v>105</v>
      </c>
      <c r="B158" s="14">
        <v>41</v>
      </c>
      <c r="C158" s="14">
        <v>326</v>
      </c>
      <c r="D158" s="38">
        <f t="shared" si="7"/>
        <v>367</v>
      </c>
    </row>
    <row r="159" spans="1:4" ht="12.75">
      <c r="A159" s="56" t="s">
        <v>106</v>
      </c>
      <c r="B159" s="14">
        <v>151</v>
      </c>
      <c r="C159" s="14">
        <v>1111</v>
      </c>
      <c r="D159" s="38">
        <f t="shared" si="7"/>
        <v>1262</v>
      </c>
    </row>
    <row r="160" spans="1:4" ht="12.75">
      <c r="A160" s="56" t="s">
        <v>107</v>
      </c>
      <c r="B160" s="14">
        <v>16</v>
      </c>
      <c r="C160" s="14">
        <v>233</v>
      </c>
      <c r="D160" s="38">
        <f t="shared" si="7"/>
        <v>249</v>
      </c>
    </row>
    <row r="161" spans="1:4" ht="12.75">
      <c r="A161" s="56" t="s">
        <v>108</v>
      </c>
      <c r="B161" s="14">
        <v>18</v>
      </c>
      <c r="C161" s="14">
        <v>257</v>
      </c>
      <c r="D161" s="38">
        <f t="shared" si="7"/>
        <v>275</v>
      </c>
    </row>
    <row r="162" spans="1:4" ht="12.75">
      <c r="A162" s="56" t="s">
        <v>109</v>
      </c>
      <c r="B162" s="14">
        <v>108</v>
      </c>
      <c r="C162" s="14">
        <v>825</v>
      </c>
      <c r="D162" s="38">
        <f t="shared" si="7"/>
        <v>933</v>
      </c>
    </row>
    <row r="163" spans="1:4" ht="12.75">
      <c r="A163" s="56" t="s">
        <v>110</v>
      </c>
      <c r="B163" s="14">
        <v>253</v>
      </c>
      <c r="C163" s="14">
        <v>1521</v>
      </c>
      <c r="D163" s="38">
        <f t="shared" si="7"/>
        <v>1774</v>
      </c>
    </row>
    <row r="164" spans="1:4" ht="12.75">
      <c r="A164" s="56" t="s">
        <v>111</v>
      </c>
      <c r="B164" s="14">
        <v>61</v>
      </c>
      <c r="C164" s="14">
        <v>851</v>
      </c>
      <c r="D164" s="38">
        <f t="shared" si="7"/>
        <v>912</v>
      </c>
    </row>
    <row r="165" spans="1:4" ht="12.75">
      <c r="A165" s="56" t="s">
        <v>112</v>
      </c>
      <c r="B165" s="14">
        <v>13</v>
      </c>
      <c r="C165" s="14">
        <v>189</v>
      </c>
      <c r="D165" s="38">
        <f t="shared" si="7"/>
        <v>202</v>
      </c>
    </row>
    <row r="166" spans="1:4" ht="12.75">
      <c r="A166" s="56" t="s">
        <v>113</v>
      </c>
      <c r="B166" s="14">
        <v>56</v>
      </c>
      <c r="C166" s="14">
        <v>177</v>
      </c>
      <c r="D166" s="38">
        <f t="shared" si="7"/>
        <v>233</v>
      </c>
    </row>
    <row r="167" spans="1:4" ht="12.75">
      <c r="A167" s="57" t="s">
        <v>4</v>
      </c>
      <c r="B167" s="38">
        <f>SUM(B150:B166)</f>
        <v>1117</v>
      </c>
      <c r="C167" s="38">
        <f>SUM(C150:C166)</f>
        <v>9447</v>
      </c>
      <c r="D167" s="38">
        <f>SUM(D150:D166)</f>
        <v>10564</v>
      </c>
    </row>
    <row r="168" spans="1:3" ht="12.75">
      <c r="A168" s="57" t="s">
        <v>5</v>
      </c>
      <c r="B168" s="24">
        <f>B167/D167</f>
        <v>0.1057364634608103</v>
      </c>
      <c r="C168" s="24">
        <f>C167/D167</f>
        <v>0.8942635365391897</v>
      </c>
    </row>
    <row r="171" ht="12.75">
      <c r="A171" s="49" t="s">
        <v>301</v>
      </c>
    </row>
    <row r="172" spans="1:4" ht="13.5">
      <c r="A172" t="s">
        <v>0</v>
      </c>
      <c r="B172" s="263" t="s">
        <v>251</v>
      </c>
      <c r="C172" s="264"/>
      <c r="D172" s="265"/>
    </row>
    <row r="173" spans="2:5" ht="12.75">
      <c r="B173" s="105" t="s">
        <v>19</v>
      </c>
      <c r="C173" s="105" t="s">
        <v>20</v>
      </c>
      <c r="D173" s="105" t="s">
        <v>4</v>
      </c>
      <c r="E173" s="34"/>
    </row>
    <row r="174" spans="1:4" ht="12.75">
      <c r="A174" s="56" t="s">
        <v>97</v>
      </c>
      <c r="B174">
        <v>5</v>
      </c>
      <c r="C174">
        <v>2</v>
      </c>
      <c r="D174" s="22">
        <f>SUM(B174:C174)</f>
        <v>7</v>
      </c>
    </row>
    <row r="175" spans="1:4" ht="12.75">
      <c r="A175" s="56" t="s">
        <v>98</v>
      </c>
      <c r="B175">
        <v>1</v>
      </c>
      <c r="C175">
        <v>0</v>
      </c>
      <c r="D175" s="22">
        <f aca="true" t="shared" si="8" ref="D175:D191">SUM(B175:C175)</f>
        <v>1</v>
      </c>
    </row>
    <row r="176" spans="1:4" ht="12.75">
      <c r="A176" s="56" t="s">
        <v>99</v>
      </c>
      <c r="B176">
        <v>3</v>
      </c>
      <c r="C176">
        <v>0</v>
      </c>
      <c r="D176" s="22">
        <f t="shared" si="8"/>
        <v>3</v>
      </c>
    </row>
    <row r="177" spans="1:4" ht="12.75">
      <c r="A177" s="56" t="s">
        <v>100</v>
      </c>
      <c r="B177">
        <v>6</v>
      </c>
      <c r="C177">
        <v>2</v>
      </c>
      <c r="D177" s="22">
        <f t="shared" si="8"/>
        <v>8</v>
      </c>
    </row>
    <row r="178" spans="1:4" ht="12.75">
      <c r="A178" s="56" t="s">
        <v>101</v>
      </c>
      <c r="B178">
        <v>6</v>
      </c>
      <c r="C178">
        <v>4</v>
      </c>
      <c r="D178" s="22">
        <f t="shared" si="8"/>
        <v>10</v>
      </c>
    </row>
    <row r="179" spans="1:4" ht="12.75">
      <c r="A179" s="56" t="s">
        <v>102</v>
      </c>
      <c r="B179">
        <v>3</v>
      </c>
      <c r="C179">
        <v>0</v>
      </c>
      <c r="D179" s="22">
        <f t="shared" si="8"/>
        <v>3</v>
      </c>
    </row>
    <row r="180" spans="1:4" ht="12.75">
      <c r="A180" s="56" t="s">
        <v>103</v>
      </c>
      <c r="B180">
        <v>5</v>
      </c>
      <c r="C180">
        <v>1</v>
      </c>
      <c r="D180" s="22">
        <f t="shared" si="8"/>
        <v>6</v>
      </c>
    </row>
    <row r="181" spans="1:4" ht="12.75">
      <c r="A181" s="56" t="s">
        <v>104</v>
      </c>
      <c r="B181">
        <v>2</v>
      </c>
      <c r="C181">
        <v>1</v>
      </c>
      <c r="D181" s="22">
        <f t="shared" si="8"/>
        <v>3</v>
      </c>
    </row>
    <row r="182" spans="1:4" ht="12.75">
      <c r="A182" s="56" t="s">
        <v>105</v>
      </c>
      <c r="B182">
        <v>5</v>
      </c>
      <c r="C182">
        <v>1</v>
      </c>
      <c r="D182" s="22">
        <f t="shared" si="8"/>
        <v>6</v>
      </c>
    </row>
    <row r="183" spans="1:4" ht="12.75">
      <c r="A183" s="56" t="s">
        <v>106</v>
      </c>
      <c r="B183">
        <v>8</v>
      </c>
      <c r="C183">
        <v>1</v>
      </c>
      <c r="D183" s="22">
        <f t="shared" si="8"/>
        <v>9</v>
      </c>
    </row>
    <row r="184" spans="1:4" ht="12.75">
      <c r="A184" s="56" t="s">
        <v>107</v>
      </c>
      <c r="B184">
        <v>2</v>
      </c>
      <c r="C184">
        <v>0</v>
      </c>
      <c r="D184" s="22">
        <f t="shared" si="8"/>
        <v>2</v>
      </c>
    </row>
    <row r="185" spans="1:4" ht="12.75">
      <c r="A185" s="56" t="s">
        <v>108</v>
      </c>
      <c r="B185">
        <v>3</v>
      </c>
      <c r="C185">
        <v>0</v>
      </c>
      <c r="D185" s="22">
        <f t="shared" si="8"/>
        <v>3</v>
      </c>
    </row>
    <row r="186" spans="1:4" ht="12.75">
      <c r="A186" s="56" t="s">
        <v>109</v>
      </c>
      <c r="B186">
        <v>6</v>
      </c>
      <c r="C186">
        <v>4</v>
      </c>
      <c r="D186" s="22">
        <f t="shared" si="8"/>
        <v>10</v>
      </c>
    </row>
    <row r="187" spans="1:4" ht="12.75">
      <c r="A187" s="56" t="s">
        <v>110</v>
      </c>
      <c r="B187">
        <v>13</v>
      </c>
      <c r="C187">
        <v>0</v>
      </c>
      <c r="D187" s="22">
        <f t="shared" si="8"/>
        <v>13</v>
      </c>
    </row>
    <row r="188" spans="1:4" ht="12.75">
      <c r="A188" s="56" t="s">
        <v>111</v>
      </c>
      <c r="B188">
        <v>4</v>
      </c>
      <c r="C188">
        <v>3</v>
      </c>
      <c r="D188" s="22">
        <f t="shared" si="8"/>
        <v>7</v>
      </c>
    </row>
    <row r="189" spans="1:4" ht="12.75">
      <c r="A189" s="56" t="s">
        <v>112</v>
      </c>
      <c r="B189">
        <v>1</v>
      </c>
      <c r="C189">
        <v>1</v>
      </c>
      <c r="D189" s="22">
        <f t="shared" si="8"/>
        <v>2</v>
      </c>
    </row>
    <row r="190" spans="1:4" ht="12.75">
      <c r="A190" s="56" t="s">
        <v>113</v>
      </c>
      <c r="B190">
        <v>1</v>
      </c>
      <c r="C190">
        <v>1</v>
      </c>
      <c r="D190" s="22">
        <f t="shared" si="8"/>
        <v>2</v>
      </c>
    </row>
    <row r="191" spans="1:4" ht="12.75">
      <c r="A191" s="57" t="s">
        <v>4</v>
      </c>
      <c r="B191" s="22">
        <v>74</v>
      </c>
      <c r="C191" s="22">
        <v>21</v>
      </c>
      <c r="D191" s="22">
        <f t="shared" si="8"/>
        <v>95</v>
      </c>
    </row>
    <row r="192" spans="1:4" ht="12.75">
      <c r="A192" s="57" t="s">
        <v>5</v>
      </c>
      <c r="B192" s="24">
        <f>B191/D191</f>
        <v>0.7789473684210526</v>
      </c>
      <c r="C192" s="24">
        <f>C191/D191</f>
        <v>0.22105263157894736</v>
      </c>
      <c r="D192" s="24"/>
    </row>
    <row r="195" ht="12.75">
      <c r="A195" s="49" t="s">
        <v>302</v>
      </c>
    </row>
    <row r="196" ht="12.75">
      <c r="A196" s="49"/>
    </row>
    <row r="197" spans="1:6" ht="13.5">
      <c r="A197" t="s">
        <v>0</v>
      </c>
      <c r="B197" s="268" t="s">
        <v>321</v>
      </c>
      <c r="C197" s="269"/>
      <c r="D197" s="269"/>
      <c r="E197" s="269"/>
      <c r="F197" s="270"/>
    </row>
    <row r="198" spans="2:6" ht="12.75">
      <c r="B198" s="105" t="s">
        <v>47</v>
      </c>
      <c r="C198" s="105" t="s">
        <v>48</v>
      </c>
      <c r="D198" s="105" t="s">
        <v>49</v>
      </c>
      <c r="E198" s="105" t="s">
        <v>50</v>
      </c>
      <c r="F198" s="105" t="s">
        <v>4</v>
      </c>
    </row>
    <row r="199" spans="1:6" ht="12.75">
      <c r="A199" s="56" t="s">
        <v>97</v>
      </c>
      <c r="B199">
        <v>1</v>
      </c>
      <c r="C199">
        <v>2</v>
      </c>
      <c r="E199">
        <v>2</v>
      </c>
      <c r="F199" s="22">
        <f aca="true" t="shared" si="9" ref="F199:F215">SUM(B199:E199)</f>
        <v>5</v>
      </c>
    </row>
    <row r="200" spans="1:6" ht="12.75">
      <c r="A200" s="56" t="s">
        <v>98</v>
      </c>
      <c r="E200">
        <v>1</v>
      </c>
      <c r="F200" s="22">
        <f t="shared" si="9"/>
        <v>1</v>
      </c>
    </row>
    <row r="201" spans="1:6" ht="12.75">
      <c r="A201" s="56" t="s">
        <v>99</v>
      </c>
      <c r="B201">
        <v>1</v>
      </c>
      <c r="D201">
        <v>2</v>
      </c>
      <c r="F201" s="22">
        <f t="shared" si="9"/>
        <v>3</v>
      </c>
    </row>
    <row r="202" spans="1:6" ht="12.75">
      <c r="A202" s="56" t="s">
        <v>100</v>
      </c>
      <c r="B202">
        <v>2</v>
      </c>
      <c r="C202">
        <v>1</v>
      </c>
      <c r="D202">
        <v>2</v>
      </c>
      <c r="E202">
        <v>2</v>
      </c>
      <c r="F202" s="22">
        <f t="shared" si="9"/>
        <v>7</v>
      </c>
    </row>
    <row r="203" spans="1:6" ht="12.75">
      <c r="A203" s="56" t="s">
        <v>101</v>
      </c>
      <c r="B203">
        <v>2</v>
      </c>
      <c r="E203">
        <v>5</v>
      </c>
      <c r="F203" s="22">
        <f t="shared" si="9"/>
        <v>7</v>
      </c>
    </row>
    <row r="204" spans="1:6" ht="12.75">
      <c r="A204" s="56" t="s">
        <v>102</v>
      </c>
      <c r="E204">
        <v>3</v>
      </c>
      <c r="F204" s="22">
        <f t="shared" si="9"/>
        <v>3</v>
      </c>
    </row>
    <row r="205" spans="1:6" ht="12.75">
      <c r="A205" s="56" t="s">
        <v>103</v>
      </c>
      <c r="B205">
        <v>1</v>
      </c>
      <c r="C205">
        <v>0</v>
      </c>
      <c r="D205">
        <v>2</v>
      </c>
      <c r="E205">
        <v>2</v>
      </c>
      <c r="F205" s="22">
        <f t="shared" si="9"/>
        <v>5</v>
      </c>
    </row>
    <row r="206" spans="1:6" ht="12.75">
      <c r="A206" s="56" t="s">
        <v>104</v>
      </c>
      <c r="C206">
        <v>1</v>
      </c>
      <c r="D206">
        <v>0</v>
      </c>
      <c r="E206">
        <v>1</v>
      </c>
      <c r="F206" s="22">
        <f t="shared" si="9"/>
        <v>2</v>
      </c>
    </row>
    <row r="207" spans="1:6" ht="12.75">
      <c r="A207" s="56" t="s">
        <v>105</v>
      </c>
      <c r="B207">
        <v>2</v>
      </c>
      <c r="C207">
        <v>0</v>
      </c>
      <c r="D207">
        <v>1</v>
      </c>
      <c r="E207">
        <v>2</v>
      </c>
      <c r="F207" s="22">
        <f t="shared" si="9"/>
        <v>5</v>
      </c>
    </row>
    <row r="208" spans="1:6" ht="12.75">
      <c r="A208" s="56" t="s">
        <v>106</v>
      </c>
      <c r="B208">
        <v>3</v>
      </c>
      <c r="C208">
        <v>0</v>
      </c>
      <c r="D208">
        <v>3</v>
      </c>
      <c r="E208">
        <v>2</v>
      </c>
      <c r="F208" s="22">
        <f t="shared" si="9"/>
        <v>8</v>
      </c>
    </row>
    <row r="209" spans="1:6" ht="12.75">
      <c r="A209" s="56" t="s">
        <v>107</v>
      </c>
      <c r="B209">
        <v>1</v>
      </c>
      <c r="C209">
        <v>0</v>
      </c>
      <c r="D209">
        <v>0</v>
      </c>
      <c r="E209">
        <v>1</v>
      </c>
      <c r="F209" s="22">
        <f t="shared" si="9"/>
        <v>2</v>
      </c>
    </row>
    <row r="210" spans="1:6" ht="12.75">
      <c r="A210" s="56" t="s">
        <v>108</v>
      </c>
      <c r="C210">
        <v>0</v>
      </c>
      <c r="D210">
        <v>2</v>
      </c>
      <c r="E210">
        <v>1</v>
      </c>
      <c r="F210" s="22">
        <f t="shared" si="9"/>
        <v>3</v>
      </c>
    </row>
    <row r="211" spans="1:6" ht="12.75">
      <c r="A211" s="56" t="s">
        <v>109</v>
      </c>
      <c r="B211">
        <v>3</v>
      </c>
      <c r="C211">
        <v>0</v>
      </c>
      <c r="D211">
        <v>2</v>
      </c>
      <c r="E211">
        <v>1</v>
      </c>
      <c r="F211" s="22">
        <f t="shared" si="9"/>
        <v>6</v>
      </c>
    </row>
    <row r="212" spans="1:6" ht="12.75">
      <c r="A212" s="56" t="s">
        <v>110</v>
      </c>
      <c r="B212">
        <v>1</v>
      </c>
      <c r="C212">
        <v>2</v>
      </c>
      <c r="D212">
        <v>4</v>
      </c>
      <c r="E212">
        <v>6</v>
      </c>
      <c r="F212" s="22">
        <f t="shared" si="9"/>
        <v>13</v>
      </c>
    </row>
    <row r="213" spans="1:6" ht="12.75">
      <c r="A213" s="56" t="s">
        <v>111</v>
      </c>
      <c r="B213">
        <v>1</v>
      </c>
      <c r="C213">
        <v>1</v>
      </c>
      <c r="D213">
        <v>0</v>
      </c>
      <c r="E213">
        <v>2</v>
      </c>
      <c r="F213" s="22">
        <f t="shared" si="9"/>
        <v>4</v>
      </c>
    </row>
    <row r="214" spans="1:6" ht="12.75">
      <c r="A214" s="56" t="s">
        <v>112</v>
      </c>
      <c r="C214">
        <v>1</v>
      </c>
      <c r="D214">
        <v>0</v>
      </c>
      <c r="E214">
        <v>1</v>
      </c>
      <c r="F214" s="22">
        <f t="shared" si="9"/>
        <v>2</v>
      </c>
    </row>
    <row r="215" spans="1:6" ht="12.75">
      <c r="A215" s="56" t="s">
        <v>113</v>
      </c>
      <c r="C215">
        <v>0</v>
      </c>
      <c r="D215">
        <v>1</v>
      </c>
      <c r="E215">
        <v>0</v>
      </c>
      <c r="F215" s="22">
        <f t="shared" si="9"/>
        <v>1</v>
      </c>
    </row>
    <row r="216" spans="1:6" ht="12.75">
      <c r="A216" s="57" t="s">
        <v>4</v>
      </c>
      <c r="B216" s="22">
        <f>SUM(B199:B215)</f>
        <v>18</v>
      </c>
      <c r="C216" s="22">
        <f>SUM(C199:C215)</f>
        <v>8</v>
      </c>
      <c r="D216" s="22">
        <f>SUM(D199:D215)</f>
        <v>19</v>
      </c>
      <c r="E216" s="22">
        <f>SUM(E199:E215)</f>
        <v>32</v>
      </c>
      <c r="F216" s="22">
        <f>SUM(F199:F215)</f>
        <v>77</v>
      </c>
    </row>
    <row r="217" spans="1:6" ht="12.75">
      <c r="A217" s="57" t="s">
        <v>5</v>
      </c>
      <c r="B217" s="24">
        <f>B216/F216</f>
        <v>0.23376623376623376</v>
      </c>
      <c r="C217" s="24">
        <f>C216/F216</f>
        <v>0.1038961038961039</v>
      </c>
      <c r="D217" s="24">
        <f>D216/F216</f>
        <v>0.24675324675324675</v>
      </c>
      <c r="E217" s="24">
        <f>E216/F216</f>
        <v>0.4155844155844156</v>
      </c>
      <c r="F217" s="24"/>
    </row>
    <row r="220" spans="1:6" ht="12.75">
      <c r="A220" s="49" t="s">
        <v>322</v>
      </c>
      <c r="D220" s="6"/>
      <c r="E220" s="6"/>
      <c r="F220" s="6"/>
    </row>
    <row r="221" ht="12.75">
      <c r="A221" s="49"/>
    </row>
    <row r="222" spans="1:6" ht="13.5">
      <c r="A222" s="49"/>
      <c r="B222" s="274" t="s">
        <v>323</v>
      </c>
      <c r="C222" s="273"/>
      <c r="D222" s="273"/>
      <c r="E222" s="273"/>
      <c r="F222" s="276"/>
    </row>
    <row r="223" spans="1:7" ht="12.75">
      <c r="A223" t="s">
        <v>0</v>
      </c>
      <c r="B223" s="105" t="s">
        <v>29</v>
      </c>
      <c r="C223" s="124" t="s">
        <v>30</v>
      </c>
      <c r="D223" s="132" t="s">
        <v>4</v>
      </c>
      <c r="E223" s="202" t="s">
        <v>193</v>
      </c>
      <c r="F223" s="150"/>
      <c r="G223" s="5"/>
    </row>
    <row r="224" spans="1:7" ht="12.75">
      <c r="A224" s="56" t="s">
        <v>97</v>
      </c>
      <c r="B224">
        <v>30</v>
      </c>
      <c r="C224" s="19">
        <v>265</v>
      </c>
      <c r="D224" s="35">
        <f>SUM(B224:C224)</f>
        <v>295</v>
      </c>
      <c r="E224" s="203">
        <v>44</v>
      </c>
      <c r="F224" s="153">
        <f>E224/D224</f>
        <v>0.14915254237288136</v>
      </c>
      <c r="G224" s="5"/>
    </row>
    <row r="225" spans="1:7" ht="12.75">
      <c r="A225" s="56" t="s">
        <v>98</v>
      </c>
      <c r="B225">
        <v>1</v>
      </c>
      <c r="C225" s="19">
        <v>10</v>
      </c>
      <c r="D225" s="35">
        <f aca="true" t="shared" si="10" ref="D225:D240">SUM(B225:C225)</f>
        <v>11</v>
      </c>
      <c r="E225" s="203">
        <v>7</v>
      </c>
      <c r="F225" s="153">
        <f aca="true" t="shared" si="11" ref="F225:F241">E225/D225</f>
        <v>0.6363636363636364</v>
      </c>
      <c r="G225" s="5"/>
    </row>
    <row r="226" spans="1:7" ht="12.75">
      <c r="A226" s="56" t="s">
        <v>99</v>
      </c>
      <c r="B226">
        <v>5</v>
      </c>
      <c r="C226" s="19">
        <v>70</v>
      </c>
      <c r="D226" s="35">
        <f t="shared" si="10"/>
        <v>75</v>
      </c>
      <c r="E226" s="203">
        <v>8</v>
      </c>
      <c r="F226" s="153">
        <f t="shared" si="11"/>
        <v>0.10666666666666667</v>
      </c>
      <c r="G226" s="5"/>
    </row>
    <row r="227" spans="1:7" ht="12.75">
      <c r="A227" s="56" t="s">
        <v>100</v>
      </c>
      <c r="B227">
        <v>22</v>
      </c>
      <c r="C227" s="19">
        <v>207</v>
      </c>
      <c r="D227" s="35">
        <f t="shared" si="10"/>
        <v>229</v>
      </c>
      <c r="E227" s="203">
        <v>41</v>
      </c>
      <c r="F227" s="153">
        <f t="shared" si="11"/>
        <v>0.17903930131004367</v>
      </c>
      <c r="G227" s="5"/>
    </row>
    <row r="228" spans="1:7" ht="12.75">
      <c r="A228" s="56" t="s">
        <v>101</v>
      </c>
      <c r="B228">
        <v>7</v>
      </c>
      <c r="C228" s="19">
        <v>185</v>
      </c>
      <c r="D228" s="35">
        <f t="shared" si="10"/>
        <v>192</v>
      </c>
      <c r="E228" s="203">
        <v>23</v>
      </c>
      <c r="F228" s="153">
        <f t="shared" si="11"/>
        <v>0.11979166666666667</v>
      </c>
      <c r="G228" s="5"/>
    </row>
    <row r="229" spans="1:7" ht="12.75">
      <c r="A229" s="56" t="s">
        <v>102</v>
      </c>
      <c r="B229">
        <v>4</v>
      </c>
      <c r="C229" s="19">
        <v>59</v>
      </c>
      <c r="D229" s="35">
        <f t="shared" si="10"/>
        <v>63</v>
      </c>
      <c r="E229" s="203">
        <v>34</v>
      </c>
      <c r="F229" s="153">
        <f t="shared" si="11"/>
        <v>0.5396825396825397</v>
      </c>
      <c r="G229" s="5"/>
    </row>
    <row r="230" spans="1:7" ht="12.75">
      <c r="A230" s="56" t="s">
        <v>103</v>
      </c>
      <c r="B230">
        <v>19</v>
      </c>
      <c r="C230" s="19">
        <v>95</v>
      </c>
      <c r="D230" s="35">
        <f t="shared" si="10"/>
        <v>114</v>
      </c>
      <c r="E230" s="203">
        <v>25</v>
      </c>
      <c r="F230" s="153">
        <f t="shared" si="11"/>
        <v>0.21929824561403508</v>
      </c>
      <c r="G230" s="5"/>
    </row>
    <row r="231" spans="1:7" ht="12.75">
      <c r="A231" s="56" t="s">
        <v>104</v>
      </c>
      <c r="B231">
        <v>9</v>
      </c>
      <c r="C231" s="19">
        <v>133</v>
      </c>
      <c r="D231" s="35">
        <f t="shared" si="10"/>
        <v>142</v>
      </c>
      <c r="E231" s="203">
        <v>15</v>
      </c>
      <c r="F231" s="153">
        <f t="shared" si="11"/>
        <v>0.1056338028169014</v>
      </c>
      <c r="G231" s="5"/>
    </row>
    <row r="232" spans="1:7" ht="12.75">
      <c r="A232" s="56" t="s">
        <v>105</v>
      </c>
      <c r="B232">
        <v>15</v>
      </c>
      <c r="C232" s="19">
        <v>131</v>
      </c>
      <c r="D232" s="35">
        <f t="shared" si="10"/>
        <v>146</v>
      </c>
      <c r="E232" s="203">
        <v>38</v>
      </c>
      <c r="F232" s="153">
        <f t="shared" si="11"/>
        <v>0.2602739726027397</v>
      </c>
      <c r="G232" s="5"/>
    </row>
    <row r="233" spans="1:7" ht="12.75">
      <c r="A233" s="56" t="s">
        <v>106</v>
      </c>
      <c r="B233">
        <v>60</v>
      </c>
      <c r="C233" s="19">
        <v>308</v>
      </c>
      <c r="D233" s="35">
        <f t="shared" si="10"/>
        <v>368</v>
      </c>
      <c r="E233" s="203">
        <v>64</v>
      </c>
      <c r="F233" s="153">
        <f t="shared" si="11"/>
        <v>0.17391304347826086</v>
      </c>
      <c r="G233" s="5"/>
    </row>
    <row r="234" spans="1:7" ht="12.75">
      <c r="A234" s="56" t="s">
        <v>107</v>
      </c>
      <c r="B234">
        <v>3</v>
      </c>
      <c r="C234" s="19">
        <v>57</v>
      </c>
      <c r="D234" s="35">
        <f t="shared" si="10"/>
        <v>60</v>
      </c>
      <c r="E234" s="203">
        <v>11</v>
      </c>
      <c r="F234" s="153">
        <f t="shared" si="11"/>
        <v>0.18333333333333332</v>
      </c>
      <c r="G234" s="5"/>
    </row>
    <row r="235" spans="1:7" ht="12.75">
      <c r="A235" s="56" t="s">
        <v>108</v>
      </c>
      <c r="B235">
        <v>5</v>
      </c>
      <c r="C235" s="19">
        <v>65</v>
      </c>
      <c r="D235" s="35">
        <f t="shared" si="10"/>
        <v>70</v>
      </c>
      <c r="E235" s="203">
        <v>2</v>
      </c>
      <c r="F235" s="153">
        <f t="shared" si="11"/>
        <v>0.02857142857142857</v>
      </c>
      <c r="G235" s="5"/>
    </row>
    <row r="236" spans="1:7" ht="12.75">
      <c r="A236" s="56" t="s">
        <v>109</v>
      </c>
      <c r="B236">
        <v>32</v>
      </c>
      <c r="C236" s="19">
        <v>374</v>
      </c>
      <c r="D236" s="35">
        <f t="shared" si="10"/>
        <v>406</v>
      </c>
      <c r="E236" s="203">
        <v>17</v>
      </c>
      <c r="F236" s="153">
        <f t="shared" si="11"/>
        <v>0.04187192118226601</v>
      </c>
      <c r="G236" s="5"/>
    </row>
    <row r="237" spans="1:7" ht="12.75">
      <c r="A237" s="56" t="s">
        <v>110</v>
      </c>
      <c r="B237">
        <v>67</v>
      </c>
      <c r="C237" s="19">
        <v>416</v>
      </c>
      <c r="D237" s="35">
        <f t="shared" si="10"/>
        <v>483</v>
      </c>
      <c r="E237" s="203">
        <v>70</v>
      </c>
      <c r="F237" s="153">
        <f t="shared" si="11"/>
        <v>0.14492753623188406</v>
      </c>
      <c r="G237" s="5"/>
    </row>
    <row r="238" spans="1:7" ht="12.75">
      <c r="A238" s="56" t="s">
        <v>111</v>
      </c>
      <c r="B238">
        <v>14</v>
      </c>
      <c r="C238" s="19">
        <v>294</v>
      </c>
      <c r="D238" s="35">
        <f t="shared" si="10"/>
        <v>308</v>
      </c>
      <c r="E238" s="203">
        <v>19</v>
      </c>
      <c r="F238" s="153">
        <f t="shared" si="11"/>
        <v>0.06168831168831169</v>
      </c>
      <c r="G238" s="5"/>
    </row>
    <row r="239" spans="1:7" ht="12.75">
      <c r="A239" s="56" t="s">
        <v>112</v>
      </c>
      <c r="B239">
        <v>3</v>
      </c>
      <c r="C239" s="19">
        <v>33</v>
      </c>
      <c r="D239" s="35">
        <f t="shared" si="10"/>
        <v>36</v>
      </c>
      <c r="E239" s="203">
        <v>4</v>
      </c>
      <c r="F239" s="153">
        <f t="shared" si="11"/>
        <v>0.1111111111111111</v>
      </c>
      <c r="G239" s="5"/>
    </row>
    <row r="240" spans="1:7" ht="12.75">
      <c r="A240" s="56" t="s">
        <v>113</v>
      </c>
      <c r="B240">
        <v>15</v>
      </c>
      <c r="C240" s="19">
        <v>62</v>
      </c>
      <c r="D240" s="35">
        <f t="shared" si="10"/>
        <v>77</v>
      </c>
      <c r="E240" s="203">
        <v>3</v>
      </c>
      <c r="F240" s="153">
        <f t="shared" si="11"/>
        <v>0.03896103896103896</v>
      </c>
      <c r="G240" s="5"/>
    </row>
    <row r="241" spans="1:7" ht="12.75">
      <c r="A241" s="57" t="s">
        <v>4</v>
      </c>
      <c r="B241" s="22">
        <f>SUM(B224:B240)</f>
        <v>311</v>
      </c>
      <c r="C241" s="67">
        <f>SUM(C224:C240)</f>
        <v>2764</v>
      </c>
      <c r="D241" s="70">
        <f>SUM(D224:D240)</f>
        <v>3075</v>
      </c>
      <c r="E241" s="204">
        <f>SUM(E224:E240)</f>
        <v>425</v>
      </c>
      <c r="F241" s="153">
        <f t="shared" si="11"/>
        <v>0.13821138211382114</v>
      </c>
      <c r="G241" s="5"/>
    </row>
    <row r="242" spans="1:7" ht="12.75">
      <c r="A242" s="57" t="s">
        <v>5</v>
      </c>
      <c r="B242" s="24">
        <f>B241/D241</f>
        <v>0.10113821138211382</v>
      </c>
      <c r="C242" s="24">
        <f>C241/D241</f>
        <v>0.8988617886178861</v>
      </c>
      <c r="D242" s="77"/>
      <c r="E242" s="205">
        <f>E241/D241</f>
        <v>0.13821138211382114</v>
      </c>
      <c r="F242" s="36"/>
      <c r="G242" s="5"/>
    </row>
    <row r="243" spans="5:6" ht="12.75">
      <c r="E243" s="7"/>
      <c r="F243" s="7"/>
    </row>
    <row r="244" ht="13.5">
      <c r="A244" s="181" t="s">
        <v>245</v>
      </c>
    </row>
    <row r="245" ht="14.25">
      <c r="A245" s="80"/>
    </row>
    <row r="246" ht="12.75">
      <c r="A246" s="50" t="s">
        <v>51</v>
      </c>
    </row>
    <row r="248" ht="12.75">
      <c r="A248" s="49" t="s">
        <v>264</v>
      </c>
    </row>
    <row r="249" spans="1:4" ht="13.5">
      <c r="A249" t="s">
        <v>0</v>
      </c>
      <c r="B249" s="268" t="s">
        <v>326</v>
      </c>
      <c r="C249" s="269"/>
      <c r="D249" s="270"/>
    </row>
    <row r="250" spans="1:4" ht="12.75">
      <c r="A250" s="44"/>
      <c r="B250" s="105" t="s">
        <v>19</v>
      </c>
      <c r="C250" s="105" t="s">
        <v>20</v>
      </c>
      <c r="D250" s="133" t="s">
        <v>4</v>
      </c>
    </row>
    <row r="251" spans="1:4" ht="12.75">
      <c r="A251" s="56" t="s">
        <v>97</v>
      </c>
      <c r="C251">
        <v>1</v>
      </c>
      <c r="D251">
        <f aca="true" t="shared" si="12" ref="D251:D267">SUM(B251:C251)</f>
        <v>1</v>
      </c>
    </row>
    <row r="252" ht="12.75">
      <c r="A252" s="56" t="s">
        <v>98</v>
      </c>
    </row>
    <row r="253" ht="14.25">
      <c r="A253" s="56" t="s">
        <v>180</v>
      </c>
    </row>
    <row r="254" spans="1:4" ht="12.75">
      <c r="A254" s="56" t="s">
        <v>100</v>
      </c>
      <c r="B254">
        <v>2</v>
      </c>
      <c r="C254">
        <v>2</v>
      </c>
      <c r="D254">
        <f t="shared" si="12"/>
        <v>4</v>
      </c>
    </row>
    <row r="255" spans="1:4" ht="12.75">
      <c r="A255" s="56" t="s">
        <v>101</v>
      </c>
      <c r="B255">
        <v>1</v>
      </c>
      <c r="C255">
        <v>1</v>
      </c>
      <c r="D255">
        <f t="shared" si="12"/>
        <v>2</v>
      </c>
    </row>
    <row r="256" ht="12.75">
      <c r="A256" s="56" t="s">
        <v>102</v>
      </c>
    </row>
    <row r="257" spans="1:4" ht="12.75">
      <c r="A257" s="56" t="s">
        <v>103</v>
      </c>
      <c r="B257">
        <v>1</v>
      </c>
      <c r="C257">
        <v>1</v>
      </c>
      <c r="D257">
        <f t="shared" si="12"/>
        <v>2</v>
      </c>
    </row>
    <row r="258" spans="1:4" ht="12.75">
      <c r="A258" s="56" t="s">
        <v>104</v>
      </c>
      <c r="C258">
        <v>2</v>
      </c>
      <c r="D258">
        <f t="shared" si="12"/>
        <v>2</v>
      </c>
    </row>
    <row r="259" spans="1:4" ht="12.75">
      <c r="A259" s="56" t="s">
        <v>105</v>
      </c>
      <c r="B259">
        <v>1</v>
      </c>
      <c r="C259">
        <v>1</v>
      </c>
      <c r="D259">
        <f t="shared" si="12"/>
        <v>2</v>
      </c>
    </row>
    <row r="260" spans="1:4" ht="12.75">
      <c r="A260" s="56" t="s">
        <v>106</v>
      </c>
      <c r="C260">
        <v>2</v>
      </c>
      <c r="D260">
        <f t="shared" si="12"/>
        <v>2</v>
      </c>
    </row>
    <row r="261" ht="14.25">
      <c r="A261" s="56" t="s">
        <v>181</v>
      </c>
    </row>
    <row r="262" spans="1:4" ht="12.75">
      <c r="A262" s="56" t="s">
        <v>108</v>
      </c>
      <c r="B262">
        <v>1</v>
      </c>
      <c r="C262">
        <v>1</v>
      </c>
      <c r="D262">
        <f t="shared" si="12"/>
        <v>2</v>
      </c>
    </row>
    <row r="263" spans="1:4" ht="12.75">
      <c r="A263" s="56" t="s">
        <v>109</v>
      </c>
      <c r="B263">
        <v>1</v>
      </c>
      <c r="C263">
        <v>2</v>
      </c>
      <c r="D263">
        <f t="shared" si="12"/>
        <v>3</v>
      </c>
    </row>
    <row r="264" spans="1:4" ht="12.75">
      <c r="A264" s="56" t="s">
        <v>110</v>
      </c>
      <c r="B264">
        <v>2</v>
      </c>
      <c r="C264">
        <v>3</v>
      </c>
      <c r="D264">
        <f t="shared" si="12"/>
        <v>5</v>
      </c>
    </row>
    <row r="265" spans="1:4" ht="12.75">
      <c r="A265" s="56" t="s">
        <v>111</v>
      </c>
      <c r="C265">
        <v>4</v>
      </c>
      <c r="D265">
        <f t="shared" si="12"/>
        <v>4</v>
      </c>
    </row>
    <row r="266" spans="1:4" ht="12.75">
      <c r="A266" s="56" t="s">
        <v>112</v>
      </c>
      <c r="B266">
        <v>1</v>
      </c>
      <c r="C266">
        <v>0</v>
      </c>
      <c r="D266">
        <f t="shared" si="12"/>
        <v>1</v>
      </c>
    </row>
    <row r="267" spans="1:4" ht="12.75">
      <c r="A267" s="56" t="s">
        <v>113</v>
      </c>
      <c r="C267">
        <v>1</v>
      </c>
      <c r="D267">
        <f t="shared" si="12"/>
        <v>1</v>
      </c>
    </row>
    <row r="268" spans="1:4" ht="12.75">
      <c r="A268" s="57" t="s">
        <v>4</v>
      </c>
      <c r="B268" s="22">
        <f>SUM(B251:B267)</f>
        <v>10</v>
      </c>
      <c r="C268" s="22">
        <f>SUM(C251:C267)</f>
        <v>21</v>
      </c>
      <c r="D268" s="22">
        <f>SUM(B268:C268)</f>
        <v>31</v>
      </c>
    </row>
    <row r="269" spans="1:4" ht="12.75">
      <c r="A269" s="57" t="s">
        <v>5</v>
      </c>
      <c r="B269" s="24">
        <f>(B268/D268)</f>
        <v>0.3225806451612903</v>
      </c>
      <c r="C269" s="24">
        <f>(C268/D268)</f>
        <v>0.6774193548387096</v>
      </c>
      <c r="D269" s="24"/>
    </row>
    <row r="270" ht="13.5">
      <c r="A270" s="182" t="s">
        <v>330</v>
      </c>
    </row>
    <row r="271" ht="14.25">
      <c r="A271" s="92"/>
    </row>
    <row r="273" ht="12.75">
      <c r="A273" s="49" t="s">
        <v>303</v>
      </c>
    </row>
    <row r="274" spans="1:4" ht="13.5">
      <c r="A274" t="s">
        <v>0</v>
      </c>
      <c r="B274" s="257" t="s">
        <v>252</v>
      </c>
      <c r="C274" s="258"/>
      <c r="D274" s="259"/>
    </row>
    <row r="275" spans="2:4" ht="12.75">
      <c r="B275" s="105" t="s">
        <v>19</v>
      </c>
      <c r="C275" s="105" t="s">
        <v>20</v>
      </c>
      <c r="D275" s="133" t="s">
        <v>4</v>
      </c>
    </row>
    <row r="276" spans="1:4" ht="12.75">
      <c r="A276" s="56" t="s">
        <v>97</v>
      </c>
      <c r="C276">
        <v>1</v>
      </c>
      <c r="D276">
        <f aca="true" t="shared" si="13" ref="D276:D292">SUM(B276:C276)</f>
        <v>1</v>
      </c>
    </row>
    <row r="277" ht="12.75">
      <c r="A277" s="56" t="s">
        <v>98</v>
      </c>
    </row>
    <row r="278" ht="14.25">
      <c r="A278" s="56" t="s">
        <v>180</v>
      </c>
    </row>
    <row r="279" spans="1:4" ht="12.75">
      <c r="A279" s="56" t="s">
        <v>100</v>
      </c>
      <c r="C279">
        <v>4</v>
      </c>
      <c r="D279">
        <f t="shared" si="13"/>
        <v>4</v>
      </c>
    </row>
    <row r="280" spans="1:4" ht="12.75">
      <c r="A280" s="56" t="s">
        <v>101</v>
      </c>
      <c r="C280">
        <v>2</v>
      </c>
      <c r="D280">
        <f t="shared" si="13"/>
        <v>2</v>
      </c>
    </row>
    <row r="281" ht="12.75">
      <c r="A281" s="56" t="s">
        <v>102</v>
      </c>
    </row>
    <row r="282" spans="1:4" ht="12.75">
      <c r="A282" s="56" t="s">
        <v>103</v>
      </c>
      <c r="B282">
        <v>1</v>
      </c>
      <c r="C282">
        <v>1</v>
      </c>
      <c r="D282">
        <f t="shared" si="13"/>
        <v>2</v>
      </c>
    </row>
    <row r="283" spans="1:4" ht="12.75">
      <c r="A283" s="56" t="s">
        <v>104</v>
      </c>
      <c r="B283">
        <v>2</v>
      </c>
      <c r="D283">
        <f t="shared" si="13"/>
        <v>2</v>
      </c>
    </row>
    <row r="284" spans="1:4" ht="12.75">
      <c r="A284" s="56" t="s">
        <v>105</v>
      </c>
      <c r="C284">
        <v>1</v>
      </c>
      <c r="D284">
        <f t="shared" si="13"/>
        <v>1</v>
      </c>
    </row>
    <row r="285" spans="1:4" ht="12.75">
      <c r="A285" s="56" t="s">
        <v>106</v>
      </c>
      <c r="C285">
        <v>2</v>
      </c>
      <c r="D285">
        <f t="shared" si="13"/>
        <v>2</v>
      </c>
    </row>
    <row r="286" ht="14.25">
      <c r="A286" s="56" t="s">
        <v>181</v>
      </c>
    </row>
    <row r="287" spans="1:4" ht="12.75">
      <c r="A287" s="56" t="s">
        <v>108</v>
      </c>
      <c r="B287">
        <v>1</v>
      </c>
      <c r="C287">
        <v>1</v>
      </c>
      <c r="D287">
        <f t="shared" si="13"/>
        <v>2</v>
      </c>
    </row>
    <row r="288" spans="1:4" ht="12.75">
      <c r="A288" s="56" t="s">
        <v>109</v>
      </c>
      <c r="B288">
        <v>1</v>
      </c>
      <c r="C288">
        <v>2</v>
      </c>
      <c r="D288">
        <f t="shared" si="13"/>
        <v>3</v>
      </c>
    </row>
    <row r="289" spans="1:4" ht="12.75">
      <c r="A289" s="56" t="s">
        <v>110</v>
      </c>
      <c r="B289">
        <v>2</v>
      </c>
      <c r="C289">
        <v>3</v>
      </c>
      <c r="D289">
        <f t="shared" si="13"/>
        <v>5</v>
      </c>
    </row>
    <row r="290" spans="1:4" ht="12.75">
      <c r="A290" s="56" t="s">
        <v>111</v>
      </c>
      <c r="B290">
        <v>2</v>
      </c>
      <c r="C290">
        <v>2</v>
      </c>
      <c r="D290">
        <f t="shared" si="13"/>
        <v>4</v>
      </c>
    </row>
    <row r="291" spans="1:4" ht="12.75">
      <c r="A291" s="56" t="s">
        <v>112</v>
      </c>
      <c r="C291">
        <v>1</v>
      </c>
      <c r="D291">
        <f t="shared" si="13"/>
        <v>1</v>
      </c>
    </row>
    <row r="292" spans="1:4" ht="12.75">
      <c r="A292" s="56" t="s">
        <v>113</v>
      </c>
      <c r="C292">
        <v>1</v>
      </c>
      <c r="D292">
        <f t="shared" si="13"/>
        <v>1</v>
      </c>
    </row>
    <row r="293" spans="1:4" ht="12.75">
      <c r="A293" s="57" t="s">
        <v>4</v>
      </c>
      <c r="B293" s="22">
        <f>SUM(B276:B292)</f>
        <v>9</v>
      </c>
      <c r="C293" s="22">
        <f>SUM(C276:C292)</f>
        <v>21</v>
      </c>
      <c r="D293" s="22">
        <f>SUM(D276:D292)</f>
        <v>30</v>
      </c>
    </row>
    <row r="294" spans="1:4" ht="12.75">
      <c r="A294" s="57" t="s">
        <v>5</v>
      </c>
      <c r="B294" s="24">
        <f>(B293/D293)</f>
        <v>0.3</v>
      </c>
      <c r="C294" s="24">
        <f>22/31</f>
        <v>0.7096774193548387</v>
      </c>
      <c r="D294" s="24"/>
    </row>
    <row r="295" ht="13.5">
      <c r="A295" s="182" t="s">
        <v>330</v>
      </c>
    </row>
    <row r="296" ht="14.25">
      <c r="A296" s="92"/>
    </row>
    <row r="298" ht="12.75">
      <c r="A298" s="49" t="s">
        <v>304</v>
      </c>
    </row>
    <row r="299" spans="1:4" ht="13.5">
      <c r="A299" t="s">
        <v>0</v>
      </c>
      <c r="B299" s="268" t="s">
        <v>246</v>
      </c>
      <c r="C299" s="269"/>
      <c r="D299" s="270"/>
    </row>
    <row r="300" spans="2:4" ht="12.75">
      <c r="B300" s="105" t="s">
        <v>19</v>
      </c>
      <c r="C300" s="105" t="s">
        <v>20</v>
      </c>
      <c r="D300" s="133" t="s">
        <v>4</v>
      </c>
    </row>
    <row r="301" spans="1:4" ht="12.75">
      <c r="A301" s="56" t="s">
        <v>97</v>
      </c>
      <c r="B301">
        <v>1</v>
      </c>
      <c r="D301">
        <f>SUM(B301:C301)</f>
        <v>1</v>
      </c>
    </row>
    <row r="302" ht="12.75">
      <c r="A302" s="56" t="s">
        <v>98</v>
      </c>
    </row>
    <row r="303" ht="14.25">
      <c r="A303" s="56" t="s">
        <v>180</v>
      </c>
    </row>
    <row r="304" spans="1:4" ht="12.75">
      <c r="A304" s="56" t="s">
        <v>100</v>
      </c>
      <c r="B304">
        <v>3</v>
      </c>
      <c r="C304">
        <v>1</v>
      </c>
      <c r="D304">
        <f>SUM(B304:C304)</f>
        <v>4</v>
      </c>
    </row>
    <row r="305" spans="1:4" ht="12.75">
      <c r="A305" s="56" t="s">
        <v>101</v>
      </c>
      <c r="C305">
        <v>2</v>
      </c>
      <c r="D305">
        <f aca="true" t="shared" si="14" ref="D305:D317">SUM(B305:C305)</f>
        <v>2</v>
      </c>
    </row>
    <row r="306" ht="12.75">
      <c r="A306" s="56" t="s">
        <v>102</v>
      </c>
    </row>
    <row r="307" spans="1:4" ht="12.75">
      <c r="A307" s="56" t="s">
        <v>103</v>
      </c>
      <c r="B307">
        <v>2</v>
      </c>
      <c r="D307">
        <f t="shared" si="14"/>
        <v>2</v>
      </c>
    </row>
    <row r="308" spans="1:4" ht="12.75">
      <c r="A308" s="56" t="s">
        <v>104</v>
      </c>
      <c r="B308">
        <v>2</v>
      </c>
      <c r="D308">
        <f t="shared" si="14"/>
        <v>2</v>
      </c>
    </row>
    <row r="309" spans="1:4" ht="12.75">
      <c r="A309" s="56" t="s">
        <v>105</v>
      </c>
      <c r="B309">
        <v>1</v>
      </c>
      <c r="C309">
        <v>0</v>
      </c>
      <c r="D309">
        <f t="shared" si="14"/>
        <v>1</v>
      </c>
    </row>
    <row r="310" spans="1:4" ht="12.75">
      <c r="A310" s="56" t="s">
        <v>106</v>
      </c>
      <c r="B310">
        <v>1</v>
      </c>
      <c r="C310">
        <v>1</v>
      </c>
      <c r="D310">
        <f t="shared" si="14"/>
        <v>2</v>
      </c>
    </row>
    <row r="311" ht="14.25">
      <c r="A311" s="56" t="s">
        <v>181</v>
      </c>
    </row>
    <row r="312" spans="1:4" ht="12.75">
      <c r="A312" s="56" t="s">
        <v>108</v>
      </c>
      <c r="B312">
        <v>1</v>
      </c>
      <c r="C312">
        <v>1</v>
      </c>
      <c r="D312">
        <f t="shared" si="14"/>
        <v>2</v>
      </c>
    </row>
    <row r="313" spans="1:4" ht="12.75">
      <c r="A313" s="56" t="s">
        <v>109</v>
      </c>
      <c r="B313">
        <v>2</v>
      </c>
      <c r="C313">
        <v>1</v>
      </c>
      <c r="D313">
        <f t="shared" si="14"/>
        <v>3</v>
      </c>
    </row>
    <row r="314" spans="1:4" ht="12.75">
      <c r="A314" s="56" t="s">
        <v>110</v>
      </c>
      <c r="B314">
        <v>3</v>
      </c>
      <c r="C314">
        <v>2</v>
      </c>
      <c r="D314">
        <f t="shared" si="14"/>
        <v>5</v>
      </c>
    </row>
    <row r="315" spans="1:4" ht="12.75">
      <c r="A315" s="56" t="s">
        <v>111</v>
      </c>
      <c r="B315">
        <v>4</v>
      </c>
      <c r="D315">
        <f t="shared" si="14"/>
        <v>4</v>
      </c>
    </row>
    <row r="316" spans="1:4" ht="12.75">
      <c r="A316" s="56" t="s">
        <v>112</v>
      </c>
      <c r="B316">
        <v>1</v>
      </c>
      <c r="D316">
        <f t="shared" si="14"/>
        <v>1</v>
      </c>
    </row>
    <row r="317" spans="1:4" ht="12.75">
      <c r="A317" s="56" t="s">
        <v>113</v>
      </c>
      <c r="B317">
        <v>1</v>
      </c>
      <c r="D317">
        <f t="shared" si="14"/>
        <v>1</v>
      </c>
    </row>
    <row r="318" spans="1:4" ht="12.75">
      <c r="A318" s="57" t="s">
        <v>4</v>
      </c>
      <c r="B318" s="22">
        <f>SUM(B301:B317)</f>
        <v>22</v>
      </c>
      <c r="C318" s="22">
        <f>SUM(C301:C317)</f>
        <v>8</v>
      </c>
      <c r="D318" s="22">
        <f>SUM(B318:C318)</f>
        <v>30</v>
      </c>
    </row>
    <row r="319" spans="1:4" ht="12.75">
      <c r="A319" s="57" t="s">
        <v>5</v>
      </c>
      <c r="B319" s="24">
        <f>(B318/D318)</f>
        <v>0.7333333333333333</v>
      </c>
      <c r="C319" s="24">
        <f>(C318/D318)</f>
        <v>0.26666666666666666</v>
      </c>
      <c r="D319" s="24"/>
    </row>
    <row r="320" spans="1:4" ht="13.5">
      <c r="A320" s="182" t="s">
        <v>330</v>
      </c>
      <c r="B320" s="24"/>
      <c r="C320" s="24"/>
      <c r="D320" s="24"/>
    </row>
    <row r="321" spans="1:4" ht="12.75">
      <c r="A321" s="49"/>
      <c r="B321" s="24"/>
      <c r="C321" s="24"/>
      <c r="D321" s="24"/>
    </row>
    <row r="323" ht="12.75">
      <c r="A323" s="49" t="s">
        <v>305</v>
      </c>
    </row>
    <row r="324" ht="12.75">
      <c r="A324" s="49"/>
    </row>
    <row r="325" spans="1:5" ht="15.75">
      <c r="A325" s="22"/>
      <c r="B325" s="268" t="s">
        <v>327</v>
      </c>
      <c r="C325" s="269"/>
      <c r="D325" s="269"/>
      <c r="E325" s="277"/>
    </row>
    <row r="326" spans="1:4" ht="33.75">
      <c r="A326" s="47"/>
      <c r="B326" s="101" t="s">
        <v>224</v>
      </c>
      <c r="C326" s="101" t="s">
        <v>247</v>
      </c>
      <c r="D326" s="101" t="s">
        <v>248</v>
      </c>
    </row>
    <row r="327" spans="1:3" ht="12.75">
      <c r="A327" s="58" t="s">
        <v>97</v>
      </c>
      <c r="C327">
        <v>1</v>
      </c>
    </row>
    <row r="328" ht="12.75">
      <c r="A328" s="58" t="s">
        <v>98</v>
      </c>
    </row>
    <row r="329" ht="14.25">
      <c r="A329" s="58" t="s">
        <v>328</v>
      </c>
    </row>
    <row r="330" spans="1:3" ht="12.75">
      <c r="A330" s="58" t="s">
        <v>100</v>
      </c>
      <c r="B330">
        <v>1</v>
      </c>
      <c r="C330">
        <v>3</v>
      </c>
    </row>
    <row r="331" spans="1:2" ht="12.75">
      <c r="A331" s="58" t="s">
        <v>101</v>
      </c>
      <c r="B331">
        <v>1</v>
      </c>
    </row>
    <row r="332" ht="12.75">
      <c r="A332" s="58" t="s">
        <v>102</v>
      </c>
    </row>
    <row r="333" spans="1:3" ht="12.75">
      <c r="A333" s="58" t="s">
        <v>103</v>
      </c>
      <c r="C333">
        <v>2</v>
      </c>
    </row>
    <row r="334" spans="1:3" ht="12.75">
      <c r="A334" s="58" t="s">
        <v>104</v>
      </c>
      <c r="C334">
        <v>1</v>
      </c>
    </row>
    <row r="335" spans="1:3" ht="12.75">
      <c r="A335" s="58" t="s">
        <v>105</v>
      </c>
      <c r="B335">
        <v>0</v>
      </c>
      <c r="C335">
        <v>1</v>
      </c>
    </row>
    <row r="336" spans="1:3" ht="12.75">
      <c r="A336" s="58" t="s">
        <v>106</v>
      </c>
      <c r="B336">
        <v>1</v>
      </c>
      <c r="C336">
        <v>2</v>
      </c>
    </row>
    <row r="337" ht="14.25">
      <c r="A337" s="58" t="s">
        <v>329</v>
      </c>
    </row>
    <row r="338" spans="1:3" ht="12.75">
      <c r="A338" s="58" t="s">
        <v>108</v>
      </c>
      <c r="C338">
        <v>1</v>
      </c>
    </row>
    <row r="339" spans="1:3" ht="12.75">
      <c r="A339" s="58" t="s">
        <v>109</v>
      </c>
      <c r="B339">
        <v>2</v>
      </c>
      <c r="C339">
        <v>2</v>
      </c>
    </row>
    <row r="340" spans="1:3" ht="12.75">
      <c r="A340" s="58" t="s">
        <v>110</v>
      </c>
      <c r="B340">
        <v>4</v>
      </c>
      <c r="C340">
        <v>2</v>
      </c>
    </row>
    <row r="341" spans="1:4" ht="12.75">
      <c r="A341" s="58" t="s">
        <v>111</v>
      </c>
      <c r="B341">
        <v>1</v>
      </c>
      <c r="C341">
        <v>2</v>
      </c>
      <c r="D341">
        <v>1</v>
      </c>
    </row>
    <row r="342" spans="1:3" ht="12.75">
      <c r="A342" s="58" t="s">
        <v>112</v>
      </c>
      <c r="C342">
        <v>1</v>
      </c>
    </row>
    <row r="343" spans="1:3" ht="12.75">
      <c r="A343" s="58" t="s">
        <v>113</v>
      </c>
      <c r="C343">
        <v>1</v>
      </c>
    </row>
    <row r="344" spans="1:4" ht="12.75">
      <c r="A344" s="59" t="s">
        <v>4</v>
      </c>
      <c r="B344" s="22">
        <f>SUM(B327:B343)</f>
        <v>10</v>
      </c>
      <c r="C344" s="22">
        <f>SUM(C327:C343)</f>
        <v>19</v>
      </c>
      <c r="D344" s="22">
        <f>SUM(D327:D343)</f>
        <v>1</v>
      </c>
    </row>
    <row r="345" spans="1:4" ht="12.75">
      <c r="A345" s="59" t="s">
        <v>249</v>
      </c>
      <c r="B345" s="24">
        <f>B344/30</f>
        <v>0.3333333333333333</v>
      </c>
      <c r="C345" s="24">
        <f>C344/30</f>
        <v>0.6333333333333333</v>
      </c>
      <c r="D345" s="24">
        <f>D344/30</f>
        <v>0.03333333333333333</v>
      </c>
    </row>
    <row r="346" spans="1:4" ht="13.5">
      <c r="A346" s="134" t="s">
        <v>332</v>
      </c>
      <c r="B346" s="24"/>
      <c r="C346" s="24"/>
      <c r="D346" s="24"/>
    </row>
    <row r="347" ht="13.5">
      <c r="A347" s="134" t="s">
        <v>331</v>
      </c>
    </row>
    <row r="348" ht="13.5">
      <c r="A348" s="134"/>
    </row>
    <row r="350" ht="12.75">
      <c r="A350" s="49" t="s">
        <v>265</v>
      </c>
    </row>
    <row r="351" spans="1:6" ht="12.75">
      <c r="A351" s="22"/>
      <c r="E351" s="6"/>
      <c r="F351" s="6"/>
    </row>
    <row r="352" spans="1:7" ht="12.75">
      <c r="A352" s="57" t="s">
        <v>324</v>
      </c>
      <c r="C352" s="6"/>
      <c r="D352" s="73"/>
      <c r="E352" s="199"/>
      <c r="F352" s="199"/>
      <c r="G352" s="5"/>
    </row>
    <row r="353" spans="1:7" ht="13.5">
      <c r="A353" s="57"/>
      <c r="B353" s="274" t="s">
        <v>325</v>
      </c>
      <c r="C353" s="273"/>
      <c r="D353" s="273"/>
      <c r="E353" s="273"/>
      <c r="F353" s="278"/>
      <c r="G353" s="5"/>
    </row>
    <row r="354" spans="1:7" ht="25.5" customHeight="1">
      <c r="A354" s="47" t="s">
        <v>0</v>
      </c>
      <c r="B354" s="105" t="s">
        <v>2</v>
      </c>
      <c r="C354" s="124" t="s">
        <v>3</v>
      </c>
      <c r="D354" s="120" t="s">
        <v>4</v>
      </c>
      <c r="E354" s="266" t="s">
        <v>22</v>
      </c>
      <c r="F354" s="267"/>
      <c r="G354" s="5"/>
    </row>
    <row r="355" spans="1:7" ht="12.75">
      <c r="A355" s="58" t="s">
        <v>97</v>
      </c>
      <c r="B355">
        <v>19</v>
      </c>
      <c r="C355" s="19">
        <v>16</v>
      </c>
      <c r="D355" s="31">
        <f>SUM(B355:C355)</f>
        <v>35</v>
      </c>
      <c r="E355" s="203">
        <v>8</v>
      </c>
      <c r="F355" s="153">
        <f>E355/D355</f>
        <v>0.22857142857142856</v>
      </c>
      <c r="G355" s="5"/>
    </row>
    <row r="356" spans="1:7" ht="12.75">
      <c r="A356" s="58" t="s">
        <v>98</v>
      </c>
      <c r="C356" s="19"/>
      <c r="D356" s="31"/>
      <c r="E356" s="203"/>
      <c r="F356" s="153"/>
      <c r="G356" s="5"/>
    </row>
    <row r="357" spans="1:7" ht="14.25">
      <c r="A357" s="58" t="s">
        <v>180</v>
      </c>
      <c r="C357" s="19"/>
      <c r="D357" s="31"/>
      <c r="E357" s="203"/>
      <c r="F357" s="153"/>
      <c r="G357" s="5"/>
    </row>
    <row r="358" spans="1:7" ht="12.75">
      <c r="A358" s="58" t="s">
        <v>100</v>
      </c>
      <c r="B358">
        <v>50</v>
      </c>
      <c r="C358" s="19">
        <v>96</v>
      </c>
      <c r="D358" s="31">
        <f aca="true" t="shared" si="15" ref="D358:D371">SUM(B358:C358)</f>
        <v>146</v>
      </c>
      <c r="E358" s="203">
        <v>26</v>
      </c>
      <c r="F358" s="153">
        <f aca="true" t="shared" si="16" ref="F358:F372">E358/D358</f>
        <v>0.1780821917808219</v>
      </c>
      <c r="G358" s="5"/>
    </row>
    <row r="359" spans="1:7" ht="12.75">
      <c r="A359" s="58" t="s">
        <v>101</v>
      </c>
      <c r="B359">
        <v>21</v>
      </c>
      <c r="C359" s="19">
        <v>22</v>
      </c>
      <c r="D359" s="31">
        <f t="shared" si="15"/>
        <v>43</v>
      </c>
      <c r="E359" s="203">
        <v>4</v>
      </c>
      <c r="F359" s="153">
        <f t="shared" si="16"/>
        <v>0.09302325581395349</v>
      </c>
      <c r="G359" s="5"/>
    </row>
    <row r="360" spans="1:7" ht="12.75">
      <c r="A360" s="58" t="s">
        <v>102</v>
      </c>
      <c r="C360" s="19"/>
      <c r="D360" s="31"/>
      <c r="E360" s="203"/>
      <c r="F360" s="153"/>
      <c r="G360" s="5"/>
    </row>
    <row r="361" spans="1:7" ht="12.75">
      <c r="A361" s="58" t="s">
        <v>103</v>
      </c>
      <c r="B361">
        <v>19</v>
      </c>
      <c r="C361" s="19">
        <v>35</v>
      </c>
      <c r="D361" s="31">
        <f t="shared" si="15"/>
        <v>54</v>
      </c>
      <c r="E361" s="203">
        <v>6</v>
      </c>
      <c r="F361" s="153">
        <f t="shared" si="16"/>
        <v>0.1111111111111111</v>
      </c>
      <c r="G361" s="5"/>
    </row>
    <row r="362" spans="1:7" ht="12.75">
      <c r="A362" s="58" t="s">
        <v>104</v>
      </c>
      <c r="B362">
        <v>55</v>
      </c>
      <c r="C362" s="19">
        <v>36</v>
      </c>
      <c r="D362" s="31">
        <f t="shared" si="15"/>
        <v>91</v>
      </c>
      <c r="E362" s="203">
        <v>10</v>
      </c>
      <c r="F362" s="153">
        <f t="shared" si="16"/>
        <v>0.10989010989010989</v>
      </c>
      <c r="G362" s="5"/>
    </row>
    <row r="363" spans="1:7" ht="12.75">
      <c r="A363" s="58" t="s">
        <v>105</v>
      </c>
      <c r="B363">
        <v>22</v>
      </c>
      <c r="C363" s="19">
        <v>11</v>
      </c>
      <c r="D363" s="31">
        <f t="shared" si="15"/>
        <v>33</v>
      </c>
      <c r="E363" s="203">
        <v>5</v>
      </c>
      <c r="F363" s="153">
        <f t="shared" si="16"/>
        <v>0.15151515151515152</v>
      </c>
      <c r="G363" s="5"/>
    </row>
    <row r="364" spans="1:7" ht="12.75">
      <c r="A364" s="58" t="s">
        <v>106</v>
      </c>
      <c r="B364">
        <v>25</v>
      </c>
      <c r="C364" s="19">
        <v>40</v>
      </c>
      <c r="D364" s="31">
        <f t="shared" si="15"/>
        <v>65</v>
      </c>
      <c r="E364" s="203">
        <v>15</v>
      </c>
      <c r="F364" s="153">
        <f t="shared" si="16"/>
        <v>0.23076923076923078</v>
      </c>
      <c r="G364" s="5"/>
    </row>
    <row r="365" spans="1:7" ht="14.25">
      <c r="A365" s="58" t="s">
        <v>181</v>
      </c>
      <c r="C365" s="19"/>
      <c r="D365" s="31"/>
      <c r="E365" s="203"/>
      <c r="F365" s="153"/>
      <c r="G365" s="5"/>
    </row>
    <row r="366" spans="1:7" ht="12.75">
      <c r="A366" s="58" t="s">
        <v>108</v>
      </c>
      <c r="B366">
        <v>31</v>
      </c>
      <c r="C366" s="19">
        <v>37</v>
      </c>
      <c r="D366" s="31">
        <f t="shared" si="15"/>
        <v>68</v>
      </c>
      <c r="E366" s="203">
        <v>21</v>
      </c>
      <c r="F366" s="153">
        <f t="shared" si="16"/>
        <v>0.3088235294117647</v>
      </c>
      <c r="G366" s="5"/>
    </row>
    <row r="367" spans="1:7" ht="12.75">
      <c r="A367" s="58" t="s">
        <v>109</v>
      </c>
      <c r="B367">
        <v>90</v>
      </c>
      <c r="C367" s="19">
        <v>17</v>
      </c>
      <c r="D367" s="31">
        <f t="shared" si="15"/>
        <v>107</v>
      </c>
      <c r="E367" s="203">
        <v>40</v>
      </c>
      <c r="F367" s="153">
        <f t="shared" si="16"/>
        <v>0.37383177570093457</v>
      </c>
      <c r="G367" s="5"/>
    </row>
    <row r="368" spans="1:7" ht="12.75">
      <c r="A368" s="58" t="s">
        <v>110</v>
      </c>
      <c r="B368">
        <v>60</v>
      </c>
      <c r="C368" s="19">
        <v>192</v>
      </c>
      <c r="D368" s="31">
        <f t="shared" si="15"/>
        <v>252</v>
      </c>
      <c r="E368" s="203">
        <v>33</v>
      </c>
      <c r="F368" s="153">
        <f t="shared" si="16"/>
        <v>0.13095238095238096</v>
      </c>
      <c r="G368" s="5"/>
    </row>
    <row r="369" spans="1:7" ht="12.75">
      <c r="A369" s="58" t="s">
        <v>111</v>
      </c>
      <c r="B369">
        <v>67</v>
      </c>
      <c r="C369" s="19">
        <v>82</v>
      </c>
      <c r="D369" s="31">
        <f t="shared" si="15"/>
        <v>149</v>
      </c>
      <c r="E369" s="203">
        <v>38</v>
      </c>
      <c r="F369" s="153">
        <f t="shared" si="16"/>
        <v>0.2550335570469799</v>
      </c>
      <c r="G369" s="5"/>
    </row>
    <row r="370" spans="1:7" ht="12.75">
      <c r="A370" s="58" t="s">
        <v>112</v>
      </c>
      <c r="B370">
        <v>0</v>
      </c>
      <c r="C370" s="19">
        <v>20</v>
      </c>
      <c r="D370" s="31">
        <f t="shared" si="15"/>
        <v>20</v>
      </c>
      <c r="E370" s="203">
        <v>6</v>
      </c>
      <c r="F370" s="153">
        <f t="shared" si="16"/>
        <v>0.3</v>
      </c>
      <c r="G370" s="5"/>
    </row>
    <row r="371" spans="1:7" ht="12.75">
      <c r="A371" s="58" t="s">
        <v>113</v>
      </c>
      <c r="B371">
        <v>30</v>
      </c>
      <c r="C371" s="19">
        <v>11</v>
      </c>
      <c r="D371" s="31">
        <f t="shared" si="15"/>
        <v>41</v>
      </c>
      <c r="E371" s="203">
        <v>3</v>
      </c>
      <c r="F371" s="153">
        <f t="shared" si="16"/>
        <v>0.07317073170731707</v>
      </c>
      <c r="G371" s="5"/>
    </row>
    <row r="372" spans="1:7" ht="12.75">
      <c r="A372" s="59" t="s">
        <v>4</v>
      </c>
      <c r="B372" s="22">
        <f>SUM(B355:B371)</f>
        <v>489</v>
      </c>
      <c r="C372" s="22">
        <f>SUM(C355:C371)</f>
        <v>615</v>
      </c>
      <c r="D372" s="29">
        <f>SUM(D355:D371)</f>
        <v>1104</v>
      </c>
      <c r="E372" s="204">
        <f>SUM(E355:E371)</f>
        <v>215</v>
      </c>
      <c r="F372" s="153">
        <f t="shared" si="16"/>
        <v>0.1947463768115942</v>
      </c>
      <c r="G372" s="5"/>
    </row>
    <row r="373" spans="1:7" ht="12.75">
      <c r="A373" s="59" t="s">
        <v>5</v>
      </c>
      <c r="B373" s="24">
        <f>(B372/D372)</f>
        <v>0.4429347826086957</v>
      </c>
      <c r="C373" s="24">
        <f>(C372/D372)</f>
        <v>0.5570652173913043</v>
      </c>
      <c r="D373" s="77"/>
      <c r="E373" s="205">
        <f>(E372/D372)</f>
        <v>0.1947463768115942</v>
      </c>
      <c r="F373" s="36"/>
      <c r="G373" s="5"/>
    </row>
    <row r="374" spans="1:7" ht="13.5">
      <c r="A374" s="182" t="s">
        <v>330</v>
      </c>
      <c r="B374" s="24"/>
      <c r="C374" s="24"/>
      <c r="D374" s="77"/>
      <c r="E374" s="93"/>
      <c r="F374" s="94"/>
      <c r="G374" s="5"/>
    </row>
    <row r="375" spans="1:7" ht="12.75">
      <c r="A375" s="57"/>
      <c r="B375" s="24"/>
      <c r="C375" s="24"/>
      <c r="D375" s="77"/>
      <c r="E375" s="93"/>
      <c r="F375" s="94"/>
      <c r="G375" s="5"/>
    </row>
    <row r="376" spans="5:6" ht="12.75">
      <c r="E376" s="7"/>
      <c r="F376" s="7"/>
    </row>
    <row r="377" ht="12.75">
      <c r="A377" s="57" t="s">
        <v>73</v>
      </c>
    </row>
    <row r="378" spans="1:8" ht="13.5">
      <c r="A378" s="57"/>
      <c r="B378" s="268" t="s">
        <v>325</v>
      </c>
      <c r="C378" s="269"/>
      <c r="D378" s="269"/>
      <c r="E378" s="269"/>
      <c r="F378" s="269"/>
      <c r="G378" s="269"/>
      <c r="H378" s="270"/>
    </row>
    <row r="379" spans="1:8" ht="33.75">
      <c r="A379" s="47" t="s">
        <v>0</v>
      </c>
      <c r="B379" s="101" t="s">
        <v>31</v>
      </c>
      <c r="C379" s="101" t="s">
        <v>24</v>
      </c>
      <c r="D379" s="101" t="s">
        <v>25</v>
      </c>
      <c r="E379" s="101" t="s">
        <v>37</v>
      </c>
      <c r="F379" s="101" t="s">
        <v>26</v>
      </c>
      <c r="G379" s="101" t="s">
        <v>18</v>
      </c>
      <c r="H379" s="101" t="s">
        <v>4</v>
      </c>
    </row>
    <row r="380" spans="1:8" ht="12.75">
      <c r="A380" s="58" t="s">
        <v>97</v>
      </c>
      <c r="B380">
        <v>9</v>
      </c>
      <c r="D380">
        <v>6</v>
      </c>
      <c r="E380">
        <v>20</v>
      </c>
      <c r="H380">
        <f>SUM(B380:G380)</f>
        <v>35</v>
      </c>
    </row>
    <row r="381" ht="12.75">
      <c r="A381" s="58" t="s">
        <v>98</v>
      </c>
    </row>
    <row r="382" ht="14.25">
      <c r="A382" s="58" t="s">
        <v>180</v>
      </c>
    </row>
    <row r="383" spans="1:8" ht="12.75">
      <c r="A383" s="58" t="s">
        <v>100</v>
      </c>
      <c r="B383">
        <v>14</v>
      </c>
      <c r="C383">
        <v>1</v>
      </c>
      <c r="D383">
        <v>5</v>
      </c>
      <c r="E383">
        <v>113</v>
      </c>
      <c r="F383">
        <v>8</v>
      </c>
      <c r="G383">
        <v>5</v>
      </c>
      <c r="H383">
        <f aca="true" t="shared" si="17" ref="H383:H395">SUM(B383:G383)</f>
        <v>146</v>
      </c>
    </row>
    <row r="384" spans="1:8" ht="12.75">
      <c r="A384" s="58" t="s">
        <v>101</v>
      </c>
      <c r="B384">
        <v>9</v>
      </c>
      <c r="D384">
        <v>1</v>
      </c>
      <c r="E384">
        <v>33</v>
      </c>
      <c r="H384">
        <f t="shared" si="17"/>
        <v>43</v>
      </c>
    </row>
    <row r="385" ht="12.75">
      <c r="A385" s="58" t="s">
        <v>102</v>
      </c>
    </row>
    <row r="386" spans="1:8" ht="12.75">
      <c r="A386" s="58" t="s">
        <v>103</v>
      </c>
      <c r="B386">
        <v>18</v>
      </c>
      <c r="C386">
        <v>1</v>
      </c>
      <c r="D386">
        <v>1</v>
      </c>
      <c r="E386">
        <v>33</v>
      </c>
      <c r="F386">
        <v>1</v>
      </c>
      <c r="H386">
        <f t="shared" si="17"/>
        <v>54</v>
      </c>
    </row>
    <row r="387" spans="1:8" ht="12.75">
      <c r="A387" s="58" t="s">
        <v>104</v>
      </c>
      <c r="B387">
        <v>6</v>
      </c>
      <c r="D387">
        <v>8</v>
      </c>
      <c r="E387">
        <v>63</v>
      </c>
      <c r="F387">
        <v>1</v>
      </c>
      <c r="G387">
        <v>13</v>
      </c>
      <c r="H387">
        <f t="shared" si="17"/>
        <v>91</v>
      </c>
    </row>
    <row r="388" spans="1:8" ht="12.75">
      <c r="A388" s="58" t="s">
        <v>105</v>
      </c>
      <c r="B388">
        <v>7</v>
      </c>
      <c r="D388">
        <v>0</v>
      </c>
      <c r="E388">
        <v>26</v>
      </c>
      <c r="H388">
        <f t="shared" si="17"/>
        <v>33</v>
      </c>
    </row>
    <row r="389" spans="1:8" ht="12.75">
      <c r="A389" s="58" t="s">
        <v>106</v>
      </c>
      <c r="B389">
        <v>5</v>
      </c>
      <c r="C389">
        <v>1</v>
      </c>
      <c r="D389">
        <v>14</v>
      </c>
      <c r="E389">
        <v>43</v>
      </c>
      <c r="F389">
        <v>1</v>
      </c>
      <c r="G389">
        <v>1</v>
      </c>
      <c r="H389">
        <f t="shared" si="17"/>
        <v>65</v>
      </c>
    </row>
    <row r="390" ht="14.25">
      <c r="A390" s="58" t="s">
        <v>181</v>
      </c>
    </row>
    <row r="391" spans="1:8" ht="12.75">
      <c r="A391" s="58" t="s">
        <v>108</v>
      </c>
      <c r="B391">
        <v>9</v>
      </c>
      <c r="E391">
        <v>51</v>
      </c>
      <c r="F391">
        <v>1</v>
      </c>
      <c r="G391">
        <v>7</v>
      </c>
      <c r="H391">
        <f>SUM(B391:G391)</f>
        <v>68</v>
      </c>
    </row>
    <row r="392" spans="1:8" ht="12.75">
      <c r="A392" s="58" t="s">
        <v>109</v>
      </c>
      <c r="B392">
        <v>15</v>
      </c>
      <c r="C392">
        <v>2</v>
      </c>
      <c r="D392">
        <v>3</v>
      </c>
      <c r="E392">
        <v>84</v>
      </c>
      <c r="F392">
        <v>3</v>
      </c>
      <c r="H392">
        <f t="shared" si="17"/>
        <v>107</v>
      </c>
    </row>
    <row r="393" spans="1:8" ht="12.75">
      <c r="A393" s="58" t="s">
        <v>110</v>
      </c>
      <c r="B393">
        <v>27</v>
      </c>
      <c r="C393">
        <v>1</v>
      </c>
      <c r="D393">
        <v>12</v>
      </c>
      <c r="E393">
        <v>181</v>
      </c>
      <c r="F393">
        <v>23</v>
      </c>
      <c r="G393">
        <v>8</v>
      </c>
      <c r="H393">
        <f t="shared" si="17"/>
        <v>252</v>
      </c>
    </row>
    <row r="394" spans="1:8" ht="12.75">
      <c r="A394" s="58" t="s">
        <v>111</v>
      </c>
      <c r="B394">
        <v>25</v>
      </c>
      <c r="D394">
        <v>18</v>
      </c>
      <c r="E394">
        <v>95</v>
      </c>
      <c r="F394">
        <v>1</v>
      </c>
      <c r="G394">
        <v>10</v>
      </c>
      <c r="H394">
        <f t="shared" si="17"/>
        <v>149</v>
      </c>
    </row>
    <row r="395" spans="1:8" ht="12.75">
      <c r="A395" s="58" t="s">
        <v>112</v>
      </c>
      <c r="E395">
        <v>20</v>
      </c>
      <c r="H395">
        <f t="shared" si="17"/>
        <v>20</v>
      </c>
    </row>
    <row r="396" spans="1:8" ht="12.75">
      <c r="A396" s="58" t="s">
        <v>113</v>
      </c>
      <c r="B396">
        <v>5</v>
      </c>
      <c r="E396">
        <v>19</v>
      </c>
      <c r="F396">
        <v>1</v>
      </c>
      <c r="G396">
        <v>16</v>
      </c>
      <c r="H396">
        <f>SUM(B396:G396)</f>
        <v>41</v>
      </c>
    </row>
    <row r="397" spans="1:8" ht="12.75">
      <c r="A397" s="59" t="s">
        <v>4</v>
      </c>
      <c r="B397" s="22">
        <f>SUM(B380:B396)</f>
        <v>149</v>
      </c>
      <c r="C397" s="22">
        <f aca="true" t="shared" si="18" ref="C397:H397">SUM(C380:C396)</f>
        <v>6</v>
      </c>
      <c r="D397" s="22">
        <f t="shared" si="18"/>
        <v>68</v>
      </c>
      <c r="E397" s="22">
        <f t="shared" si="18"/>
        <v>781</v>
      </c>
      <c r="F397" s="22">
        <f t="shared" si="18"/>
        <v>40</v>
      </c>
      <c r="G397" s="22">
        <f t="shared" si="18"/>
        <v>60</v>
      </c>
      <c r="H397" s="38">
        <f t="shared" si="18"/>
        <v>1104</v>
      </c>
    </row>
    <row r="398" spans="1:7" ht="12.75">
      <c r="A398" s="59" t="s">
        <v>5</v>
      </c>
      <c r="B398" s="24">
        <f>B397/H397</f>
        <v>0.13496376811594202</v>
      </c>
      <c r="C398" s="24">
        <f>C397/H397</f>
        <v>0.005434782608695652</v>
      </c>
      <c r="D398" s="24">
        <f>D397/H397</f>
        <v>0.06159420289855073</v>
      </c>
      <c r="E398" s="24">
        <f>E397/H397</f>
        <v>0.707427536231884</v>
      </c>
      <c r="F398" s="24">
        <f>F397/H397</f>
        <v>0.036231884057971016</v>
      </c>
      <c r="G398" s="24">
        <f>G397/H397</f>
        <v>0.05434782608695652</v>
      </c>
    </row>
    <row r="399" ht="13.5">
      <c r="A399" s="182" t="s">
        <v>330</v>
      </c>
    </row>
    <row r="400" ht="14.25">
      <c r="A400" s="75"/>
    </row>
    <row r="401" ht="12.75">
      <c r="A401" s="47"/>
    </row>
    <row r="402" ht="12.75">
      <c r="A402" s="57" t="s">
        <v>74</v>
      </c>
    </row>
    <row r="403" spans="1:4" ht="13.5">
      <c r="A403" s="57"/>
      <c r="B403" s="268" t="s">
        <v>325</v>
      </c>
      <c r="C403" s="269"/>
      <c r="D403" s="270"/>
    </row>
    <row r="404" spans="1:4" ht="12.75">
      <c r="A404" s="47" t="s">
        <v>0</v>
      </c>
      <c r="B404" s="105" t="s">
        <v>29</v>
      </c>
      <c r="C404" s="105" t="s">
        <v>30</v>
      </c>
      <c r="D404" s="105" t="s">
        <v>4</v>
      </c>
    </row>
    <row r="405" spans="1:4" ht="12.75">
      <c r="A405" s="58" t="s">
        <v>97</v>
      </c>
      <c r="B405">
        <v>0</v>
      </c>
      <c r="C405">
        <v>35</v>
      </c>
      <c r="D405">
        <f>SUM(B405:C405)</f>
        <v>35</v>
      </c>
    </row>
    <row r="406" ht="12.75">
      <c r="A406" s="58" t="s">
        <v>98</v>
      </c>
    </row>
    <row r="407" ht="14.25">
      <c r="A407" s="58" t="s">
        <v>180</v>
      </c>
    </row>
    <row r="408" spans="1:4" ht="12.75">
      <c r="A408" s="58" t="s">
        <v>100</v>
      </c>
      <c r="B408">
        <v>12</v>
      </c>
      <c r="C408">
        <v>134</v>
      </c>
      <c r="D408">
        <f>SUM(B408:C408)</f>
        <v>146</v>
      </c>
    </row>
    <row r="409" spans="1:4" ht="12.75">
      <c r="A409" s="58" t="s">
        <v>101</v>
      </c>
      <c r="B409">
        <v>3</v>
      </c>
      <c r="C409">
        <v>40</v>
      </c>
      <c r="D409">
        <f>SUM(B409:C409)</f>
        <v>43</v>
      </c>
    </row>
    <row r="410" ht="12.75">
      <c r="A410" s="58" t="s">
        <v>102</v>
      </c>
    </row>
    <row r="411" spans="1:4" ht="12.75">
      <c r="A411" s="58" t="s">
        <v>103</v>
      </c>
      <c r="B411">
        <v>1</v>
      </c>
      <c r="C411">
        <v>53</v>
      </c>
      <c r="D411">
        <f>SUM(B411:C411)</f>
        <v>54</v>
      </c>
    </row>
    <row r="412" spans="1:4" ht="12.75">
      <c r="A412" s="58" t="s">
        <v>104</v>
      </c>
      <c r="B412">
        <v>9</v>
      </c>
      <c r="C412">
        <v>82</v>
      </c>
      <c r="D412">
        <f>SUM(B412:C412)</f>
        <v>91</v>
      </c>
    </row>
    <row r="413" spans="1:4" ht="12.75">
      <c r="A413" s="58" t="s">
        <v>105</v>
      </c>
      <c r="B413">
        <v>5</v>
      </c>
      <c r="C413">
        <f>13+15</f>
        <v>28</v>
      </c>
      <c r="D413">
        <f>SUM(B413:C413)</f>
        <v>33</v>
      </c>
    </row>
    <row r="414" spans="1:4" ht="12.75">
      <c r="A414" s="58" t="s">
        <v>106</v>
      </c>
      <c r="B414">
        <v>6</v>
      </c>
      <c r="C414">
        <v>59</v>
      </c>
      <c r="D414">
        <f>SUM(B414:C414)</f>
        <v>65</v>
      </c>
    </row>
    <row r="415" ht="14.25">
      <c r="A415" s="58" t="s">
        <v>181</v>
      </c>
    </row>
    <row r="416" spans="1:4" ht="12.75">
      <c r="A416" s="58" t="s">
        <v>108</v>
      </c>
      <c r="B416">
        <v>6</v>
      </c>
      <c r="C416">
        <v>62</v>
      </c>
      <c r="D416">
        <f aca="true" t="shared" si="19" ref="D416:D421">SUM(B416:C416)</f>
        <v>68</v>
      </c>
    </row>
    <row r="417" spans="1:4" ht="12.75">
      <c r="A417" s="58" t="s">
        <v>109</v>
      </c>
      <c r="B417">
        <v>7</v>
      </c>
      <c r="C417">
        <v>85</v>
      </c>
      <c r="D417">
        <f t="shared" si="19"/>
        <v>92</v>
      </c>
    </row>
    <row r="418" spans="1:4" ht="12.75">
      <c r="A418" s="58" t="s">
        <v>110</v>
      </c>
      <c r="B418">
        <v>17</v>
      </c>
      <c r="C418">
        <v>235</v>
      </c>
      <c r="D418">
        <f t="shared" si="19"/>
        <v>252</v>
      </c>
    </row>
    <row r="419" spans="1:4" ht="12.75">
      <c r="A419" s="58" t="s">
        <v>111</v>
      </c>
      <c r="B419">
        <v>10</v>
      </c>
      <c r="C419">
        <v>139</v>
      </c>
      <c r="D419">
        <f t="shared" si="19"/>
        <v>149</v>
      </c>
    </row>
    <row r="420" spans="1:4" ht="12.75">
      <c r="A420" s="58" t="s">
        <v>112</v>
      </c>
      <c r="B420">
        <v>1</v>
      </c>
      <c r="C420">
        <v>19</v>
      </c>
      <c r="D420">
        <f t="shared" si="19"/>
        <v>20</v>
      </c>
    </row>
    <row r="421" spans="1:4" ht="12.75">
      <c r="A421" s="58" t="s">
        <v>113</v>
      </c>
      <c r="B421">
        <v>0</v>
      </c>
      <c r="C421">
        <v>41</v>
      </c>
      <c r="D421">
        <f t="shared" si="19"/>
        <v>41</v>
      </c>
    </row>
    <row r="422" spans="1:4" ht="12.75">
      <c r="A422" s="59" t="s">
        <v>4</v>
      </c>
      <c r="B422" s="22">
        <f>SUM(B405:B421)</f>
        <v>77</v>
      </c>
      <c r="C422" s="38">
        <f>SUM(C405:C421)</f>
        <v>1012</v>
      </c>
      <c r="D422" s="38">
        <f>SUM(D405:D421)</f>
        <v>1089</v>
      </c>
    </row>
    <row r="423" spans="1:3" ht="12.75">
      <c r="A423" s="59" t="s">
        <v>5</v>
      </c>
      <c r="B423" s="24">
        <f>(B422/D422)</f>
        <v>0.0707070707070707</v>
      </c>
      <c r="C423" s="24">
        <f>(C422/D422)</f>
        <v>0.9292929292929293</v>
      </c>
    </row>
    <row r="424" spans="1:3" ht="13.5">
      <c r="A424" s="182" t="s">
        <v>330</v>
      </c>
      <c r="B424" s="24"/>
      <c r="C424" s="24"/>
    </row>
    <row r="427" ht="12.75">
      <c r="A427" s="49" t="s">
        <v>306</v>
      </c>
    </row>
    <row r="428" spans="1:4" ht="12.75">
      <c r="A428" t="s">
        <v>0</v>
      </c>
      <c r="B428" s="233" t="s">
        <v>244</v>
      </c>
      <c r="C428" s="234"/>
      <c r="D428" s="235"/>
    </row>
    <row r="429" spans="2:4" s="22" customFormat="1" ht="12.75">
      <c r="B429" s="105" t="s">
        <v>19</v>
      </c>
      <c r="C429" s="105" t="s">
        <v>20</v>
      </c>
      <c r="D429" s="133" t="s">
        <v>4</v>
      </c>
    </row>
    <row r="430" spans="1:4" ht="12.75">
      <c r="A430" s="56" t="s">
        <v>97</v>
      </c>
      <c r="B430">
        <v>1</v>
      </c>
      <c r="C430">
        <v>0</v>
      </c>
      <c r="D430">
        <f aca="true" t="shared" si="20" ref="D430:D446">SUM(B430:C430)</f>
        <v>1</v>
      </c>
    </row>
    <row r="431" ht="12.75">
      <c r="A431" s="56" t="s">
        <v>98</v>
      </c>
    </row>
    <row r="432" ht="14.25">
      <c r="A432" s="56" t="s">
        <v>180</v>
      </c>
    </row>
    <row r="433" spans="1:4" ht="12.75">
      <c r="A433" s="56" t="s">
        <v>100</v>
      </c>
      <c r="B433">
        <v>3</v>
      </c>
      <c r="C433">
        <v>1</v>
      </c>
      <c r="D433">
        <f t="shared" si="20"/>
        <v>4</v>
      </c>
    </row>
    <row r="434" spans="1:4" ht="12.75">
      <c r="A434" s="56" t="s">
        <v>101</v>
      </c>
      <c r="B434">
        <v>1</v>
      </c>
      <c r="C434">
        <v>1</v>
      </c>
      <c r="D434">
        <f t="shared" si="20"/>
        <v>2</v>
      </c>
    </row>
    <row r="435" ht="12.75">
      <c r="A435" s="56" t="s">
        <v>102</v>
      </c>
    </row>
    <row r="436" spans="1:4" ht="12.75">
      <c r="A436" s="56" t="s">
        <v>103</v>
      </c>
      <c r="B436">
        <v>2</v>
      </c>
      <c r="C436">
        <v>0</v>
      </c>
      <c r="D436">
        <f t="shared" si="20"/>
        <v>2</v>
      </c>
    </row>
    <row r="437" spans="1:4" ht="12.75">
      <c r="A437" s="56" t="s">
        <v>104</v>
      </c>
      <c r="B437">
        <v>1</v>
      </c>
      <c r="C437">
        <v>1</v>
      </c>
      <c r="D437">
        <f t="shared" si="20"/>
        <v>2</v>
      </c>
    </row>
    <row r="438" spans="1:4" ht="12.75">
      <c r="A438" s="56" t="s">
        <v>105</v>
      </c>
      <c r="B438">
        <v>1</v>
      </c>
      <c r="C438">
        <v>1</v>
      </c>
      <c r="D438">
        <f t="shared" si="20"/>
        <v>2</v>
      </c>
    </row>
    <row r="439" spans="1:4" ht="12.75">
      <c r="A439" s="56" t="s">
        <v>106</v>
      </c>
      <c r="B439">
        <v>2</v>
      </c>
      <c r="C439">
        <v>0</v>
      </c>
      <c r="D439">
        <f t="shared" si="20"/>
        <v>2</v>
      </c>
    </row>
    <row r="440" ht="14.25">
      <c r="A440" s="56" t="s">
        <v>181</v>
      </c>
    </row>
    <row r="441" spans="1:4" ht="12.75">
      <c r="A441" s="56" t="s">
        <v>108</v>
      </c>
      <c r="B441">
        <v>2</v>
      </c>
      <c r="C441">
        <v>0</v>
      </c>
      <c r="D441">
        <f t="shared" si="20"/>
        <v>2</v>
      </c>
    </row>
    <row r="442" spans="1:4" ht="12.75">
      <c r="A442" s="56" t="s">
        <v>109</v>
      </c>
      <c r="B442">
        <v>2</v>
      </c>
      <c r="C442">
        <v>1</v>
      </c>
      <c r="D442">
        <f t="shared" si="20"/>
        <v>3</v>
      </c>
    </row>
    <row r="443" spans="1:4" ht="12.75">
      <c r="A443" s="56" t="s">
        <v>110</v>
      </c>
      <c r="B443">
        <v>5</v>
      </c>
      <c r="C443">
        <v>0</v>
      </c>
      <c r="D443">
        <f t="shared" si="20"/>
        <v>5</v>
      </c>
    </row>
    <row r="444" spans="1:4" ht="12.75">
      <c r="A444" s="56" t="s">
        <v>111</v>
      </c>
      <c r="B444">
        <v>3</v>
      </c>
      <c r="C444">
        <v>1</v>
      </c>
      <c r="D444">
        <f t="shared" si="20"/>
        <v>4</v>
      </c>
    </row>
    <row r="445" spans="1:4" ht="12.75">
      <c r="A445" s="56" t="s">
        <v>112</v>
      </c>
      <c r="B445">
        <v>1</v>
      </c>
      <c r="C445">
        <v>0</v>
      </c>
      <c r="D445">
        <f t="shared" si="20"/>
        <v>1</v>
      </c>
    </row>
    <row r="446" spans="1:4" ht="12.75">
      <c r="A446" s="56" t="s">
        <v>113</v>
      </c>
      <c r="B446">
        <v>1</v>
      </c>
      <c r="C446">
        <v>0</v>
      </c>
      <c r="D446">
        <f t="shared" si="20"/>
        <v>1</v>
      </c>
    </row>
    <row r="447" spans="1:4" ht="12.75">
      <c r="A447" s="57" t="s">
        <v>4</v>
      </c>
      <c r="B447" s="22">
        <f>SUM(B430:B446)</f>
        <v>25</v>
      </c>
      <c r="C447" s="22">
        <f>SUM(C430:C446)</f>
        <v>6</v>
      </c>
      <c r="D447" s="22">
        <f>SUM(B447:C447)</f>
        <v>31</v>
      </c>
    </row>
    <row r="448" spans="1:4" ht="12.75">
      <c r="A448" s="57" t="s">
        <v>5</v>
      </c>
      <c r="B448" s="24">
        <f>(B447/D447)</f>
        <v>0.8064516129032258</v>
      </c>
      <c r="C448" s="24">
        <f>(C447/D447)</f>
        <v>0.1935483870967742</v>
      </c>
      <c r="D448" s="24"/>
    </row>
    <row r="449" ht="13.5">
      <c r="A449" s="182" t="s">
        <v>330</v>
      </c>
    </row>
    <row r="450" ht="14.25">
      <c r="A450" s="75"/>
    </row>
    <row r="452" ht="12.75">
      <c r="A452" s="49" t="s">
        <v>266</v>
      </c>
    </row>
    <row r="453" ht="12.75">
      <c r="A453" s="49"/>
    </row>
    <row r="454" spans="1:6" ht="13.5">
      <c r="A454" t="s">
        <v>0</v>
      </c>
      <c r="B454" s="268" t="s">
        <v>321</v>
      </c>
      <c r="C454" s="269"/>
      <c r="D454" s="269"/>
      <c r="E454" s="269"/>
      <c r="F454" s="270"/>
    </row>
    <row r="455" spans="2:7" s="22" customFormat="1" ht="12.75">
      <c r="B455" s="105" t="s">
        <v>47</v>
      </c>
      <c r="C455" s="105" t="s">
        <v>48</v>
      </c>
      <c r="D455" s="105" t="s">
        <v>49</v>
      </c>
      <c r="E455" s="105" t="s">
        <v>50</v>
      </c>
      <c r="F455" s="105" t="s">
        <v>18</v>
      </c>
      <c r="G455" s="105" t="s">
        <v>4</v>
      </c>
    </row>
    <row r="456" spans="1:7" ht="12.75">
      <c r="A456" s="56" t="s">
        <v>97</v>
      </c>
      <c r="D456">
        <v>1</v>
      </c>
      <c r="G456">
        <f>SUM(B456:F456)</f>
        <v>1</v>
      </c>
    </row>
    <row r="457" ht="12.75">
      <c r="A457" s="56" t="s">
        <v>98</v>
      </c>
    </row>
    <row r="458" ht="14.25">
      <c r="A458" s="56" t="s">
        <v>180</v>
      </c>
    </row>
    <row r="459" spans="1:7" ht="12.75">
      <c r="A459" s="56" t="s">
        <v>100</v>
      </c>
      <c r="D459">
        <v>3</v>
      </c>
      <c r="G459">
        <f aca="true" t="shared" si="21" ref="G459:G470">SUM(B459:F459)</f>
        <v>3</v>
      </c>
    </row>
    <row r="460" spans="1:7" ht="12.75">
      <c r="A460" s="56" t="s">
        <v>101</v>
      </c>
      <c r="E460">
        <v>1</v>
      </c>
      <c r="G460">
        <f t="shared" si="21"/>
        <v>1</v>
      </c>
    </row>
    <row r="461" ht="12.75">
      <c r="A461" s="56" t="s">
        <v>102</v>
      </c>
    </row>
    <row r="462" spans="1:7" ht="12.75">
      <c r="A462" s="56" t="s">
        <v>103</v>
      </c>
      <c r="B462">
        <v>2</v>
      </c>
      <c r="G462">
        <f t="shared" si="21"/>
        <v>2</v>
      </c>
    </row>
    <row r="463" spans="1:7" ht="12.75">
      <c r="A463" s="56" t="s">
        <v>104</v>
      </c>
      <c r="D463">
        <v>1</v>
      </c>
      <c r="G463">
        <f>SUM(B463:F463)</f>
        <v>1</v>
      </c>
    </row>
    <row r="464" spans="1:7" ht="12.75">
      <c r="A464" s="56" t="s">
        <v>105</v>
      </c>
      <c r="D464">
        <v>1</v>
      </c>
      <c r="G464">
        <f t="shared" si="21"/>
        <v>1</v>
      </c>
    </row>
    <row r="465" spans="1:7" ht="12.75">
      <c r="A465" s="56" t="s">
        <v>106</v>
      </c>
      <c r="D465">
        <v>3</v>
      </c>
      <c r="G465">
        <f t="shared" si="21"/>
        <v>3</v>
      </c>
    </row>
    <row r="466" ht="14.25">
      <c r="A466" s="56" t="s">
        <v>181</v>
      </c>
    </row>
    <row r="467" spans="1:7" ht="12.75">
      <c r="A467" s="56" t="s">
        <v>108</v>
      </c>
      <c r="C467">
        <v>2</v>
      </c>
      <c r="G467">
        <f t="shared" si="21"/>
        <v>2</v>
      </c>
    </row>
    <row r="468" spans="1:7" ht="12.75">
      <c r="A468" s="56" t="s">
        <v>109</v>
      </c>
      <c r="D468">
        <v>1</v>
      </c>
      <c r="F468">
        <v>1</v>
      </c>
      <c r="G468">
        <f t="shared" si="21"/>
        <v>2</v>
      </c>
    </row>
    <row r="469" spans="1:7" ht="12.75">
      <c r="A469" s="56" t="s">
        <v>110</v>
      </c>
      <c r="B469">
        <v>1</v>
      </c>
      <c r="C469">
        <v>2</v>
      </c>
      <c r="D469">
        <v>1</v>
      </c>
      <c r="E469">
        <v>1</v>
      </c>
      <c r="G469">
        <f t="shared" si="21"/>
        <v>5</v>
      </c>
    </row>
    <row r="470" spans="1:7" ht="12.75">
      <c r="A470" s="56" t="s">
        <v>111</v>
      </c>
      <c r="B470">
        <v>1</v>
      </c>
      <c r="D470">
        <v>2</v>
      </c>
      <c r="G470">
        <f t="shared" si="21"/>
        <v>3</v>
      </c>
    </row>
    <row r="471" spans="1:7" ht="12.75">
      <c r="A471" s="56" t="s">
        <v>112</v>
      </c>
      <c r="C471">
        <v>1</v>
      </c>
      <c r="G471">
        <f>SUM(B471:F471)</f>
        <v>1</v>
      </c>
    </row>
    <row r="472" spans="1:7" ht="12.75">
      <c r="A472" s="56" t="s">
        <v>113</v>
      </c>
      <c r="D472">
        <v>1</v>
      </c>
      <c r="G472">
        <f>SUM(B472:F472)</f>
        <v>1</v>
      </c>
    </row>
    <row r="473" spans="1:7" ht="12.75">
      <c r="A473" s="57" t="s">
        <v>4</v>
      </c>
      <c r="B473" s="22">
        <f aca="true" t="shared" si="22" ref="B473:G473">SUM(B456:B472)</f>
        <v>4</v>
      </c>
      <c r="C473" s="22">
        <f t="shared" si="22"/>
        <v>5</v>
      </c>
      <c r="D473" s="22">
        <f t="shared" si="22"/>
        <v>14</v>
      </c>
      <c r="E473" s="22">
        <f t="shared" si="22"/>
        <v>2</v>
      </c>
      <c r="F473" s="22">
        <f t="shared" si="22"/>
        <v>1</v>
      </c>
      <c r="G473" s="22">
        <f t="shared" si="22"/>
        <v>26</v>
      </c>
    </row>
    <row r="474" spans="1:7" s="22" customFormat="1" ht="12.75">
      <c r="A474" s="57" t="s">
        <v>5</v>
      </c>
      <c r="B474" s="24">
        <f>(B473/G473)</f>
        <v>0.15384615384615385</v>
      </c>
      <c r="C474" s="24">
        <f>C473/G473</f>
        <v>0.19230769230769232</v>
      </c>
      <c r="D474" s="24">
        <f>D473/G473</f>
        <v>0.5384615384615384</v>
      </c>
      <c r="E474" s="24">
        <f>(E473/G473)</f>
        <v>0.07692307692307693</v>
      </c>
      <c r="F474" s="24">
        <f>(F473/G473)</f>
        <v>0.038461538461538464</v>
      </c>
      <c r="G474" s="9"/>
    </row>
    <row r="475" ht="13.5">
      <c r="A475" s="182" t="s">
        <v>330</v>
      </c>
    </row>
    <row r="476" ht="14.25">
      <c r="A476" s="92"/>
    </row>
    <row r="478" spans="1:6" ht="12.75">
      <c r="A478" s="49" t="s">
        <v>307</v>
      </c>
      <c r="D478" s="6"/>
      <c r="E478" s="6"/>
      <c r="F478" s="6"/>
    </row>
    <row r="479" spans="1:6" ht="12.75">
      <c r="A479" s="49"/>
      <c r="B479" s="253" t="s">
        <v>308</v>
      </c>
      <c r="C479" s="236"/>
      <c r="D479" s="236"/>
      <c r="E479" s="236"/>
      <c r="F479" s="254"/>
    </row>
    <row r="480" spans="1:7" ht="12.75">
      <c r="A480" s="47" t="s">
        <v>0</v>
      </c>
      <c r="B480" s="105" t="s">
        <v>29</v>
      </c>
      <c r="C480" s="124" t="s">
        <v>30</v>
      </c>
      <c r="D480" s="120" t="s">
        <v>4</v>
      </c>
      <c r="E480" s="255" t="s">
        <v>194</v>
      </c>
      <c r="F480" s="256"/>
      <c r="G480" s="5"/>
    </row>
    <row r="481" spans="1:7" ht="12.75">
      <c r="A481" s="56" t="s">
        <v>97</v>
      </c>
      <c r="C481" s="19">
        <v>9</v>
      </c>
      <c r="D481" s="31">
        <f>SUM(B481:C481)</f>
        <v>9</v>
      </c>
      <c r="E481" s="203">
        <v>9</v>
      </c>
      <c r="F481" s="201">
        <f>E481/D481</f>
        <v>1</v>
      </c>
      <c r="G481" s="5"/>
    </row>
    <row r="482" spans="1:7" ht="12.75">
      <c r="A482" s="56" t="s">
        <v>98</v>
      </c>
      <c r="C482" s="19"/>
      <c r="D482" s="31"/>
      <c r="E482" s="203"/>
      <c r="F482" s="201"/>
      <c r="G482" s="5"/>
    </row>
    <row r="483" spans="1:7" ht="14.25">
      <c r="A483" s="56" t="s">
        <v>180</v>
      </c>
      <c r="C483" s="19"/>
      <c r="D483" s="31"/>
      <c r="E483" s="203"/>
      <c r="F483" s="201"/>
      <c r="G483" s="5"/>
    </row>
    <row r="484" spans="1:7" ht="12.75">
      <c r="A484" s="56" t="s">
        <v>100</v>
      </c>
      <c r="B484">
        <v>2</v>
      </c>
      <c r="C484" s="19">
        <v>19</v>
      </c>
      <c r="D484" s="31">
        <f aca="true" t="shared" si="23" ref="D484:D497">SUM(B484:C484)</f>
        <v>21</v>
      </c>
      <c r="E484" s="203">
        <v>16</v>
      </c>
      <c r="F484" s="201">
        <f>E484/D484</f>
        <v>0.7619047619047619</v>
      </c>
      <c r="G484" s="5"/>
    </row>
    <row r="485" spans="1:7" ht="12.75">
      <c r="A485" s="56" t="s">
        <v>101</v>
      </c>
      <c r="C485" s="19">
        <v>7</v>
      </c>
      <c r="D485" s="31">
        <f t="shared" si="23"/>
        <v>7</v>
      </c>
      <c r="E485" s="203">
        <v>5</v>
      </c>
      <c r="F485" s="201">
        <f aca="true" t="shared" si="24" ref="F485:F498">E485/D485</f>
        <v>0.7142857142857143</v>
      </c>
      <c r="G485" s="5"/>
    </row>
    <row r="486" spans="1:7" ht="12.75">
      <c r="A486" s="56" t="s">
        <v>102</v>
      </c>
      <c r="C486" s="19"/>
      <c r="D486" s="31"/>
      <c r="E486" s="203"/>
      <c r="F486" s="201"/>
      <c r="G486" s="5"/>
    </row>
    <row r="487" spans="1:7" ht="12.75">
      <c r="A487" s="56" t="s">
        <v>103</v>
      </c>
      <c r="B487">
        <v>1</v>
      </c>
      <c r="C487" s="19">
        <v>14</v>
      </c>
      <c r="D487" s="31">
        <f t="shared" si="23"/>
        <v>15</v>
      </c>
      <c r="E487" s="203">
        <v>6</v>
      </c>
      <c r="F487" s="201">
        <f t="shared" si="24"/>
        <v>0.4</v>
      </c>
      <c r="G487" s="5"/>
    </row>
    <row r="488" spans="1:7" ht="12.75">
      <c r="A488" s="56" t="s">
        <v>104</v>
      </c>
      <c r="B488">
        <v>2</v>
      </c>
      <c r="C488" s="19">
        <v>15</v>
      </c>
      <c r="D488" s="31">
        <f t="shared" si="23"/>
        <v>17</v>
      </c>
      <c r="E488" s="203">
        <v>2</v>
      </c>
      <c r="F488" s="201">
        <f t="shared" si="24"/>
        <v>0.11764705882352941</v>
      </c>
      <c r="G488" s="5"/>
    </row>
    <row r="489" spans="1:7" ht="12.75">
      <c r="A489" s="56" t="s">
        <v>105</v>
      </c>
      <c r="C489" s="19">
        <v>4</v>
      </c>
      <c r="D489" s="31">
        <f t="shared" si="23"/>
        <v>4</v>
      </c>
      <c r="E489" s="203"/>
      <c r="F489" s="201"/>
      <c r="G489" s="5"/>
    </row>
    <row r="490" spans="1:7" ht="12.75">
      <c r="A490" s="56" t="s">
        <v>106</v>
      </c>
      <c r="C490" s="19">
        <v>10</v>
      </c>
      <c r="D490" s="31">
        <f t="shared" si="23"/>
        <v>10</v>
      </c>
      <c r="E490" s="203">
        <v>6</v>
      </c>
      <c r="F490" s="201">
        <f t="shared" si="24"/>
        <v>0.6</v>
      </c>
      <c r="G490" s="5"/>
    </row>
    <row r="491" spans="1:7" ht="14.25">
      <c r="A491" s="56" t="s">
        <v>181</v>
      </c>
      <c r="C491" s="19"/>
      <c r="D491" s="31"/>
      <c r="E491" s="203"/>
      <c r="F491" s="201"/>
      <c r="G491" s="5"/>
    </row>
    <row r="492" spans="1:7" ht="12.75">
      <c r="A492" s="56" t="s">
        <v>108</v>
      </c>
      <c r="B492">
        <v>2</v>
      </c>
      <c r="C492" s="19">
        <v>4</v>
      </c>
      <c r="D492" s="31">
        <f t="shared" si="23"/>
        <v>6</v>
      </c>
      <c r="E492" s="203">
        <v>4</v>
      </c>
      <c r="F492" s="201">
        <f t="shared" si="24"/>
        <v>0.6666666666666666</v>
      </c>
      <c r="G492" s="5"/>
    </row>
    <row r="493" spans="1:7" ht="12.75">
      <c r="A493" s="56" t="s">
        <v>109</v>
      </c>
      <c r="B493">
        <v>2</v>
      </c>
      <c r="C493" s="19">
        <v>25</v>
      </c>
      <c r="D493" s="31">
        <f t="shared" si="23"/>
        <v>27</v>
      </c>
      <c r="E493" s="203">
        <v>10</v>
      </c>
      <c r="F493" s="201">
        <f t="shared" si="24"/>
        <v>0.37037037037037035</v>
      </c>
      <c r="G493" s="5"/>
    </row>
    <row r="494" spans="1:7" ht="12.75">
      <c r="A494" s="56" t="s">
        <v>110</v>
      </c>
      <c r="B494">
        <v>1</v>
      </c>
      <c r="C494" s="19">
        <v>14</v>
      </c>
      <c r="D494" s="31">
        <f t="shared" si="23"/>
        <v>15</v>
      </c>
      <c r="E494" s="203">
        <v>12</v>
      </c>
      <c r="F494" s="201">
        <f t="shared" si="24"/>
        <v>0.8</v>
      </c>
      <c r="G494" s="5"/>
    </row>
    <row r="495" spans="1:7" ht="12.75">
      <c r="A495" s="56" t="s">
        <v>111</v>
      </c>
      <c r="B495">
        <v>3</v>
      </c>
      <c r="C495" s="19">
        <v>21</v>
      </c>
      <c r="D495" s="31">
        <f t="shared" si="23"/>
        <v>24</v>
      </c>
      <c r="E495" s="203">
        <v>5</v>
      </c>
      <c r="F495" s="201">
        <f t="shared" si="24"/>
        <v>0.20833333333333334</v>
      </c>
      <c r="G495" s="5"/>
    </row>
    <row r="496" spans="1:7" ht="12.75">
      <c r="A496" s="56" t="s">
        <v>112</v>
      </c>
      <c r="B496">
        <v>9</v>
      </c>
      <c r="C496" s="19">
        <v>9</v>
      </c>
      <c r="D496" s="31">
        <f t="shared" si="23"/>
        <v>18</v>
      </c>
      <c r="E496" s="203"/>
      <c r="F496" s="201"/>
      <c r="G496" s="5"/>
    </row>
    <row r="497" spans="1:7" ht="12.75">
      <c r="A497" s="56" t="s">
        <v>113</v>
      </c>
      <c r="C497" s="19">
        <v>7</v>
      </c>
      <c r="D497" s="31">
        <f t="shared" si="23"/>
        <v>7</v>
      </c>
      <c r="E497" s="203">
        <v>5</v>
      </c>
      <c r="F497" s="201">
        <f t="shared" si="24"/>
        <v>0.7142857142857143</v>
      </c>
      <c r="G497" s="5"/>
    </row>
    <row r="498" spans="1:7" ht="12.75">
      <c r="A498" s="57" t="s">
        <v>4</v>
      </c>
      <c r="B498" s="22">
        <f>SUM(B481:B497)</f>
        <v>22</v>
      </c>
      <c r="C498" s="22">
        <f>SUM(C481:C497)</f>
        <v>158</v>
      </c>
      <c r="D498" s="29">
        <f>SUM(D481:D497)</f>
        <v>180</v>
      </c>
      <c r="E498" s="204">
        <f>SUM(E481:E497)</f>
        <v>80</v>
      </c>
      <c r="F498" s="201">
        <f t="shared" si="24"/>
        <v>0.4444444444444444</v>
      </c>
      <c r="G498" s="5"/>
    </row>
    <row r="499" spans="1:7" ht="12.75">
      <c r="A499" s="57" t="s">
        <v>5</v>
      </c>
      <c r="B499" s="24">
        <f>B498/D498</f>
        <v>0.12222222222222222</v>
      </c>
      <c r="C499" s="24">
        <f>C498/D498</f>
        <v>0.8777777777777778</v>
      </c>
      <c r="D499" s="77"/>
      <c r="E499" s="205">
        <f>E498/D498</f>
        <v>0.4444444444444444</v>
      </c>
      <c r="F499" s="36"/>
      <c r="G499" s="5"/>
    </row>
    <row r="500" spans="1:6" ht="13.5">
      <c r="A500" s="182" t="s">
        <v>330</v>
      </c>
      <c r="E500" s="7"/>
      <c r="F500" s="7"/>
    </row>
    <row r="501" ht="13.5">
      <c r="A501" s="182" t="s">
        <v>309</v>
      </c>
    </row>
  </sheetData>
  <mergeCells count="23">
    <mergeCell ref="B403:D403"/>
    <mergeCell ref="B454:F454"/>
    <mergeCell ref="B325:E325"/>
    <mergeCell ref="B353:F353"/>
    <mergeCell ref="B378:H378"/>
    <mergeCell ref="B249:D249"/>
    <mergeCell ref="B274:D274"/>
    <mergeCell ref="B299:D299"/>
    <mergeCell ref="B74:E74"/>
    <mergeCell ref="B100:F100"/>
    <mergeCell ref="B124:H124"/>
    <mergeCell ref="B148:D148"/>
    <mergeCell ref="B222:F222"/>
    <mergeCell ref="B479:F479"/>
    <mergeCell ref="E480:F480"/>
    <mergeCell ref="B5:D5"/>
    <mergeCell ref="B28:D28"/>
    <mergeCell ref="B51:D51"/>
    <mergeCell ref="B172:D172"/>
    <mergeCell ref="E354:F354"/>
    <mergeCell ref="B428:D428"/>
    <mergeCell ref="B197:F197"/>
    <mergeCell ref="E101:F101"/>
  </mergeCells>
  <printOptions horizontalCentered="1" verticalCentered="1"/>
  <pageMargins left="0.75" right="0.75" top="0.75" bottom="0.75" header="0.5" footer="0.5"/>
  <pageSetup horizontalDpi="600" verticalDpi="600" orientation="landscape" scale="72" r:id="rId1"/>
  <headerFooter alignWithMargins="0">
    <oddHeader>&amp;C&amp;"Arial Black,Regular"2005 Annual Report</oddHeader>
    <oddFooter>&amp;L&amp;"Arial Black,Regular"&amp;9Percentages may not equal 100% because of rounding.&amp;C&amp;"Arial Black,Regular"&amp;9&amp;D&amp;R&amp;"Arial Black,Regular"&amp;9Graduate Programs/&amp;P of  &amp;N</oddFooter>
  </headerFooter>
  <rowBreaks count="9" manualBreakCount="9">
    <brk id="49" max="7" man="1"/>
    <brk id="96" max="7" man="1"/>
    <brk id="146" max="7" man="1"/>
    <brk id="194" max="7" man="1"/>
    <brk id="245" max="7" man="1"/>
    <brk id="297" max="7" man="1"/>
    <brk id="349" max="7" man="1"/>
    <brk id="401" max="7" man="1"/>
    <brk id="45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="150" zoomScaleNormal="150" workbookViewId="0" topLeftCell="A1">
      <selection activeCell="C1" sqref="C1"/>
    </sheetView>
  </sheetViews>
  <sheetFormatPr defaultColWidth="9.140625" defaultRowHeight="12.75"/>
  <cols>
    <col min="1" max="1" width="20.8515625" style="0" customWidth="1"/>
    <col min="2" max="2" width="9.57421875" style="0" customWidth="1"/>
    <col min="3" max="3" width="9.28125" style="0" customWidth="1"/>
  </cols>
  <sheetData>
    <row r="1" spans="1:4" ht="12.75">
      <c r="A1" s="95" t="s">
        <v>267</v>
      </c>
      <c r="B1" s="6"/>
      <c r="C1" s="6"/>
      <c r="D1" s="6"/>
    </row>
    <row r="2" spans="1:4" ht="12.75">
      <c r="A2" s="31"/>
      <c r="B2" s="30"/>
      <c r="C2" s="30"/>
      <c r="D2" s="30"/>
    </row>
    <row r="3" spans="1:4" ht="13.5">
      <c r="A3" s="31"/>
      <c r="B3" s="279">
        <v>38260</v>
      </c>
      <c r="C3" s="279"/>
      <c r="D3" s="280"/>
    </row>
    <row r="4" spans="1:5" ht="12.75">
      <c r="A4" s="81"/>
      <c r="B4" s="83" t="s">
        <v>2</v>
      </c>
      <c r="C4" s="83" t="s">
        <v>3</v>
      </c>
      <c r="D4" s="187" t="s">
        <v>4</v>
      </c>
      <c r="E4" s="5"/>
    </row>
    <row r="5" spans="1:5" ht="12.75">
      <c r="A5" s="96" t="s">
        <v>97</v>
      </c>
      <c r="B5" s="8">
        <v>341</v>
      </c>
      <c r="C5" s="8">
        <v>120</v>
      </c>
      <c r="D5" s="32">
        <f>SUM(B5:C5)</f>
        <v>461</v>
      </c>
      <c r="E5" s="5"/>
    </row>
    <row r="6" spans="1:5" ht="12.75">
      <c r="A6" s="96" t="s">
        <v>98</v>
      </c>
      <c r="B6" s="8">
        <v>98</v>
      </c>
      <c r="C6" s="8">
        <v>36</v>
      </c>
      <c r="D6" s="32">
        <f aca="true" t="shared" si="0" ref="D6:D21">SUM(B6:C6)</f>
        <v>134</v>
      </c>
      <c r="E6" s="5"/>
    </row>
    <row r="7" spans="1:5" ht="12.75">
      <c r="A7" s="96" t="s">
        <v>99</v>
      </c>
      <c r="B7" s="8">
        <v>49</v>
      </c>
      <c r="C7" s="8">
        <v>11</v>
      </c>
      <c r="D7" s="32">
        <f t="shared" si="0"/>
        <v>60</v>
      </c>
      <c r="E7" s="5"/>
    </row>
    <row r="8" spans="1:5" ht="12.75">
      <c r="A8" s="96" t="s">
        <v>100</v>
      </c>
      <c r="B8" s="8">
        <v>454</v>
      </c>
      <c r="C8" s="8">
        <v>146.75</v>
      </c>
      <c r="D8" s="32">
        <f t="shared" si="0"/>
        <v>600.75</v>
      </c>
      <c r="E8" s="5"/>
    </row>
    <row r="9" spans="1:5" ht="12.75">
      <c r="A9" s="96" t="s">
        <v>101</v>
      </c>
      <c r="B9" s="8">
        <v>412</v>
      </c>
      <c r="C9" s="8">
        <v>187</v>
      </c>
      <c r="D9" s="32">
        <f t="shared" si="0"/>
        <v>599</v>
      </c>
      <c r="E9" s="5"/>
    </row>
    <row r="10" spans="1:5" ht="12.75">
      <c r="A10" s="96" t="s">
        <v>102</v>
      </c>
      <c r="B10" s="8">
        <v>135</v>
      </c>
      <c r="C10" s="8">
        <v>88</v>
      </c>
      <c r="D10" s="32">
        <f t="shared" si="0"/>
        <v>223</v>
      </c>
      <c r="E10" s="5"/>
    </row>
    <row r="11" spans="1:5" ht="12.75">
      <c r="A11" s="96" t="s">
        <v>103</v>
      </c>
      <c r="B11" s="8">
        <v>390</v>
      </c>
      <c r="C11" s="8">
        <v>85</v>
      </c>
      <c r="D11" s="32">
        <f t="shared" si="0"/>
        <v>475</v>
      </c>
      <c r="E11" s="5"/>
    </row>
    <row r="12" spans="1:5" ht="12.75">
      <c r="A12" s="96" t="s">
        <v>104</v>
      </c>
      <c r="B12" s="8">
        <v>186</v>
      </c>
      <c r="C12" s="8">
        <v>67</v>
      </c>
      <c r="D12" s="32">
        <f t="shared" si="0"/>
        <v>253</v>
      </c>
      <c r="E12" s="5"/>
    </row>
    <row r="13" spans="1:5" ht="12.75">
      <c r="A13" s="96" t="s">
        <v>105</v>
      </c>
      <c r="B13" s="8">
        <f>399+11</f>
        <v>410</v>
      </c>
      <c r="C13" s="8">
        <v>67.2</v>
      </c>
      <c r="D13" s="32">
        <f t="shared" si="0"/>
        <v>477.2</v>
      </c>
      <c r="E13" s="5"/>
    </row>
    <row r="14" spans="1:5" ht="12.75">
      <c r="A14" s="96" t="s">
        <v>106</v>
      </c>
      <c r="B14" s="8">
        <v>531</v>
      </c>
      <c r="C14" s="8">
        <v>181</v>
      </c>
      <c r="D14" s="32">
        <f t="shared" si="0"/>
        <v>712</v>
      </c>
      <c r="E14" s="5"/>
    </row>
    <row r="15" spans="1:5" ht="12.75">
      <c r="A15" s="96" t="s">
        <v>107</v>
      </c>
      <c r="B15" s="8">
        <v>169</v>
      </c>
      <c r="C15" s="8">
        <v>64</v>
      </c>
      <c r="D15" s="32">
        <f t="shared" si="0"/>
        <v>233</v>
      </c>
      <c r="E15" s="5"/>
    </row>
    <row r="16" spans="1:5" ht="12.75">
      <c r="A16" s="96" t="s">
        <v>108</v>
      </c>
      <c r="B16" s="8">
        <v>315</v>
      </c>
      <c r="C16" s="8">
        <v>74</v>
      </c>
      <c r="D16" s="32">
        <f t="shared" si="0"/>
        <v>389</v>
      </c>
      <c r="E16" s="5"/>
    </row>
    <row r="17" spans="1:5" ht="12.75">
      <c r="A17" s="96" t="s">
        <v>109</v>
      </c>
      <c r="B17" s="8">
        <v>422</v>
      </c>
      <c r="C17" s="8">
        <v>184</v>
      </c>
      <c r="D17" s="32">
        <f t="shared" si="0"/>
        <v>606</v>
      </c>
      <c r="E17" s="5"/>
    </row>
    <row r="18" spans="1:5" ht="12.75">
      <c r="A18" s="96" t="s">
        <v>110</v>
      </c>
      <c r="B18" s="8">
        <v>834</v>
      </c>
      <c r="C18" s="8">
        <v>199</v>
      </c>
      <c r="D18" s="32">
        <f t="shared" si="0"/>
        <v>1033</v>
      </c>
      <c r="E18" s="5"/>
    </row>
    <row r="19" spans="1:5" ht="12.75">
      <c r="A19" s="96" t="s">
        <v>111</v>
      </c>
      <c r="B19" s="8">
        <v>272</v>
      </c>
      <c r="C19" s="8">
        <v>184</v>
      </c>
      <c r="D19" s="32">
        <f t="shared" si="0"/>
        <v>456</v>
      </c>
      <c r="E19" s="5"/>
    </row>
    <row r="20" spans="1:5" ht="12.75">
      <c r="A20" s="96" t="s">
        <v>112</v>
      </c>
      <c r="B20" s="8">
        <v>107</v>
      </c>
      <c r="C20" s="8">
        <v>52</v>
      </c>
      <c r="D20" s="32">
        <f t="shared" si="0"/>
        <v>159</v>
      </c>
      <c r="E20" s="5"/>
    </row>
    <row r="21" spans="1:5" ht="12.75">
      <c r="A21" s="97" t="s">
        <v>113</v>
      </c>
      <c r="B21" s="8">
        <v>67</v>
      </c>
      <c r="C21" s="8">
        <v>76</v>
      </c>
      <c r="D21" s="32">
        <f t="shared" si="0"/>
        <v>143</v>
      </c>
      <c r="E21" s="5"/>
    </row>
    <row r="22" spans="1:5" ht="12.75">
      <c r="A22" s="98" t="s">
        <v>4</v>
      </c>
      <c r="B22" s="32">
        <f>SUM(B5:B21)</f>
        <v>5192</v>
      </c>
      <c r="C22" s="32">
        <f>SUM(C5:C21)</f>
        <v>1821.95</v>
      </c>
      <c r="D22" s="32">
        <f>SUM(D5:D21)</f>
        <v>7013.95</v>
      </c>
      <c r="E22" s="5"/>
    </row>
    <row r="23" spans="1:5" ht="12.75">
      <c r="A23" s="98" t="s">
        <v>5</v>
      </c>
      <c r="B23" s="72">
        <f>B22/D22</f>
        <v>0.7402390949464995</v>
      </c>
      <c r="C23" s="72">
        <f>C22/D22</f>
        <v>0.2597609050535005</v>
      </c>
      <c r="D23" s="30"/>
      <c r="E23" s="5"/>
    </row>
    <row r="24" spans="1:5" ht="12.75">
      <c r="A24" s="82"/>
      <c r="B24" s="72"/>
      <c r="C24" s="72"/>
      <c r="D24" s="30"/>
      <c r="E24" s="5"/>
    </row>
    <row r="25" spans="1:4" ht="12.75">
      <c r="A25" s="7"/>
      <c r="B25" s="7"/>
      <c r="C25" s="7"/>
      <c r="D25" s="7"/>
    </row>
    <row r="26" spans="1:7" ht="12.75">
      <c r="A26" s="287" t="s">
        <v>268</v>
      </c>
      <c r="B26" s="288"/>
      <c r="C26" s="288"/>
      <c r="D26" s="288"/>
      <c r="E26" s="289"/>
      <c r="F26" s="289"/>
      <c r="G26" s="290"/>
    </row>
    <row r="27" spans="1:7" ht="12.75">
      <c r="A27" s="55"/>
      <c r="B27" s="99"/>
      <c r="C27" s="99"/>
      <c r="D27" s="99"/>
      <c r="E27" s="100"/>
      <c r="F27" s="100"/>
      <c r="G27" s="100"/>
    </row>
    <row r="28" spans="1:8" ht="13.5">
      <c r="A28" s="22"/>
      <c r="B28" s="284">
        <v>38260</v>
      </c>
      <c r="C28" s="285"/>
      <c r="D28" s="285"/>
      <c r="E28" s="286">
        <v>38398</v>
      </c>
      <c r="F28" s="279"/>
      <c r="G28" s="279"/>
      <c r="H28" s="5"/>
    </row>
    <row r="29" spans="1:8" ht="12.75">
      <c r="A29" t="s">
        <v>0</v>
      </c>
      <c r="B29" s="62" t="s">
        <v>2</v>
      </c>
      <c r="C29" s="62" t="s">
        <v>3</v>
      </c>
      <c r="D29" s="183" t="s">
        <v>4</v>
      </c>
      <c r="E29" s="184" t="s">
        <v>2</v>
      </c>
      <c r="F29" s="185" t="s">
        <v>3</v>
      </c>
      <c r="G29" s="186" t="s">
        <v>4</v>
      </c>
      <c r="H29" s="5"/>
    </row>
    <row r="30" spans="1:8" ht="12.75">
      <c r="A30" s="56" t="s">
        <v>97</v>
      </c>
      <c r="B30" s="14">
        <v>18</v>
      </c>
      <c r="C30" s="14"/>
      <c r="D30" s="67">
        <f>SUM(B30:C30)</f>
        <v>18</v>
      </c>
      <c r="E30" s="76">
        <v>20</v>
      </c>
      <c r="F30" s="74"/>
      <c r="G30" s="84">
        <f>SUM(E30:F30)</f>
        <v>20</v>
      </c>
      <c r="H30" s="5"/>
    </row>
    <row r="31" spans="1:8" ht="12.75">
      <c r="A31" s="56" t="s">
        <v>98</v>
      </c>
      <c r="B31" s="14">
        <v>4</v>
      </c>
      <c r="C31" s="14"/>
      <c r="D31" s="67">
        <f aca="true" t="shared" si="1" ref="D31:D46">SUM(B31:C31)</f>
        <v>4</v>
      </c>
      <c r="E31" s="76">
        <v>5</v>
      </c>
      <c r="F31" s="74"/>
      <c r="G31" s="84">
        <f aca="true" t="shared" si="2" ref="G31:G46">SUM(E31:F31)</f>
        <v>5</v>
      </c>
      <c r="H31" s="5"/>
    </row>
    <row r="32" spans="1:8" ht="12.75">
      <c r="A32" s="56" t="s">
        <v>99</v>
      </c>
      <c r="B32" s="14">
        <v>4</v>
      </c>
      <c r="C32" s="14"/>
      <c r="D32" s="67">
        <f t="shared" si="1"/>
        <v>4</v>
      </c>
      <c r="E32" s="76">
        <v>4</v>
      </c>
      <c r="F32" s="74"/>
      <c r="G32" s="84">
        <f t="shared" si="2"/>
        <v>4</v>
      </c>
      <c r="H32" s="5"/>
    </row>
    <row r="33" spans="1:8" ht="12.75">
      <c r="A33" s="56" t="s">
        <v>100</v>
      </c>
      <c r="B33" s="14">
        <v>43</v>
      </c>
      <c r="C33" s="14">
        <v>16</v>
      </c>
      <c r="D33" s="67">
        <f>SUM(B33:C33)</f>
        <v>59</v>
      </c>
      <c r="E33" s="76">
        <v>49.5</v>
      </c>
      <c r="F33" s="74">
        <v>20</v>
      </c>
      <c r="G33" s="84">
        <f>SUM(E33:F33)</f>
        <v>69.5</v>
      </c>
      <c r="H33" s="5"/>
    </row>
    <row r="34" spans="1:8" ht="12.75">
      <c r="A34" s="56" t="s">
        <v>101</v>
      </c>
      <c r="B34" s="14">
        <v>30</v>
      </c>
      <c r="C34" s="14">
        <v>17</v>
      </c>
      <c r="D34" s="67">
        <f t="shared" si="1"/>
        <v>47</v>
      </c>
      <c r="E34" s="76">
        <v>32</v>
      </c>
      <c r="F34" s="74">
        <v>8</v>
      </c>
      <c r="G34" s="84">
        <f t="shared" si="2"/>
        <v>40</v>
      </c>
      <c r="H34" s="5"/>
    </row>
    <row r="35" spans="1:8" ht="12.75">
      <c r="A35" s="56" t="s">
        <v>102</v>
      </c>
      <c r="B35" s="14">
        <v>3</v>
      </c>
      <c r="C35" s="14">
        <v>1</v>
      </c>
      <c r="D35" s="67">
        <f t="shared" si="1"/>
        <v>4</v>
      </c>
      <c r="E35" s="76">
        <v>6</v>
      </c>
      <c r="F35" s="74">
        <v>1</v>
      </c>
      <c r="G35" s="84">
        <f t="shared" si="2"/>
        <v>7</v>
      </c>
      <c r="H35" s="5"/>
    </row>
    <row r="36" spans="1:8" ht="12.75">
      <c r="A36" s="56" t="s">
        <v>103</v>
      </c>
      <c r="B36" s="14">
        <v>20</v>
      </c>
      <c r="C36" s="14"/>
      <c r="D36" s="67">
        <f t="shared" si="1"/>
        <v>20</v>
      </c>
      <c r="E36" s="76">
        <v>23</v>
      </c>
      <c r="F36" s="74"/>
      <c r="G36" s="84">
        <f t="shared" si="2"/>
        <v>23</v>
      </c>
      <c r="H36" s="5"/>
    </row>
    <row r="37" spans="1:8" ht="12.75">
      <c r="A37" s="56" t="s">
        <v>104</v>
      </c>
      <c r="B37" s="14">
        <v>14</v>
      </c>
      <c r="C37" s="14"/>
      <c r="D37" s="67">
        <f t="shared" si="1"/>
        <v>14</v>
      </c>
      <c r="E37" s="76">
        <v>11</v>
      </c>
      <c r="F37" s="74"/>
      <c r="G37" s="84">
        <f t="shared" si="2"/>
        <v>11</v>
      </c>
      <c r="H37" s="5"/>
    </row>
    <row r="38" spans="1:8" ht="12.75">
      <c r="A38" s="56" t="s">
        <v>105</v>
      </c>
      <c r="B38" s="14">
        <v>9.5</v>
      </c>
      <c r="C38" s="14"/>
      <c r="D38" s="67">
        <f t="shared" si="1"/>
        <v>9.5</v>
      </c>
      <c r="E38" s="76">
        <v>11.5</v>
      </c>
      <c r="F38" s="74">
        <v>4</v>
      </c>
      <c r="G38" s="84">
        <f t="shared" si="2"/>
        <v>15.5</v>
      </c>
      <c r="H38" s="5"/>
    </row>
    <row r="39" spans="1:8" ht="12.75">
      <c r="A39" s="56" t="s">
        <v>106</v>
      </c>
      <c r="B39" s="14">
        <v>28</v>
      </c>
      <c r="C39" s="14">
        <v>12</v>
      </c>
      <c r="D39" s="67">
        <f t="shared" si="1"/>
        <v>40</v>
      </c>
      <c r="E39" s="76">
        <v>33</v>
      </c>
      <c r="F39" s="74">
        <v>5</v>
      </c>
      <c r="G39" s="84">
        <f t="shared" si="2"/>
        <v>38</v>
      </c>
      <c r="H39" s="5"/>
    </row>
    <row r="40" spans="1:8" ht="12.75">
      <c r="A40" s="56" t="s">
        <v>107</v>
      </c>
      <c r="B40" s="14">
        <v>8</v>
      </c>
      <c r="C40" s="14">
        <v>2</v>
      </c>
      <c r="D40" s="67">
        <f t="shared" si="1"/>
        <v>10</v>
      </c>
      <c r="E40" s="76">
        <v>7</v>
      </c>
      <c r="F40" s="74"/>
      <c r="G40" s="84">
        <f t="shared" si="2"/>
        <v>7</v>
      </c>
      <c r="H40" s="5"/>
    </row>
    <row r="41" spans="1:8" ht="12.75">
      <c r="A41" s="56" t="s">
        <v>108</v>
      </c>
      <c r="B41" s="14">
        <v>27</v>
      </c>
      <c r="C41" s="14">
        <v>2</v>
      </c>
      <c r="D41" s="67">
        <f t="shared" si="1"/>
        <v>29</v>
      </c>
      <c r="E41" s="76">
        <v>30</v>
      </c>
      <c r="F41" s="74"/>
      <c r="G41" s="84">
        <f t="shared" si="2"/>
        <v>30</v>
      </c>
      <c r="H41" s="5"/>
    </row>
    <row r="42" spans="1:8" ht="12.75">
      <c r="A42" s="56" t="s">
        <v>109</v>
      </c>
      <c r="B42" s="14">
        <v>17</v>
      </c>
      <c r="C42" s="14">
        <v>4</v>
      </c>
      <c r="D42" s="67">
        <f t="shared" si="1"/>
        <v>21</v>
      </c>
      <c r="E42" s="76">
        <v>27</v>
      </c>
      <c r="F42" s="74">
        <v>4</v>
      </c>
      <c r="G42" s="84">
        <f t="shared" si="2"/>
        <v>31</v>
      </c>
      <c r="H42" s="5"/>
    </row>
    <row r="43" spans="1:8" ht="12.75">
      <c r="A43" s="56" t="s">
        <v>110</v>
      </c>
      <c r="B43" s="14">
        <v>60</v>
      </c>
      <c r="C43" s="14">
        <v>4</v>
      </c>
      <c r="D43" s="67">
        <f t="shared" si="1"/>
        <v>64</v>
      </c>
      <c r="E43" s="76">
        <v>53</v>
      </c>
      <c r="F43" s="74">
        <v>5</v>
      </c>
      <c r="G43" s="84">
        <f t="shared" si="2"/>
        <v>58</v>
      </c>
      <c r="H43" s="5"/>
    </row>
    <row r="44" spans="1:8" ht="12.75">
      <c r="A44" s="56" t="s">
        <v>111</v>
      </c>
      <c r="B44" s="14">
        <v>22</v>
      </c>
      <c r="C44" s="14"/>
      <c r="D44" s="67">
        <f t="shared" si="1"/>
        <v>22</v>
      </c>
      <c r="E44" s="76">
        <v>21</v>
      </c>
      <c r="F44" s="74">
        <v>1</v>
      </c>
      <c r="G44" s="84">
        <f t="shared" si="2"/>
        <v>22</v>
      </c>
      <c r="H44" s="5"/>
    </row>
    <row r="45" spans="1:8" ht="12.75">
      <c r="A45" s="56" t="s">
        <v>112</v>
      </c>
      <c r="B45" s="14">
        <v>5</v>
      </c>
      <c r="C45" s="14"/>
      <c r="D45" s="67">
        <f t="shared" si="1"/>
        <v>5</v>
      </c>
      <c r="E45" s="76">
        <v>4</v>
      </c>
      <c r="F45" s="74"/>
      <c r="G45" s="84">
        <f t="shared" si="2"/>
        <v>4</v>
      </c>
      <c r="H45" s="5"/>
    </row>
    <row r="46" spans="1:8" ht="12.75">
      <c r="A46" s="56" t="s">
        <v>113</v>
      </c>
      <c r="B46" s="14">
        <v>7</v>
      </c>
      <c r="C46" s="14"/>
      <c r="D46" s="67">
        <f t="shared" si="1"/>
        <v>7</v>
      </c>
      <c r="E46" s="76">
        <v>7</v>
      </c>
      <c r="F46" s="74"/>
      <c r="G46" s="84">
        <f t="shared" si="2"/>
        <v>7</v>
      </c>
      <c r="H46" s="5"/>
    </row>
    <row r="47" spans="1:8" ht="12.75">
      <c r="A47" s="57" t="s">
        <v>4</v>
      </c>
      <c r="B47" s="38">
        <f aca="true" t="shared" si="3" ref="B47:G47">SUM(B30:B46)</f>
        <v>319.5</v>
      </c>
      <c r="C47" s="38">
        <f t="shared" si="3"/>
        <v>58</v>
      </c>
      <c r="D47" s="67">
        <f t="shared" si="3"/>
        <v>377.5</v>
      </c>
      <c r="E47" s="86">
        <f t="shared" si="3"/>
        <v>344</v>
      </c>
      <c r="F47" s="85">
        <f t="shared" si="3"/>
        <v>48</v>
      </c>
      <c r="G47" s="84">
        <f t="shared" si="3"/>
        <v>392</v>
      </c>
      <c r="H47" s="5"/>
    </row>
    <row r="48" spans="1:8" ht="12.75">
      <c r="A48" s="57" t="s">
        <v>5</v>
      </c>
      <c r="B48" s="24">
        <f>B47/D47</f>
        <v>0.8463576158940397</v>
      </c>
      <c r="C48" s="24">
        <f>C47/D47</f>
        <v>0.15364238410596026</v>
      </c>
      <c r="D48" s="19"/>
      <c r="E48" s="87">
        <f>E47/G47</f>
        <v>0.8775510204081632</v>
      </c>
      <c r="F48" s="37">
        <f>F47/G47</f>
        <v>0.12244897959183673</v>
      </c>
      <c r="G48" s="84"/>
      <c r="H48" s="5"/>
    </row>
    <row r="49" spans="1:7" ht="12.75">
      <c r="A49" s="49"/>
      <c r="B49" s="24"/>
      <c r="C49" s="24"/>
      <c r="E49" s="7"/>
      <c r="F49" s="7"/>
      <c r="G49" s="7"/>
    </row>
    <row r="51" ht="12.75">
      <c r="A51" s="49" t="s">
        <v>253</v>
      </c>
    </row>
    <row r="52" spans="1:4" ht="13.5">
      <c r="A52" s="131"/>
      <c r="B52" s="281" t="s">
        <v>192</v>
      </c>
      <c r="C52" s="282"/>
      <c r="D52" s="283"/>
    </row>
    <row r="53" spans="1:4" ht="12.75">
      <c r="A53" t="s">
        <v>0</v>
      </c>
      <c r="B53" s="105" t="s">
        <v>2</v>
      </c>
      <c r="C53" s="105" t="s">
        <v>3</v>
      </c>
      <c r="D53" s="105" t="s">
        <v>4</v>
      </c>
    </row>
    <row r="54" spans="1:4" ht="12.75">
      <c r="A54" s="56" t="s">
        <v>97</v>
      </c>
      <c r="B54" s="14">
        <v>24</v>
      </c>
      <c r="C54" s="14">
        <v>4</v>
      </c>
      <c r="D54" s="38">
        <f>SUM(B54:C54)</f>
        <v>28</v>
      </c>
    </row>
    <row r="55" spans="1:4" ht="12.75">
      <c r="A55" s="56" t="s">
        <v>98</v>
      </c>
      <c r="B55" s="14">
        <v>14</v>
      </c>
      <c r="C55" s="14">
        <v>6</v>
      </c>
      <c r="D55" s="38">
        <f aca="true" t="shared" si="4" ref="D55:D70">SUM(B55:C55)</f>
        <v>20</v>
      </c>
    </row>
    <row r="56" spans="1:4" ht="12.75">
      <c r="A56" s="56" t="s">
        <v>99</v>
      </c>
      <c r="B56" s="14"/>
      <c r="C56" s="14">
        <v>2</v>
      </c>
      <c r="D56" s="38">
        <f t="shared" si="4"/>
        <v>2</v>
      </c>
    </row>
    <row r="57" spans="1:4" ht="12.75">
      <c r="A57" s="56" t="s">
        <v>100</v>
      </c>
      <c r="B57" s="14">
        <v>33.5</v>
      </c>
      <c r="C57" s="14">
        <v>19.25</v>
      </c>
      <c r="D57" s="38">
        <f t="shared" si="4"/>
        <v>52.75</v>
      </c>
    </row>
    <row r="58" spans="1:4" ht="12.75">
      <c r="A58" s="56" t="s">
        <v>101</v>
      </c>
      <c r="B58" s="14">
        <v>20</v>
      </c>
      <c r="C58" s="14">
        <v>13.5</v>
      </c>
      <c r="D58" s="38">
        <f t="shared" si="4"/>
        <v>33.5</v>
      </c>
    </row>
    <row r="59" spans="1:4" ht="12.75">
      <c r="A59" s="56" t="s">
        <v>102</v>
      </c>
      <c r="B59" s="14">
        <v>6</v>
      </c>
      <c r="C59" s="14"/>
      <c r="D59" s="38">
        <f t="shared" si="4"/>
        <v>6</v>
      </c>
    </row>
    <row r="60" spans="1:4" ht="12.75">
      <c r="A60" s="56" t="s">
        <v>103</v>
      </c>
      <c r="B60" s="14">
        <v>23</v>
      </c>
      <c r="C60" s="14">
        <v>13</v>
      </c>
      <c r="D60" s="38">
        <f t="shared" si="4"/>
        <v>36</v>
      </c>
    </row>
    <row r="61" spans="1:4" ht="12.75">
      <c r="A61" s="56" t="s">
        <v>104</v>
      </c>
      <c r="B61" s="14">
        <v>7</v>
      </c>
      <c r="C61" s="14">
        <v>2</v>
      </c>
      <c r="D61" s="38">
        <f t="shared" si="4"/>
        <v>9</v>
      </c>
    </row>
    <row r="62" spans="1:4" ht="12.75">
      <c r="A62" s="56" t="s">
        <v>105</v>
      </c>
      <c r="B62" s="14">
        <v>14</v>
      </c>
      <c r="C62" s="14">
        <v>8</v>
      </c>
      <c r="D62" s="38">
        <f t="shared" si="4"/>
        <v>22</v>
      </c>
    </row>
    <row r="63" spans="1:4" ht="12.75">
      <c r="A63" s="56" t="s">
        <v>106</v>
      </c>
      <c r="B63" s="14">
        <v>36</v>
      </c>
      <c r="C63" s="14"/>
      <c r="D63" s="38">
        <f t="shared" si="4"/>
        <v>36</v>
      </c>
    </row>
    <row r="64" spans="1:4" ht="12.75">
      <c r="A64" s="56" t="s">
        <v>107</v>
      </c>
      <c r="B64" s="14">
        <v>4</v>
      </c>
      <c r="C64" s="14">
        <v>14</v>
      </c>
      <c r="D64" s="38">
        <f t="shared" si="4"/>
        <v>18</v>
      </c>
    </row>
    <row r="65" spans="1:4" ht="12.75">
      <c r="A65" s="56" t="s">
        <v>108</v>
      </c>
      <c r="B65" s="14">
        <v>40</v>
      </c>
      <c r="C65" s="14">
        <v>12</v>
      </c>
      <c r="D65" s="38">
        <f t="shared" si="4"/>
        <v>52</v>
      </c>
    </row>
    <row r="66" spans="1:4" ht="12.75">
      <c r="A66" s="56" t="s">
        <v>109</v>
      </c>
      <c r="B66" s="14">
        <v>70</v>
      </c>
      <c r="C66" s="14">
        <v>25</v>
      </c>
      <c r="D66" s="38">
        <f t="shared" si="4"/>
        <v>95</v>
      </c>
    </row>
    <row r="67" spans="1:4" ht="12.75">
      <c r="A67" s="56" t="s">
        <v>110</v>
      </c>
      <c r="B67" s="14">
        <v>43</v>
      </c>
      <c r="C67" s="14">
        <v>27</v>
      </c>
      <c r="D67" s="38">
        <f t="shared" si="4"/>
        <v>70</v>
      </c>
    </row>
    <row r="68" spans="1:4" ht="12.75">
      <c r="A68" s="56" t="s">
        <v>111</v>
      </c>
      <c r="B68" s="14">
        <v>22</v>
      </c>
      <c r="C68" s="14">
        <v>77</v>
      </c>
      <c r="D68" s="38">
        <f t="shared" si="4"/>
        <v>99</v>
      </c>
    </row>
    <row r="69" spans="1:4" ht="12.75">
      <c r="A69" s="56" t="s">
        <v>112</v>
      </c>
      <c r="B69" s="14">
        <v>8</v>
      </c>
      <c r="C69" s="14">
        <v>3</v>
      </c>
      <c r="D69" s="38">
        <f t="shared" si="4"/>
        <v>11</v>
      </c>
    </row>
    <row r="70" spans="1:4" ht="12.75">
      <c r="A70" s="56" t="s">
        <v>113</v>
      </c>
      <c r="B70" s="14">
        <v>3</v>
      </c>
      <c r="C70" s="14"/>
      <c r="D70" s="38">
        <f t="shared" si="4"/>
        <v>3</v>
      </c>
    </row>
    <row r="71" spans="1:4" ht="12.75">
      <c r="A71" s="57" t="s">
        <v>4</v>
      </c>
      <c r="B71" s="38">
        <f>SUM(B54:B70)</f>
        <v>367.5</v>
      </c>
      <c r="C71" s="38">
        <f>SUM(C54:C70)</f>
        <v>225.75</v>
      </c>
      <c r="D71" s="38">
        <f>SUM(D54:D70)</f>
        <v>593.25</v>
      </c>
    </row>
    <row r="72" spans="1:4" ht="12.75">
      <c r="A72" s="57" t="s">
        <v>5</v>
      </c>
      <c r="B72" s="24">
        <f>B71/D71</f>
        <v>0.6194690265486725</v>
      </c>
      <c r="C72" s="24">
        <f>C71/D71</f>
        <v>0.3805309734513274</v>
      </c>
      <c r="D72" s="14"/>
    </row>
  </sheetData>
  <mergeCells count="5">
    <mergeCell ref="B3:D3"/>
    <mergeCell ref="B52:D52"/>
    <mergeCell ref="B28:D28"/>
    <mergeCell ref="E28:G28"/>
    <mergeCell ref="A26:G26"/>
  </mergeCells>
  <printOptions/>
  <pageMargins left="0.75" right="0.75" top="1" bottom="1" header="0" footer="0"/>
  <pageSetup fitToHeight="0" fitToWidth="0" horizontalDpi="600" verticalDpi="600" orientation="landscape" scale="74" r:id="rId1"/>
  <headerFooter alignWithMargins="0">
    <oddHeader>&amp;C&amp;"Arial Black,Regular"2005 Annual Report</oddHeader>
    <oddFooter>&amp;L&amp;"Arial Black,Regular"&amp;9Note. Percentages may not equal 100% because of rounding.&amp;C&amp;"Arial Black,Regular"&amp;9&amp;D&amp;R&amp;"Arial Black,Regular"&amp;9Faculty Positions/&amp;P of &amp;N</oddFooter>
  </headerFooter>
  <rowBreaks count="1" manualBreakCount="1">
    <brk id="5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2"/>
  <sheetViews>
    <sheetView tabSelected="1" workbookViewId="0" topLeftCell="A1">
      <selection activeCell="B1" sqref="B1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14.140625" style="0" customWidth="1"/>
    <col min="4" max="4" width="11.140625" style="0" customWidth="1"/>
    <col min="5" max="5" width="10.28125" style="0" customWidth="1"/>
    <col min="6" max="6" width="12.8515625" style="0" customWidth="1"/>
    <col min="7" max="7" width="12.421875" style="0" customWidth="1"/>
    <col min="8" max="8" width="11.57421875" style="0" customWidth="1"/>
    <col min="9" max="9" width="13.57421875" style="0" customWidth="1"/>
    <col min="11" max="11" width="10.28125" style="0" customWidth="1"/>
    <col min="14" max="14" width="10.57421875" style="0" customWidth="1"/>
  </cols>
  <sheetData>
    <row r="1" ht="12.75">
      <c r="A1" s="46" t="s">
        <v>176</v>
      </c>
    </row>
    <row r="2" ht="12.75">
      <c r="A2" s="46"/>
    </row>
    <row r="3" ht="12.75">
      <c r="A3" s="49" t="s">
        <v>269</v>
      </c>
    </row>
    <row r="4" spans="1:4" ht="12.75">
      <c r="A4" t="s">
        <v>0</v>
      </c>
      <c r="B4" s="62" t="s">
        <v>29</v>
      </c>
      <c r="C4" s="62" t="s">
        <v>30</v>
      </c>
      <c r="D4" s="62" t="s">
        <v>4</v>
      </c>
    </row>
    <row r="5" spans="1:4" ht="12.75">
      <c r="A5" s="56" t="s">
        <v>97</v>
      </c>
      <c r="B5">
        <v>12</v>
      </c>
      <c r="C5">
        <v>270</v>
      </c>
      <c r="D5">
        <f>SUM(B5:C5)</f>
        <v>282</v>
      </c>
    </row>
    <row r="6" spans="1:4" ht="12.75">
      <c r="A6" s="56" t="s">
        <v>98</v>
      </c>
      <c r="B6">
        <v>5</v>
      </c>
      <c r="C6">
        <v>94</v>
      </c>
      <c r="D6">
        <f aca="true" t="shared" si="0" ref="D6:D21">SUM(B6:C6)</f>
        <v>99</v>
      </c>
    </row>
    <row r="7" spans="1:4" ht="12.75">
      <c r="A7" s="56" t="s">
        <v>99</v>
      </c>
      <c r="B7">
        <v>4</v>
      </c>
      <c r="C7">
        <v>40</v>
      </c>
      <c r="D7">
        <f t="shared" si="0"/>
        <v>44</v>
      </c>
    </row>
    <row r="8" spans="1:4" ht="12.75">
      <c r="A8" s="56" t="s">
        <v>100</v>
      </c>
      <c r="B8">
        <v>20</v>
      </c>
      <c r="C8">
        <v>424</v>
      </c>
      <c r="D8">
        <f t="shared" si="0"/>
        <v>444</v>
      </c>
    </row>
    <row r="9" spans="1:4" ht="12.75">
      <c r="A9" s="56" t="s">
        <v>101</v>
      </c>
      <c r="B9">
        <v>13</v>
      </c>
      <c r="C9">
        <v>393</v>
      </c>
      <c r="D9">
        <f t="shared" si="0"/>
        <v>406</v>
      </c>
    </row>
    <row r="10" spans="1:4" ht="12.75">
      <c r="A10" s="56" t="s">
        <v>102</v>
      </c>
      <c r="B10">
        <v>3</v>
      </c>
      <c r="C10">
        <v>124</v>
      </c>
      <c r="D10">
        <f t="shared" si="0"/>
        <v>127</v>
      </c>
    </row>
    <row r="11" spans="1:4" ht="12.75">
      <c r="A11" s="56" t="s">
        <v>103</v>
      </c>
      <c r="B11">
        <v>17</v>
      </c>
      <c r="C11">
        <v>348</v>
      </c>
      <c r="D11">
        <f t="shared" si="0"/>
        <v>365</v>
      </c>
    </row>
    <row r="12" spans="1:4" ht="12.75">
      <c r="A12" s="56" t="s">
        <v>104</v>
      </c>
      <c r="B12">
        <v>18</v>
      </c>
      <c r="C12">
        <v>241</v>
      </c>
      <c r="D12">
        <f t="shared" si="0"/>
        <v>259</v>
      </c>
    </row>
    <row r="13" spans="1:4" ht="12.75">
      <c r="A13" s="56" t="s">
        <v>105</v>
      </c>
      <c r="B13">
        <v>14</v>
      </c>
      <c r="C13">
        <v>405</v>
      </c>
      <c r="D13">
        <f t="shared" si="0"/>
        <v>419</v>
      </c>
    </row>
    <row r="14" spans="1:4" ht="12.75">
      <c r="A14" s="56" t="s">
        <v>106</v>
      </c>
      <c r="B14">
        <v>25</v>
      </c>
      <c r="C14">
        <v>514</v>
      </c>
      <c r="D14">
        <f t="shared" si="0"/>
        <v>539</v>
      </c>
    </row>
    <row r="15" spans="1:4" ht="12.75">
      <c r="A15" s="56" t="s">
        <v>107</v>
      </c>
      <c r="B15">
        <v>6</v>
      </c>
      <c r="C15">
        <v>157</v>
      </c>
      <c r="D15">
        <f t="shared" si="0"/>
        <v>163</v>
      </c>
    </row>
    <row r="16" spans="1:4" ht="12.75">
      <c r="A16" s="56" t="s">
        <v>108</v>
      </c>
      <c r="B16">
        <v>5</v>
      </c>
      <c r="C16">
        <v>314</v>
      </c>
      <c r="D16">
        <f t="shared" si="0"/>
        <v>319</v>
      </c>
    </row>
    <row r="17" spans="1:4" ht="12.75">
      <c r="A17" s="56" t="s">
        <v>109</v>
      </c>
      <c r="B17">
        <v>26</v>
      </c>
      <c r="C17">
        <v>431</v>
      </c>
      <c r="D17">
        <f t="shared" si="0"/>
        <v>457</v>
      </c>
    </row>
    <row r="18" spans="1:4" ht="12.75">
      <c r="A18" s="56" t="s">
        <v>110</v>
      </c>
      <c r="B18">
        <v>41</v>
      </c>
      <c r="C18">
        <v>785</v>
      </c>
      <c r="D18">
        <f t="shared" si="0"/>
        <v>826</v>
      </c>
    </row>
    <row r="19" spans="1:4" ht="12.75">
      <c r="A19" s="56" t="s">
        <v>111</v>
      </c>
      <c r="B19">
        <v>15</v>
      </c>
      <c r="C19">
        <v>282</v>
      </c>
      <c r="D19">
        <f t="shared" si="0"/>
        <v>297</v>
      </c>
    </row>
    <row r="20" spans="1:4" ht="12.75">
      <c r="A20" s="56" t="s">
        <v>112</v>
      </c>
      <c r="B20">
        <v>1</v>
      </c>
      <c r="C20">
        <v>99</v>
      </c>
      <c r="D20">
        <f t="shared" si="0"/>
        <v>100</v>
      </c>
    </row>
    <row r="21" spans="1:4" ht="12.75">
      <c r="A21" s="56" t="s">
        <v>113</v>
      </c>
      <c r="B21">
        <v>3</v>
      </c>
      <c r="C21">
        <v>48</v>
      </c>
      <c r="D21">
        <f t="shared" si="0"/>
        <v>51</v>
      </c>
    </row>
    <row r="22" spans="1:4" ht="12.75">
      <c r="A22" s="57" t="s">
        <v>4</v>
      </c>
      <c r="B22" s="22">
        <f>SUM(B5:B21)</f>
        <v>228</v>
      </c>
      <c r="C22" s="38">
        <f>SUM(C5:C21)</f>
        <v>4969</v>
      </c>
      <c r="D22" s="38">
        <f>SUM(D5:D21)</f>
        <v>5197</v>
      </c>
    </row>
    <row r="23" spans="1:3" ht="12.75">
      <c r="A23" s="57" t="s">
        <v>5</v>
      </c>
      <c r="B23" s="24">
        <f>B22/D22</f>
        <v>0.04387146430633058</v>
      </c>
      <c r="C23" s="24">
        <f>C22/D22</f>
        <v>0.9561285356936694</v>
      </c>
    </row>
    <row r="26" ht="12.75">
      <c r="A26" s="49" t="s">
        <v>254</v>
      </c>
    </row>
    <row r="27" ht="12.75">
      <c r="A27" s="49"/>
    </row>
    <row r="28" spans="1:4" ht="12.75">
      <c r="A28" t="s">
        <v>0</v>
      </c>
      <c r="B28" s="62" t="s">
        <v>2</v>
      </c>
      <c r="C28" s="62" t="s">
        <v>3</v>
      </c>
      <c r="D28" s="62" t="s">
        <v>4</v>
      </c>
    </row>
    <row r="29" spans="1:4" ht="12.75">
      <c r="A29" s="56" t="s">
        <v>97</v>
      </c>
      <c r="B29">
        <v>321</v>
      </c>
      <c r="C29">
        <v>115</v>
      </c>
      <c r="D29">
        <f>SUM(B29:C29)</f>
        <v>436</v>
      </c>
    </row>
    <row r="30" spans="1:4" ht="12.75">
      <c r="A30" s="56" t="s">
        <v>98</v>
      </c>
      <c r="B30">
        <v>96</v>
      </c>
      <c r="C30">
        <v>44</v>
      </c>
      <c r="D30">
        <f aca="true" t="shared" si="1" ref="D30:D45">SUM(B30:C30)</f>
        <v>140</v>
      </c>
    </row>
    <row r="31" spans="1:4" ht="12.75">
      <c r="A31" s="56" t="s">
        <v>99</v>
      </c>
      <c r="B31">
        <v>44</v>
      </c>
      <c r="C31">
        <v>11</v>
      </c>
      <c r="D31">
        <f t="shared" si="1"/>
        <v>55</v>
      </c>
    </row>
    <row r="32" spans="1:4" ht="12.75">
      <c r="A32" s="56" t="s">
        <v>100</v>
      </c>
      <c r="B32">
        <v>435</v>
      </c>
      <c r="C32">
        <v>232</v>
      </c>
      <c r="D32">
        <f t="shared" si="1"/>
        <v>667</v>
      </c>
    </row>
    <row r="33" spans="1:4" ht="12.75">
      <c r="A33" s="56" t="s">
        <v>101</v>
      </c>
      <c r="B33">
        <v>393</v>
      </c>
      <c r="C33">
        <v>270</v>
      </c>
      <c r="D33">
        <f t="shared" si="1"/>
        <v>663</v>
      </c>
    </row>
    <row r="34" spans="1:4" ht="12.75">
      <c r="A34" s="56" t="s">
        <v>102</v>
      </c>
      <c r="B34">
        <v>117</v>
      </c>
      <c r="C34">
        <v>96</v>
      </c>
      <c r="D34">
        <f t="shared" si="1"/>
        <v>213</v>
      </c>
    </row>
    <row r="35" spans="1:4" ht="12.75">
      <c r="A35" s="56" t="s">
        <v>103</v>
      </c>
      <c r="B35">
        <v>360</v>
      </c>
      <c r="C35">
        <v>126</v>
      </c>
      <c r="D35">
        <f t="shared" si="1"/>
        <v>486</v>
      </c>
    </row>
    <row r="36" spans="1:4" ht="12.75">
      <c r="A36" s="56" t="s">
        <v>104</v>
      </c>
      <c r="B36">
        <v>259</v>
      </c>
      <c r="C36">
        <v>149</v>
      </c>
      <c r="D36">
        <f>SUM(B36:C36)</f>
        <v>408</v>
      </c>
    </row>
    <row r="37" spans="1:4" ht="12.75">
      <c r="A37" s="56" t="s">
        <v>105</v>
      </c>
      <c r="B37">
        <v>403</v>
      </c>
      <c r="C37">
        <v>83</v>
      </c>
      <c r="D37">
        <f t="shared" si="1"/>
        <v>486</v>
      </c>
    </row>
    <row r="38" spans="1:4" ht="12.75">
      <c r="A38" s="56" t="s">
        <v>106</v>
      </c>
      <c r="B38">
        <v>521</v>
      </c>
      <c r="C38">
        <v>227</v>
      </c>
      <c r="D38">
        <f t="shared" si="1"/>
        <v>748</v>
      </c>
    </row>
    <row r="39" spans="1:4" ht="12.75">
      <c r="A39" s="56" t="s">
        <v>107</v>
      </c>
      <c r="B39">
        <v>151</v>
      </c>
      <c r="C39">
        <v>72</v>
      </c>
      <c r="D39">
        <f>SUM(B39:C39)</f>
        <v>223</v>
      </c>
    </row>
    <row r="40" spans="1:4" ht="12.75">
      <c r="A40" s="56" t="s">
        <v>108</v>
      </c>
      <c r="B40">
        <v>300</v>
      </c>
      <c r="C40">
        <v>166</v>
      </c>
      <c r="D40">
        <f t="shared" si="1"/>
        <v>466</v>
      </c>
    </row>
    <row r="41" spans="1:4" ht="12.75">
      <c r="A41" s="56" t="s">
        <v>109</v>
      </c>
      <c r="B41">
        <v>418</v>
      </c>
      <c r="C41">
        <v>210</v>
      </c>
      <c r="D41">
        <f t="shared" si="1"/>
        <v>628</v>
      </c>
    </row>
    <row r="42" spans="1:4" ht="12.75">
      <c r="A42" s="56" t="s">
        <v>110</v>
      </c>
      <c r="B42">
        <v>821</v>
      </c>
      <c r="C42">
        <v>208</v>
      </c>
      <c r="D42">
        <f t="shared" si="1"/>
        <v>1029</v>
      </c>
    </row>
    <row r="43" spans="1:4" ht="12.75">
      <c r="A43" s="56" t="s">
        <v>111</v>
      </c>
      <c r="B43">
        <v>245</v>
      </c>
      <c r="C43">
        <v>224</v>
      </c>
      <c r="D43">
        <f>SUM(B43:C43)</f>
        <v>469</v>
      </c>
    </row>
    <row r="44" spans="1:4" ht="12.75">
      <c r="A44" s="56" t="s">
        <v>112</v>
      </c>
      <c r="B44">
        <v>100</v>
      </c>
      <c r="C44">
        <v>52</v>
      </c>
      <c r="D44">
        <f t="shared" si="1"/>
        <v>152</v>
      </c>
    </row>
    <row r="45" spans="1:4" ht="12.75">
      <c r="A45" s="56" t="s">
        <v>113</v>
      </c>
      <c r="B45">
        <v>51</v>
      </c>
      <c r="C45">
        <v>49</v>
      </c>
      <c r="D45">
        <f t="shared" si="1"/>
        <v>100</v>
      </c>
    </row>
    <row r="46" spans="1:4" ht="12.75">
      <c r="A46" s="57" t="s">
        <v>4</v>
      </c>
      <c r="B46" s="38">
        <f>SUM(B29:B45)</f>
        <v>5035</v>
      </c>
      <c r="C46" s="38">
        <f>SUM(C29:C45)</f>
        <v>2334</v>
      </c>
      <c r="D46" s="38">
        <f>SUM(D29:D45)</f>
        <v>7369</v>
      </c>
    </row>
    <row r="47" spans="1:3" ht="12.75">
      <c r="A47" s="57" t="s">
        <v>5</v>
      </c>
      <c r="B47" s="24">
        <f>B46/D46</f>
        <v>0.6832677432487447</v>
      </c>
      <c r="C47" s="24">
        <f>C46/D46</f>
        <v>0.31673225675125527</v>
      </c>
    </row>
    <row r="50" ht="12.75">
      <c r="A50" s="49" t="s">
        <v>270</v>
      </c>
    </row>
    <row r="51" ht="12.75">
      <c r="A51" s="22"/>
    </row>
    <row r="52" spans="1:10" ht="12.75">
      <c r="A52" s="57" t="s">
        <v>78</v>
      </c>
      <c r="D52" s="6"/>
      <c r="E52" s="6"/>
      <c r="F52" s="6"/>
      <c r="G52" s="6"/>
      <c r="H52" s="6"/>
      <c r="I52" s="6"/>
      <c r="J52" s="6"/>
    </row>
    <row r="53" spans="1:10" ht="12.75">
      <c r="A53" s="57"/>
      <c r="B53" s="295" t="s">
        <v>190</v>
      </c>
      <c r="C53" s="296"/>
      <c r="D53" s="297"/>
      <c r="E53" s="298" t="s">
        <v>36</v>
      </c>
      <c r="F53" s="296"/>
      <c r="G53" s="299"/>
      <c r="H53" s="296" t="s">
        <v>191</v>
      </c>
      <c r="I53" s="296"/>
      <c r="J53" s="300"/>
    </row>
    <row r="54" spans="1:11" ht="12.75">
      <c r="A54" t="s">
        <v>0</v>
      </c>
      <c r="B54" s="101" t="s">
        <v>35</v>
      </c>
      <c r="C54" s="124" t="s">
        <v>189</v>
      </c>
      <c r="D54" s="120" t="s">
        <v>33</v>
      </c>
      <c r="E54" s="209" t="s">
        <v>35</v>
      </c>
      <c r="F54" s="120" t="s">
        <v>189</v>
      </c>
      <c r="G54" s="210" t="s">
        <v>33</v>
      </c>
      <c r="H54" s="122" t="s">
        <v>35</v>
      </c>
      <c r="I54" s="120" t="s">
        <v>189</v>
      </c>
      <c r="J54" s="120" t="s">
        <v>33</v>
      </c>
      <c r="K54" s="104" t="s">
        <v>4</v>
      </c>
    </row>
    <row r="55" spans="1:11" ht="12.75">
      <c r="A55" s="58" t="s">
        <v>97</v>
      </c>
      <c r="B55">
        <v>97</v>
      </c>
      <c r="C55" s="19">
        <v>41</v>
      </c>
      <c r="D55" s="127">
        <f>SUM(B55:C55)</f>
        <v>138</v>
      </c>
      <c r="E55" s="211">
        <v>180</v>
      </c>
      <c r="F55" s="30">
        <v>2</v>
      </c>
      <c r="G55" s="212">
        <f>SUM(E55:F55)</f>
        <v>182</v>
      </c>
      <c r="H55" s="30">
        <v>3</v>
      </c>
      <c r="I55" s="30"/>
      <c r="J55" s="127">
        <f>SUM(H55:I55)</f>
        <v>3</v>
      </c>
      <c r="K55" s="28">
        <f aca="true" t="shared" si="2" ref="K55:K60">D55+G55+J55</f>
        <v>323</v>
      </c>
    </row>
    <row r="56" spans="1:11" ht="12.75">
      <c r="A56" s="58" t="s">
        <v>98</v>
      </c>
      <c r="B56">
        <v>7</v>
      </c>
      <c r="C56" s="19">
        <v>4</v>
      </c>
      <c r="D56" s="127">
        <f>SUM(B56:C56)</f>
        <v>11</v>
      </c>
      <c r="E56" s="211">
        <v>63</v>
      </c>
      <c r="F56" s="30">
        <v>2</v>
      </c>
      <c r="G56" s="212">
        <f aca="true" t="shared" si="3" ref="G56:G72">SUM(E56:F56)</f>
        <v>65</v>
      </c>
      <c r="H56" s="30">
        <v>20</v>
      </c>
      <c r="I56" s="30"/>
      <c r="J56" s="127">
        <f aca="true" t="shared" si="4" ref="J56:J72">SUM(H56:I56)</f>
        <v>20</v>
      </c>
      <c r="K56" s="28">
        <f t="shared" si="2"/>
        <v>96</v>
      </c>
    </row>
    <row r="57" spans="1:11" ht="12.75">
      <c r="A57" s="58" t="s">
        <v>99</v>
      </c>
      <c r="B57">
        <v>15</v>
      </c>
      <c r="C57" s="19">
        <v>15</v>
      </c>
      <c r="D57" s="127">
        <f aca="true" t="shared" si="5" ref="D57:D72">SUM(B57:C57)</f>
        <v>30</v>
      </c>
      <c r="E57" s="211">
        <v>14</v>
      </c>
      <c r="F57" s="30">
        <v>0</v>
      </c>
      <c r="G57" s="212">
        <f t="shared" si="3"/>
        <v>14</v>
      </c>
      <c r="H57" s="30"/>
      <c r="I57" s="30"/>
      <c r="J57" s="127"/>
      <c r="K57" s="28">
        <f t="shared" si="2"/>
        <v>44</v>
      </c>
    </row>
    <row r="58" spans="1:11" ht="12.75">
      <c r="A58" s="58" t="s">
        <v>100</v>
      </c>
      <c r="B58">
        <v>89</v>
      </c>
      <c r="C58" s="19">
        <v>54</v>
      </c>
      <c r="D58" s="127">
        <f t="shared" si="5"/>
        <v>143</v>
      </c>
      <c r="E58" s="211">
        <v>278</v>
      </c>
      <c r="F58" s="30">
        <v>5</v>
      </c>
      <c r="G58" s="212">
        <f t="shared" si="3"/>
        <v>283</v>
      </c>
      <c r="H58" s="30">
        <v>8</v>
      </c>
      <c r="I58" s="30"/>
      <c r="J58" s="127">
        <f>SUM(H58:I58)</f>
        <v>8</v>
      </c>
      <c r="K58" s="28">
        <f t="shared" si="2"/>
        <v>434</v>
      </c>
    </row>
    <row r="59" spans="1:11" ht="12.75">
      <c r="A59" s="58" t="s">
        <v>101</v>
      </c>
      <c r="B59">
        <v>73</v>
      </c>
      <c r="C59" s="19">
        <v>53</v>
      </c>
      <c r="D59" s="127">
        <f t="shared" si="5"/>
        <v>126</v>
      </c>
      <c r="E59" s="211">
        <v>253</v>
      </c>
      <c r="F59" s="30">
        <v>15</v>
      </c>
      <c r="G59" s="212">
        <f>SUM(E59:F59)</f>
        <v>268</v>
      </c>
      <c r="H59" s="30">
        <v>12</v>
      </c>
      <c r="I59" s="30"/>
      <c r="J59" s="127">
        <f t="shared" si="4"/>
        <v>12</v>
      </c>
      <c r="K59" s="28">
        <f t="shared" si="2"/>
        <v>406</v>
      </c>
    </row>
    <row r="60" spans="1:11" ht="12.75">
      <c r="A60" s="58" t="s">
        <v>102</v>
      </c>
      <c r="B60">
        <v>5</v>
      </c>
      <c r="C60" s="19">
        <v>5</v>
      </c>
      <c r="D60" s="127">
        <f t="shared" si="5"/>
        <v>10</v>
      </c>
      <c r="E60" s="211">
        <v>93</v>
      </c>
      <c r="F60" s="30">
        <v>5</v>
      </c>
      <c r="G60" s="212">
        <f t="shared" si="3"/>
        <v>98</v>
      </c>
      <c r="H60" s="30">
        <v>14</v>
      </c>
      <c r="I60" s="30">
        <v>2</v>
      </c>
      <c r="J60" s="127">
        <f t="shared" si="4"/>
        <v>16</v>
      </c>
      <c r="K60" s="28">
        <f t="shared" si="2"/>
        <v>124</v>
      </c>
    </row>
    <row r="61" spans="1:11" ht="12.75">
      <c r="A61" s="58" t="s">
        <v>103</v>
      </c>
      <c r="B61">
        <v>68</v>
      </c>
      <c r="C61" s="19">
        <v>54</v>
      </c>
      <c r="D61" s="127">
        <f t="shared" si="5"/>
        <v>122</v>
      </c>
      <c r="E61" s="211">
        <v>265</v>
      </c>
      <c r="F61" s="30">
        <v>6</v>
      </c>
      <c r="G61" s="212">
        <f t="shared" si="3"/>
        <v>271</v>
      </c>
      <c r="H61" s="30">
        <v>40</v>
      </c>
      <c r="I61" s="30"/>
      <c r="J61" s="127">
        <f t="shared" si="4"/>
        <v>40</v>
      </c>
      <c r="K61" s="28">
        <f aca="true" t="shared" si="6" ref="K61:K72">D61+G61+J61</f>
        <v>433</v>
      </c>
    </row>
    <row r="62" spans="1:11" ht="12.75">
      <c r="A62" s="58" t="s">
        <v>104</v>
      </c>
      <c r="B62">
        <v>59</v>
      </c>
      <c r="C62" s="19">
        <v>60</v>
      </c>
      <c r="D62" s="127">
        <f>SUM(B62:C62)</f>
        <v>119</v>
      </c>
      <c r="E62" s="211">
        <v>131</v>
      </c>
      <c r="F62" s="30">
        <v>7</v>
      </c>
      <c r="G62" s="212">
        <f>SUM(E62:F62)</f>
        <v>138</v>
      </c>
      <c r="H62" s="30">
        <v>17</v>
      </c>
      <c r="I62" s="30"/>
      <c r="J62" s="127">
        <f>SUM(H62:I62)</f>
        <v>17</v>
      </c>
      <c r="K62" s="28">
        <f t="shared" si="6"/>
        <v>274</v>
      </c>
    </row>
    <row r="63" spans="1:11" ht="12.75">
      <c r="A63" s="58" t="s">
        <v>105</v>
      </c>
      <c r="B63">
        <v>41</v>
      </c>
      <c r="C63" s="19">
        <v>29</v>
      </c>
      <c r="D63" s="127">
        <f t="shared" si="5"/>
        <v>70</v>
      </c>
      <c r="E63" s="211">
        <v>326</v>
      </c>
      <c r="F63" s="30">
        <v>2</v>
      </c>
      <c r="G63" s="212">
        <f t="shared" si="3"/>
        <v>328</v>
      </c>
      <c r="H63" s="30">
        <v>11</v>
      </c>
      <c r="I63" s="30"/>
      <c r="J63" s="127">
        <f t="shared" si="4"/>
        <v>11</v>
      </c>
      <c r="K63" s="28">
        <f t="shared" si="6"/>
        <v>409</v>
      </c>
    </row>
    <row r="64" spans="1:11" ht="12.75">
      <c r="A64" s="58" t="s">
        <v>106</v>
      </c>
      <c r="B64">
        <v>139</v>
      </c>
      <c r="C64" s="19">
        <v>59</v>
      </c>
      <c r="D64" s="127">
        <f>SUM(B64:C64)</f>
        <v>198</v>
      </c>
      <c r="E64" s="211">
        <v>250</v>
      </c>
      <c r="F64" s="30">
        <v>37</v>
      </c>
      <c r="G64" s="212">
        <f>SUM(E64:F64)</f>
        <v>287</v>
      </c>
      <c r="H64" s="30">
        <v>44</v>
      </c>
      <c r="I64" s="30">
        <v>1</v>
      </c>
      <c r="J64" s="127">
        <f t="shared" si="4"/>
        <v>45</v>
      </c>
      <c r="K64" s="28">
        <f t="shared" si="6"/>
        <v>530</v>
      </c>
    </row>
    <row r="65" spans="1:11" ht="12.75">
      <c r="A65" s="58" t="s">
        <v>107</v>
      </c>
      <c r="B65">
        <v>19</v>
      </c>
      <c r="C65" s="19">
        <v>20</v>
      </c>
      <c r="D65" s="127">
        <f>SUM(B65:C65)</f>
        <v>39</v>
      </c>
      <c r="E65" s="211">
        <v>106</v>
      </c>
      <c r="F65" s="30">
        <v>0</v>
      </c>
      <c r="G65" s="212">
        <f>SUM(E65:F65)</f>
        <v>106</v>
      </c>
      <c r="H65" s="30">
        <v>12</v>
      </c>
      <c r="I65" s="30"/>
      <c r="J65" s="127">
        <f>SUM(H65:I65)</f>
        <v>12</v>
      </c>
      <c r="K65" s="28">
        <f t="shared" si="6"/>
        <v>157</v>
      </c>
    </row>
    <row r="66" spans="1:11" ht="12.75">
      <c r="A66" s="58" t="s">
        <v>108</v>
      </c>
      <c r="B66">
        <v>48</v>
      </c>
      <c r="C66" s="19">
        <v>30</v>
      </c>
      <c r="D66" s="127">
        <f t="shared" si="5"/>
        <v>78</v>
      </c>
      <c r="E66" s="211">
        <v>215</v>
      </c>
      <c r="F66" s="30">
        <v>1</v>
      </c>
      <c r="G66" s="212">
        <f t="shared" si="3"/>
        <v>216</v>
      </c>
      <c r="H66" s="30">
        <v>15</v>
      </c>
      <c r="I66" s="30"/>
      <c r="J66" s="127">
        <f t="shared" si="4"/>
        <v>15</v>
      </c>
      <c r="K66" s="28">
        <f t="shared" si="6"/>
        <v>309</v>
      </c>
    </row>
    <row r="67" spans="1:11" ht="12.75">
      <c r="A67" s="58" t="s">
        <v>109</v>
      </c>
      <c r="B67">
        <v>95</v>
      </c>
      <c r="C67" s="19">
        <v>57</v>
      </c>
      <c r="D67" s="127">
        <f t="shared" si="5"/>
        <v>152</v>
      </c>
      <c r="E67" s="211">
        <v>252</v>
      </c>
      <c r="F67" s="30">
        <v>6</v>
      </c>
      <c r="G67" s="212">
        <f t="shared" si="3"/>
        <v>258</v>
      </c>
      <c r="H67" s="30">
        <v>9</v>
      </c>
      <c r="I67" s="30"/>
      <c r="J67" s="127">
        <f t="shared" si="4"/>
        <v>9</v>
      </c>
      <c r="K67" s="28">
        <f t="shared" si="6"/>
        <v>419</v>
      </c>
    </row>
    <row r="68" spans="1:11" ht="12.75">
      <c r="A68" s="58" t="s">
        <v>110</v>
      </c>
      <c r="B68">
        <v>190</v>
      </c>
      <c r="C68" s="19">
        <v>108</v>
      </c>
      <c r="D68" s="127">
        <f>SUM(B68:C68)</f>
        <v>298</v>
      </c>
      <c r="E68" s="211">
        <v>469</v>
      </c>
      <c r="F68" s="30">
        <v>35</v>
      </c>
      <c r="G68" s="212">
        <f t="shared" si="3"/>
        <v>504</v>
      </c>
      <c r="H68" s="30">
        <v>18</v>
      </c>
      <c r="I68" s="30">
        <v>1</v>
      </c>
      <c r="J68" s="127">
        <f t="shared" si="4"/>
        <v>19</v>
      </c>
      <c r="K68" s="28">
        <f t="shared" si="6"/>
        <v>821</v>
      </c>
    </row>
    <row r="69" spans="1:11" ht="12.75">
      <c r="A69" s="58" t="s">
        <v>111</v>
      </c>
      <c r="B69">
        <v>93</v>
      </c>
      <c r="C69" s="19">
        <v>39</v>
      </c>
      <c r="D69" s="127">
        <f>SUM(B69:C69)</f>
        <v>132</v>
      </c>
      <c r="E69" s="211">
        <v>148</v>
      </c>
      <c r="F69" s="30">
        <v>9</v>
      </c>
      <c r="G69" s="212">
        <f>SUM(E69:F69)</f>
        <v>157</v>
      </c>
      <c r="H69" s="30">
        <v>9</v>
      </c>
      <c r="I69" s="30"/>
      <c r="J69" s="127">
        <f>SUM(H69:I69)</f>
        <v>9</v>
      </c>
      <c r="K69" s="28">
        <f t="shared" si="6"/>
        <v>298</v>
      </c>
    </row>
    <row r="70" spans="1:11" ht="12.75">
      <c r="A70" s="58" t="s">
        <v>112</v>
      </c>
      <c r="B70">
        <v>23</v>
      </c>
      <c r="C70" s="19">
        <v>15</v>
      </c>
      <c r="D70" s="127">
        <f t="shared" si="5"/>
        <v>38</v>
      </c>
      <c r="E70" s="211">
        <v>57</v>
      </c>
      <c r="F70" s="30">
        <v>0</v>
      </c>
      <c r="G70" s="212">
        <f t="shared" si="3"/>
        <v>57</v>
      </c>
      <c r="H70" s="30">
        <v>5</v>
      </c>
      <c r="I70" s="30"/>
      <c r="J70" s="127">
        <f t="shared" si="4"/>
        <v>5</v>
      </c>
      <c r="K70" s="28">
        <f t="shared" si="6"/>
        <v>100</v>
      </c>
    </row>
    <row r="71" spans="1:11" ht="12.75">
      <c r="A71" s="58" t="s">
        <v>113</v>
      </c>
      <c r="B71">
        <v>27</v>
      </c>
      <c r="C71" s="19">
        <v>11</v>
      </c>
      <c r="D71" s="127">
        <f t="shared" si="5"/>
        <v>38</v>
      </c>
      <c r="E71" s="211">
        <v>13</v>
      </c>
      <c r="F71" s="30">
        <v>0</v>
      </c>
      <c r="G71" s="212">
        <f t="shared" si="3"/>
        <v>13</v>
      </c>
      <c r="H71" s="30"/>
      <c r="I71" s="30"/>
      <c r="J71" s="127">
        <f t="shared" si="4"/>
        <v>0</v>
      </c>
      <c r="K71" s="28">
        <f t="shared" si="6"/>
        <v>51</v>
      </c>
    </row>
    <row r="72" spans="1:11" ht="12.75">
      <c r="A72" s="59" t="s">
        <v>4</v>
      </c>
      <c r="B72" s="38">
        <v>1093</v>
      </c>
      <c r="C72" s="67">
        <v>686</v>
      </c>
      <c r="D72" s="128">
        <f t="shared" si="5"/>
        <v>1779</v>
      </c>
      <c r="E72" s="213">
        <v>3153</v>
      </c>
      <c r="F72" s="31">
        <v>132</v>
      </c>
      <c r="G72" s="214">
        <f t="shared" si="3"/>
        <v>3285</v>
      </c>
      <c r="H72" s="31">
        <v>237</v>
      </c>
      <c r="I72" s="31">
        <v>4</v>
      </c>
      <c r="J72" s="128">
        <f t="shared" si="4"/>
        <v>241</v>
      </c>
      <c r="K72" s="126">
        <f t="shared" si="6"/>
        <v>5305</v>
      </c>
    </row>
    <row r="73" spans="1:11" ht="12.75">
      <c r="A73" s="59" t="s">
        <v>52</v>
      </c>
      <c r="B73" s="24">
        <f>B72/D72</f>
        <v>0.6143901068015739</v>
      </c>
      <c r="C73" s="88">
        <f>C72/D72</f>
        <v>0.3856098931984261</v>
      </c>
      <c r="D73" s="72"/>
      <c r="E73" s="215">
        <f>E72/G72</f>
        <v>0.9598173515981735</v>
      </c>
      <c r="F73" s="72">
        <f>F72/G72</f>
        <v>0.04018264840182648</v>
      </c>
      <c r="G73" s="216"/>
      <c r="H73" s="72">
        <f>H72/J72</f>
        <v>0.983402489626556</v>
      </c>
      <c r="I73" s="72">
        <f>I72/J72</f>
        <v>0.016597510373443983</v>
      </c>
      <c r="J73" s="31"/>
      <c r="K73" s="5"/>
    </row>
    <row r="74" spans="4:10" ht="12.75">
      <c r="D74" s="7"/>
      <c r="E74" s="7"/>
      <c r="F74" s="7"/>
      <c r="G74" s="7"/>
      <c r="H74" s="7"/>
      <c r="I74" s="7"/>
      <c r="J74" s="7"/>
    </row>
    <row r="76" spans="1:10" ht="12.75">
      <c r="A76" s="57" t="s">
        <v>79</v>
      </c>
      <c r="D76" s="6"/>
      <c r="E76" s="6"/>
      <c r="F76" s="6"/>
      <c r="G76" s="6"/>
      <c r="H76" s="6"/>
      <c r="I76" s="6"/>
      <c r="J76" s="6"/>
    </row>
    <row r="77" spans="1:10" ht="12.75">
      <c r="A77" s="57"/>
      <c r="B77" s="291" t="s">
        <v>34</v>
      </c>
      <c r="C77" s="267"/>
      <c r="D77" s="267"/>
      <c r="E77" s="292" t="s">
        <v>36</v>
      </c>
      <c r="F77" s="267"/>
      <c r="G77" s="293"/>
      <c r="H77" s="267" t="s">
        <v>191</v>
      </c>
      <c r="I77" s="267"/>
      <c r="J77" s="294"/>
    </row>
    <row r="78" spans="1:11" ht="12.75">
      <c r="A78" t="s">
        <v>0</v>
      </c>
      <c r="B78" s="101" t="s">
        <v>35</v>
      </c>
      <c r="C78" s="124" t="s">
        <v>189</v>
      </c>
      <c r="D78" s="120" t="s">
        <v>33</v>
      </c>
      <c r="E78" s="121" t="s">
        <v>35</v>
      </c>
      <c r="F78" s="120" t="s">
        <v>189</v>
      </c>
      <c r="G78" s="120" t="s">
        <v>33</v>
      </c>
      <c r="H78" s="122" t="s">
        <v>35</v>
      </c>
      <c r="I78" s="120" t="s">
        <v>189</v>
      </c>
      <c r="J78" s="120" t="s">
        <v>33</v>
      </c>
      <c r="K78" s="104" t="s">
        <v>4</v>
      </c>
    </row>
    <row r="79" spans="1:11" ht="12.75">
      <c r="A79" s="58" t="s">
        <v>97</v>
      </c>
      <c r="B79" s="14">
        <v>3</v>
      </c>
      <c r="C79" s="17">
        <v>4</v>
      </c>
      <c r="D79" s="128">
        <f>SUM(B79:C79)</f>
        <v>7</v>
      </c>
      <c r="E79" s="125">
        <v>77</v>
      </c>
      <c r="F79" s="71">
        <v>3</v>
      </c>
      <c r="G79" s="129">
        <f>SUM(E79:F79)</f>
        <v>80</v>
      </c>
      <c r="H79" s="71">
        <v>30</v>
      </c>
      <c r="I79" s="71"/>
      <c r="J79" s="128">
        <f>SUM(H79:I79)</f>
        <v>30</v>
      </c>
      <c r="K79" s="126">
        <f aca="true" t="shared" si="7" ref="K79:K96">D79+G79+J79</f>
        <v>117</v>
      </c>
    </row>
    <row r="80" spans="1:11" ht="12.75">
      <c r="A80" s="58" t="s">
        <v>98</v>
      </c>
      <c r="B80" s="14">
        <v>1</v>
      </c>
      <c r="C80" s="17">
        <v>2</v>
      </c>
      <c r="D80" s="128">
        <f aca="true" t="shared" si="8" ref="D80:D96">SUM(B80:C80)</f>
        <v>3</v>
      </c>
      <c r="E80" s="125">
        <v>15</v>
      </c>
      <c r="F80" s="71">
        <v>1</v>
      </c>
      <c r="G80" s="129">
        <f aca="true" t="shared" si="9" ref="G80:G96">SUM(E80:F80)</f>
        <v>16</v>
      </c>
      <c r="H80" s="71">
        <v>23</v>
      </c>
      <c r="I80" s="71"/>
      <c r="J80" s="128">
        <f aca="true" t="shared" si="10" ref="J80:J96">SUM(H80:I80)</f>
        <v>23</v>
      </c>
      <c r="K80" s="126">
        <f t="shared" si="7"/>
        <v>42</v>
      </c>
    </row>
    <row r="81" spans="1:11" ht="12.75">
      <c r="A81" s="58" t="s">
        <v>99</v>
      </c>
      <c r="B81" s="14">
        <v>1</v>
      </c>
      <c r="C81" s="17"/>
      <c r="D81" s="128">
        <f t="shared" si="8"/>
        <v>1</v>
      </c>
      <c r="E81" s="125">
        <v>2</v>
      </c>
      <c r="F81" s="71">
        <v>5</v>
      </c>
      <c r="G81" s="129">
        <f t="shared" si="9"/>
        <v>7</v>
      </c>
      <c r="H81" s="71">
        <v>3</v>
      </c>
      <c r="I81" s="71"/>
      <c r="J81" s="128">
        <f t="shared" si="10"/>
        <v>3</v>
      </c>
      <c r="K81" s="126">
        <f t="shared" si="7"/>
        <v>11</v>
      </c>
    </row>
    <row r="82" spans="1:11" ht="12.75">
      <c r="A82" s="58" t="s">
        <v>100</v>
      </c>
      <c r="B82" s="14">
        <v>15</v>
      </c>
      <c r="C82" s="17">
        <v>10</v>
      </c>
      <c r="D82" s="128">
        <f t="shared" si="8"/>
        <v>25</v>
      </c>
      <c r="E82" s="125">
        <v>132</v>
      </c>
      <c r="F82" s="71">
        <v>9</v>
      </c>
      <c r="G82" s="129">
        <f t="shared" si="9"/>
        <v>141</v>
      </c>
      <c r="H82" s="71">
        <v>60</v>
      </c>
      <c r="I82" s="71"/>
      <c r="J82" s="128">
        <f t="shared" si="10"/>
        <v>60</v>
      </c>
      <c r="K82" s="126">
        <f t="shared" si="7"/>
        <v>226</v>
      </c>
    </row>
    <row r="83" spans="1:11" ht="12.75">
      <c r="A83" s="58" t="s">
        <v>101</v>
      </c>
      <c r="B83" s="14">
        <v>8</v>
      </c>
      <c r="C83" s="17">
        <v>17</v>
      </c>
      <c r="D83" s="128">
        <f t="shared" si="8"/>
        <v>25</v>
      </c>
      <c r="E83" s="125">
        <v>160</v>
      </c>
      <c r="F83" s="71">
        <v>1</v>
      </c>
      <c r="G83" s="129">
        <f t="shared" si="9"/>
        <v>161</v>
      </c>
      <c r="H83" s="71">
        <v>32</v>
      </c>
      <c r="I83" s="71"/>
      <c r="J83" s="128">
        <f>SUM(H83:I83)</f>
        <v>32</v>
      </c>
      <c r="K83" s="126">
        <f t="shared" si="7"/>
        <v>218</v>
      </c>
    </row>
    <row r="84" spans="1:11" ht="12.75">
      <c r="A84" s="58" t="s">
        <v>102</v>
      </c>
      <c r="B84" s="14">
        <v>3</v>
      </c>
      <c r="C84" s="17">
        <v>5</v>
      </c>
      <c r="D84" s="128">
        <f t="shared" si="8"/>
        <v>8</v>
      </c>
      <c r="E84" s="125">
        <v>23</v>
      </c>
      <c r="F84" s="71">
        <v>4</v>
      </c>
      <c r="G84" s="129">
        <f t="shared" si="9"/>
        <v>27</v>
      </c>
      <c r="H84" s="71">
        <v>61</v>
      </c>
      <c r="I84" s="71"/>
      <c r="J84" s="128">
        <f t="shared" si="10"/>
        <v>61</v>
      </c>
      <c r="K84" s="126">
        <f t="shared" si="7"/>
        <v>96</v>
      </c>
    </row>
    <row r="85" spans="1:11" ht="12.75">
      <c r="A85" s="58" t="s">
        <v>103</v>
      </c>
      <c r="B85" s="14">
        <v>3</v>
      </c>
      <c r="C85" s="17">
        <v>7</v>
      </c>
      <c r="D85" s="128">
        <f t="shared" si="8"/>
        <v>10</v>
      </c>
      <c r="E85" s="125">
        <v>83</v>
      </c>
      <c r="F85" s="71">
        <v>4</v>
      </c>
      <c r="G85" s="129">
        <f t="shared" si="9"/>
        <v>87</v>
      </c>
      <c r="H85" s="71">
        <v>10</v>
      </c>
      <c r="I85" s="71"/>
      <c r="J85" s="128">
        <f t="shared" si="10"/>
        <v>10</v>
      </c>
      <c r="K85" s="126">
        <f t="shared" si="7"/>
        <v>107</v>
      </c>
    </row>
    <row r="86" spans="1:11" ht="12.75">
      <c r="A86" s="58" t="s">
        <v>104</v>
      </c>
      <c r="B86" s="14">
        <v>8</v>
      </c>
      <c r="C86" s="17">
        <v>6</v>
      </c>
      <c r="D86" s="128">
        <f t="shared" si="8"/>
        <v>14</v>
      </c>
      <c r="E86" s="125">
        <v>98</v>
      </c>
      <c r="F86" s="71">
        <v>15</v>
      </c>
      <c r="G86" s="129">
        <f t="shared" si="9"/>
        <v>113</v>
      </c>
      <c r="H86" s="71">
        <v>37</v>
      </c>
      <c r="I86" s="71"/>
      <c r="J86" s="128">
        <f t="shared" si="10"/>
        <v>37</v>
      </c>
      <c r="K86" s="126">
        <f t="shared" si="7"/>
        <v>164</v>
      </c>
    </row>
    <row r="87" spans="1:11" ht="12.75">
      <c r="A87" s="58" t="s">
        <v>105</v>
      </c>
      <c r="B87" s="14">
        <v>5</v>
      </c>
      <c r="C87" s="17">
        <v>3</v>
      </c>
      <c r="D87" s="128">
        <f t="shared" si="8"/>
        <v>8</v>
      </c>
      <c r="E87" s="125">
        <v>74</v>
      </c>
      <c r="F87" s="71">
        <v>1</v>
      </c>
      <c r="G87" s="129">
        <f t="shared" si="9"/>
        <v>75</v>
      </c>
      <c r="H87" s="71">
        <v>2</v>
      </c>
      <c r="I87" s="71"/>
      <c r="J87" s="128">
        <f t="shared" si="10"/>
        <v>2</v>
      </c>
      <c r="K87" s="126">
        <f t="shared" si="7"/>
        <v>85</v>
      </c>
    </row>
    <row r="88" spans="1:11" ht="12.75">
      <c r="A88" s="58" t="s">
        <v>106</v>
      </c>
      <c r="B88" s="14">
        <v>9</v>
      </c>
      <c r="C88" s="17">
        <v>11</v>
      </c>
      <c r="D88" s="128">
        <f t="shared" si="8"/>
        <v>20</v>
      </c>
      <c r="E88" s="125">
        <v>88</v>
      </c>
      <c r="F88" s="71">
        <v>22</v>
      </c>
      <c r="G88" s="129">
        <f t="shared" si="9"/>
        <v>110</v>
      </c>
      <c r="H88" s="71">
        <v>107</v>
      </c>
      <c r="I88" s="71"/>
      <c r="J88" s="128">
        <f>SUM(H88:I88)</f>
        <v>107</v>
      </c>
      <c r="K88" s="126">
        <f t="shared" si="7"/>
        <v>237</v>
      </c>
    </row>
    <row r="89" spans="1:11" ht="12.75">
      <c r="A89" s="58" t="s">
        <v>107</v>
      </c>
      <c r="B89" s="14">
        <v>0</v>
      </c>
      <c r="C89" s="17">
        <v>3</v>
      </c>
      <c r="D89" s="128">
        <f t="shared" si="8"/>
        <v>3</v>
      </c>
      <c r="E89" s="125">
        <v>27</v>
      </c>
      <c r="F89" s="71"/>
      <c r="G89" s="129">
        <f t="shared" si="9"/>
        <v>27</v>
      </c>
      <c r="H89" s="71">
        <v>42</v>
      </c>
      <c r="I89" s="71"/>
      <c r="J89" s="128">
        <f t="shared" si="10"/>
        <v>42</v>
      </c>
      <c r="K89" s="126">
        <f t="shared" si="7"/>
        <v>72</v>
      </c>
    </row>
    <row r="90" spans="1:11" ht="12.75">
      <c r="A90" s="58" t="s">
        <v>108</v>
      </c>
      <c r="B90" s="14">
        <v>5</v>
      </c>
      <c r="C90" s="17">
        <v>7</v>
      </c>
      <c r="D90" s="128">
        <f t="shared" si="8"/>
        <v>12</v>
      </c>
      <c r="E90" s="125">
        <v>67</v>
      </c>
      <c r="F90" s="71">
        <v>12</v>
      </c>
      <c r="G90" s="129">
        <f t="shared" si="9"/>
        <v>79</v>
      </c>
      <c r="H90" s="71">
        <v>67</v>
      </c>
      <c r="I90" s="71">
        <v>6</v>
      </c>
      <c r="J90" s="128">
        <f t="shared" si="10"/>
        <v>73</v>
      </c>
      <c r="K90" s="126">
        <f t="shared" si="7"/>
        <v>164</v>
      </c>
    </row>
    <row r="91" spans="1:11" ht="12.75">
      <c r="A91" s="58" t="s">
        <v>109</v>
      </c>
      <c r="B91" s="14">
        <v>12</v>
      </c>
      <c r="C91" s="17">
        <v>9</v>
      </c>
      <c r="D91" s="128">
        <f t="shared" si="8"/>
        <v>21</v>
      </c>
      <c r="E91" s="125">
        <v>134</v>
      </c>
      <c r="F91" s="71">
        <v>7</v>
      </c>
      <c r="G91" s="129">
        <f t="shared" si="9"/>
        <v>141</v>
      </c>
      <c r="H91" s="71">
        <v>33</v>
      </c>
      <c r="I91" s="71"/>
      <c r="J91" s="128">
        <f t="shared" si="10"/>
        <v>33</v>
      </c>
      <c r="K91" s="126">
        <f t="shared" si="7"/>
        <v>195</v>
      </c>
    </row>
    <row r="92" spans="1:11" ht="12.75">
      <c r="A92" s="58" t="s">
        <v>110</v>
      </c>
      <c r="B92" s="14">
        <v>12</v>
      </c>
      <c r="C92" s="17">
        <v>17</v>
      </c>
      <c r="D92" s="128">
        <f t="shared" si="8"/>
        <v>29</v>
      </c>
      <c r="E92" s="125">
        <v>165</v>
      </c>
      <c r="F92" s="71">
        <v>4</v>
      </c>
      <c r="G92" s="129">
        <f t="shared" si="9"/>
        <v>169</v>
      </c>
      <c r="H92" s="71">
        <v>9</v>
      </c>
      <c r="I92" s="71"/>
      <c r="J92" s="128">
        <f t="shared" si="10"/>
        <v>9</v>
      </c>
      <c r="K92" s="126">
        <f t="shared" si="7"/>
        <v>207</v>
      </c>
    </row>
    <row r="93" spans="1:11" ht="12.75">
      <c r="A93" s="58" t="s">
        <v>111</v>
      </c>
      <c r="B93" s="14">
        <v>11</v>
      </c>
      <c r="C93" s="17">
        <v>23</v>
      </c>
      <c r="D93" s="128">
        <f t="shared" si="8"/>
        <v>34</v>
      </c>
      <c r="E93" s="125">
        <v>164</v>
      </c>
      <c r="F93" s="71">
        <v>16</v>
      </c>
      <c r="G93" s="129">
        <f t="shared" si="9"/>
        <v>180</v>
      </c>
      <c r="H93" s="71">
        <v>57</v>
      </c>
      <c r="I93" s="71">
        <v>1</v>
      </c>
      <c r="J93" s="128">
        <f t="shared" si="10"/>
        <v>58</v>
      </c>
      <c r="K93" s="126">
        <f t="shared" si="7"/>
        <v>272</v>
      </c>
    </row>
    <row r="94" spans="1:11" ht="12.75">
      <c r="A94" s="58" t="s">
        <v>112</v>
      </c>
      <c r="B94" s="14">
        <v>4</v>
      </c>
      <c r="C94" s="17">
        <v>2</v>
      </c>
      <c r="D94" s="128">
        <f t="shared" si="8"/>
        <v>6</v>
      </c>
      <c r="E94" s="125">
        <v>23</v>
      </c>
      <c r="F94" s="71">
        <v>1</v>
      </c>
      <c r="G94" s="129">
        <f t="shared" si="9"/>
        <v>24</v>
      </c>
      <c r="H94" s="71">
        <v>22</v>
      </c>
      <c r="I94" s="71"/>
      <c r="J94" s="128">
        <f t="shared" si="10"/>
        <v>22</v>
      </c>
      <c r="K94" s="126">
        <f t="shared" si="7"/>
        <v>52</v>
      </c>
    </row>
    <row r="95" spans="1:11" ht="12.75">
      <c r="A95" s="58" t="s">
        <v>113</v>
      </c>
      <c r="B95" s="14">
        <v>6</v>
      </c>
      <c r="C95" s="17">
        <v>1</v>
      </c>
      <c r="D95" s="128">
        <f t="shared" si="8"/>
        <v>7</v>
      </c>
      <c r="E95" s="125">
        <v>24</v>
      </c>
      <c r="F95" s="71">
        <v>18</v>
      </c>
      <c r="G95" s="129">
        <f t="shared" si="9"/>
        <v>42</v>
      </c>
      <c r="H95" s="71"/>
      <c r="I95" s="71"/>
      <c r="J95" s="128"/>
      <c r="K95" s="126">
        <f t="shared" si="7"/>
        <v>49</v>
      </c>
    </row>
    <row r="96" spans="1:11" ht="12.75">
      <c r="A96" s="59" t="s">
        <v>4</v>
      </c>
      <c r="B96" s="38">
        <v>106</v>
      </c>
      <c r="C96" s="67">
        <v>130</v>
      </c>
      <c r="D96" s="32">
        <f t="shared" si="8"/>
        <v>236</v>
      </c>
      <c r="E96" s="208">
        <v>1363</v>
      </c>
      <c r="F96" s="32">
        <v>123</v>
      </c>
      <c r="G96" s="118">
        <f t="shared" si="9"/>
        <v>1486</v>
      </c>
      <c r="H96" s="32">
        <v>595</v>
      </c>
      <c r="I96" s="32">
        <v>7</v>
      </c>
      <c r="J96" s="32">
        <f t="shared" si="10"/>
        <v>602</v>
      </c>
      <c r="K96" s="126">
        <f t="shared" si="7"/>
        <v>2324</v>
      </c>
    </row>
    <row r="97" spans="1:11" ht="12.75">
      <c r="A97" s="59" t="s">
        <v>52</v>
      </c>
      <c r="B97" s="24">
        <f>B96/D96</f>
        <v>0.4491525423728814</v>
      </c>
      <c r="C97" s="88">
        <f>C96/D96</f>
        <v>0.5508474576271186</v>
      </c>
      <c r="D97" s="72"/>
      <c r="E97" s="90">
        <f>E96/G96</f>
        <v>0.9172274562584118</v>
      </c>
      <c r="F97" s="72">
        <f>F96/G96</f>
        <v>0.08277254374158816</v>
      </c>
      <c r="G97" s="119"/>
      <c r="H97" s="72">
        <f>H96/J96</f>
        <v>0.9883720930232558</v>
      </c>
      <c r="I97" s="72">
        <f>I96/J96</f>
        <v>0.011627906976744186</v>
      </c>
      <c r="J97" s="31"/>
      <c r="K97" s="28"/>
    </row>
    <row r="98" spans="4:10" ht="12.75">
      <c r="D98" s="7"/>
      <c r="E98" s="7"/>
      <c r="F98" s="7"/>
      <c r="G98" s="7"/>
      <c r="H98" s="7"/>
      <c r="I98" s="7"/>
      <c r="J98" s="7"/>
    </row>
    <row r="100" ht="12.75">
      <c r="A100" s="49" t="s">
        <v>348</v>
      </c>
    </row>
    <row r="101" spans="1:8" ht="33.75">
      <c r="A101" t="s">
        <v>0</v>
      </c>
      <c r="B101" s="101" t="s">
        <v>31</v>
      </c>
      <c r="C101" s="101" t="s">
        <v>24</v>
      </c>
      <c r="D101" s="101" t="s">
        <v>25</v>
      </c>
      <c r="E101" s="101" t="s">
        <v>37</v>
      </c>
      <c r="F101" s="101" t="s">
        <v>26</v>
      </c>
      <c r="G101" s="101" t="s">
        <v>18</v>
      </c>
      <c r="H101" s="101" t="s">
        <v>4</v>
      </c>
    </row>
    <row r="102" spans="1:8" ht="12.75">
      <c r="A102" s="56" t="s">
        <v>97</v>
      </c>
      <c r="B102">
        <v>37</v>
      </c>
      <c r="C102">
        <v>1</v>
      </c>
      <c r="D102">
        <v>3</v>
      </c>
      <c r="E102">
        <v>241</v>
      </c>
      <c r="H102">
        <f>SUM(B102:G102)</f>
        <v>282</v>
      </c>
    </row>
    <row r="103" spans="1:8" ht="12.75">
      <c r="A103" s="56" t="s">
        <v>98</v>
      </c>
      <c r="B103">
        <v>8</v>
      </c>
      <c r="C103">
        <v>1</v>
      </c>
      <c r="E103">
        <v>87</v>
      </c>
      <c r="H103">
        <f aca="true" t="shared" si="11" ref="H103:H118">SUM(B103:G103)</f>
        <v>96</v>
      </c>
    </row>
    <row r="104" spans="1:8" ht="12.75">
      <c r="A104" s="56" t="s">
        <v>99</v>
      </c>
      <c r="B104">
        <v>1</v>
      </c>
      <c r="E104">
        <v>38</v>
      </c>
      <c r="F104">
        <v>1</v>
      </c>
      <c r="G104">
        <v>1</v>
      </c>
      <c r="H104">
        <f t="shared" si="11"/>
        <v>41</v>
      </c>
    </row>
    <row r="105" spans="1:8" ht="12.75">
      <c r="A105" s="56" t="s">
        <v>100</v>
      </c>
      <c r="B105">
        <v>38</v>
      </c>
      <c r="C105">
        <v>21</v>
      </c>
      <c r="D105">
        <v>5</v>
      </c>
      <c r="E105">
        <v>362</v>
      </c>
      <c r="F105">
        <v>9</v>
      </c>
      <c r="G105">
        <v>3</v>
      </c>
      <c r="H105">
        <f t="shared" si="11"/>
        <v>438</v>
      </c>
    </row>
    <row r="106" spans="1:8" ht="12.75">
      <c r="A106" s="56" t="s">
        <v>101</v>
      </c>
      <c r="B106">
        <v>61</v>
      </c>
      <c r="C106">
        <v>0</v>
      </c>
      <c r="D106">
        <v>4</v>
      </c>
      <c r="E106">
        <v>337</v>
      </c>
      <c r="G106">
        <v>1</v>
      </c>
      <c r="H106">
        <f t="shared" si="11"/>
        <v>403</v>
      </c>
    </row>
    <row r="107" spans="1:8" ht="12.75">
      <c r="A107" s="56" t="s">
        <v>102</v>
      </c>
      <c r="B107">
        <v>12</v>
      </c>
      <c r="C107">
        <v>9</v>
      </c>
      <c r="D107">
        <v>10</v>
      </c>
      <c r="E107">
        <v>128</v>
      </c>
      <c r="H107">
        <f t="shared" si="11"/>
        <v>159</v>
      </c>
    </row>
    <row r="108" spans="1:8" ht="12.75">
      <c r="A108" s="56" t="s">
        <v>103</v>
      </c>
      <c r="B108">
        <v>81</v>
      </c>
      <c r="C108">
        <v>1</v>
      </c>
      <c r="D108">
        <v>4</v>
      </c>
      <c r="E108">
        <v>305</v>
      </c>
      <c r="F108">
        <v>3</v>
      </c>
      <c r="G108">
        <v>1</v>
      </c>
      <c r="H108">
        <f t="shared" si="11"/>
        <v>395</v>
      </c>
    </row>
    <row r="109" spans="1:8" ht="12.75">
      <c r="A109" s="56" t="s">
        <v>104</v>
      </c>
      <c r="B109">
        <v>24</v>
      </c>
      <c r="D109">
        <v>4</v>
      </c>
      <c r="E109">
        <v>226</v>
      </c>
      <c r="F109">
        <v>4</v>
      </c>
      <c r="G109">
        <v>1</v>
      </c>
      <c r="H109">
        <f t="shared" si="11"/>
        <v>259</v>
      </c>
    </row>
    <row r="110" spans="1:8" ht="12.75">
      <c r="A110" s="56" t="s">
        <v>105</v>
      </c>
      <c r="B110">
        <v>57</v>
      </c>
      <c r="D110">
        <v>1</v>
      </c>
      <c r="E110">
        <v>350</v>
      </c>
      <c r="H110">
        <f t="shared" si="11"/>
        <v>408</v>
      </c>
    </row>
    <row r="111" spans="1:8" ht="12.75">
      <c r="A111" s="56" t="s">
        <v>106</v>
      </c>
      <c r="B111">
        <v>46</v>
      </c>
      <c r="C111">
        <v>11</v>
      </c>
      <c r="D111">
        <v>14</v>
      </c>
      <c r="E111">
        <v>454</v>
      </c>
      <c r="F111">
        <v>3</v>
      </c>
      <c r="G111">
        <v>1</v>
      </c>
      <c r="H111">
        <f t="shared" si="11"/>
        <v>529</v>
      </c>
    </row>
    <row r="112" spans="1:8" ht="12.75">
      <c r="A112" s="56" t="s">
        <v>107</v>
      </c>
      <c r="B112">
        <v>6</v>
      </c>
      <c r="C112">
        <v>11</v>
      </c>
      <c r="D112">
        <v>4</v>
      </c>
      <c r="E112">
        <v>127</v>
      </c>
      <c r="F112">
        <v>2</v>
      </c>
      <c r="H112">
        <f t="shared" si="11"/>
        <v>150</v>
      </c>
    </row>
    <row r="113" spans="1:8" ht="12.75">
      <c r="A113" s="56" t="s">
        <v>108</v>
      </c>
      <c r="B113">
        <v>24</v>
      </c>
      <c r="C113">
        <v>2</v>
      </c>
      <c r="D113">
        <v>6</v>
      </c>
      <c r="E113">
        <v>269</v>
      </c>
      <c r="F113">
        <v>1</v>
      </c>
      <c r="G113">
        <v>1</v>
      </c>
      <c r="H113">
        <f t="shared" si="11"/>
        <v>303</v>
      </c>
    </row>
    <row r="114" spans="1:8" ht="12.75">
      <c r="A114" s="56" t="s">
        <v>109</v>
      </c>
      <c r="B114">
        <v>34</v>
      </c>
      <c r="C114">
        <v>2</v>
      </c>
      <c r="D114">
        <v>6</v>
      </c>
      <c r="E114">
        <v>308</v>
      </c>
      <c r="F114">
        <v>2</v>
      </c>
      <c r="H114">
        <f t="shared" si="11"/>
        <v>352</v>
      </c>
    </row>
    <row r="115" spans="1:8" ht="12.75">
      <c r="A115" s="56" t="s">
        <v>110</v>
      </c>
      <c r="B115">
        <v>70</v>
      </c>
      <c r="C115">
        <v>4</v>
      </c>
      <c r="D115">
        <v>19</v>
      </c>
      <c r="E115">
        <v>672</v>
      </c>
      <c r="F115">
        <v>44</v>
      </c>
      <c r="G115">
        <v>3</v>
      </c>
      <c r="H115">
        <f t="shared" si="11"/>
        <v>812</v>
      </c>
    </row>
    <row r="116" spans="1:8" ht="12.75">
      <c r="A116" s="56" t="s">
        <v>111</v>
      </c>
      <c r="B116">
        <v>33</v>
      </c>
      <c r="D116">
        <v>4</v>
      </c>
      <c r="E116">
        <v>259</v>
      </c>
      <c r="F116">
        <v>1</v>
      </c>
      <c r="G116">
        <v>1</v>
      </c>
      <c r="H116">
        <f t="shared" si="11"/>
        <v>298</v>
      </c>
    </row>
    <row r="117" spans="1:8" ht="12.75">
      <c r="A117" s="56" t="s">
        <v>112</v>
      </c>
      <c r="B117">
        <v>1</v>
      </c>
      <c r="C117">
        <v>2</v>
      </c>
      <c r="D117">
        <v>11</v>
      </c>
      <c r="E117">
        <v>95</v>
      </c>
      <c r="H117">
        <f t="shared" si="11"/>
        <v>109</v>
      </c>
    </row>
    <row r="118" spans="1:8" ht="12.75">
      <c r="A118" s="56" t="s">
        <v>113</v>
      </c>
      <c r="B118">
        <v>3</v>
      </c>
      <c r="E118">
        <v>45</v>
      </c>
      <c r="F118">
        <v>3</v>
      </c>
      <c r="H118">
        <f t="shared" si="11"/>
        <v>51</v>
      </c>
    </row>
    <row r="119" spans="1:9" ht="12.75">
      <c r="A119" s="56" t="s">
        <v>4</v>
      </c>
      <c r="B119" s="14">
        <f aca="true" t="shared" si="12" ref="B119:H119">SUM(B102:B118)</f>
        <v>536</v>
      </c>
      <c r="C119" s="14">
        <f t="shared" si="12"/>
        <v>65</v>
      </c>
      <c r="D119" s="14">
        <f t="shared" si="12"/>
        <v>95</v>
      </c>
      <c r="E119" s="14">
        <f t="shared" si="12"/>
        <v>4303</v>
      </c>
      <c r="F119" s="14">
        <f t="shared" si="12"/>
        <v>73</v>
      </c>
      <c r="G119" s="14">
        <f t="shared" si="12"/>
        <v>13</v>
      </c>
      <c r="H119" s="14">
        <f t="shared" si="12"/>
        <v>5085</v>
      </c>
      <c r="I119" s="14"/>
    </row>
    <row r="120" spans="1:7" ht="12.75">
      <c r="A120" s="57" t="s">
        <v>5</v>
      </c>
      <c r="B120" s="24">
        <f>B119/H119</f>
        <v>0.10540806293018683</v>
      </c>
      <c r="C120" s="24">
        <f>C119/H119</f>
        <v>0.012782694198623401</v>
      </c>
      <c r="D120" s="24">
        <f>D119/H119</f>
        <v>0.018682399213372666</v>
      </c>
      <c r="E120" s="24">
        <f>E119/H119</f>
        <v>0.8462143559488692</v>
      </c>
      <c r="F120" s="24">
        <f>F119/H119</f>
        <v>0.014355948869223206</v>
      </c>
      <c r="G120" s="91">
        <f>G119/H119</f>
        <v>0.0025565388397246805</v>
      </c>
    </row>
    <row r="123" ht="12.75">
      <c r="A123" s="49" t="s">
        <v>349</v>
      </c>
    </row>
    <row r="124" spans="1:10" ht="22.5">
      <c r="A124" s="130"/>
      <c r="B124" s="101" t="s">
        <v>53</v>
      </c>
      <c r="C124" s="101" t="s">
        <v>54</v>
      </c>
      <c r="D124" s="101" t="s">
        <v>55</v>
      </c>
      <c r="E124" s="101" t="s">
        <v>56</v>
      </c>
      <c r="F124" s="101" t="s">
        <v>57</v>
      </c>
      <c r="G124" s="101" t="s">
        <v>58</v>
      </c>
      <c r="H124" s="101" t="s">
        <v>59</v>
      </c>
      <c r="I124" s="101" t="s">
        <v>60</v>
      </c>
      <c r="J124" s="101" t="s">
        <v>177</v>
      </c>
    </row>
    <row r="125" spans="1:10" ht="12.75">
      <c r="A125" s="56" t="s">
        <v>97</v>
      </c>
      <c r="B125" s="14">
        <v>36</v>
      </c>
      <c r="C125" s="14">
        <v>114</v>
      </c>
      <c r="D125" s="14">
        <v>27</v>
      </c>
      <c r="E125" s="14">
        <v>20</v>
      </c>
      <c r="F125" s="14">
        <v>21</v>
      </c>
      <c r="G125" s="14">
        <v>10</v>
      </c>
      <c r="H125" s="14">
        <v>39</v>
      </c>
      <c r="I125" s="14">
        <v>6</v>
      </c>
      <c r="J125" s="14">
        <v>11</v>
      </c>
    </row>
    <row r="126" spans="1:10" ht="12.75">
      <c r="A126" s="56" t="s">
        <v>98</v>
      </c>
      <c r="B126" s="14">
        <v>11</v>
      </c>
      <c r="C126" s="14">
        <v>23</v>
      </c>
      <c r="D126" s="14">
        <v>14</v>
      </c>
      <c r="E126" s="14">
        <v>6</v>
      </c>
      <c r="F126" s="14">
        <v>10</v>
      </c>
      <c r="G126" s="14">
        <v>4</v>
      </c>
      <c r="H126" s="14">
        <v>13</v>
      </c>
      <c r="I126" s="14">
        <v>7</v>
      </c>
      <c r="J126" s="14">
        <v>4</v>
      </c>
    </row>
    <row r="127" spans="1:10" ht="12.75">
      <c r="A127" s="56" t="s">
        <v>99</v>
      </c>
      <c r="B127" s="14">
        <v>2</v>
      </c>
      <c r="C127" s="14">
        <v>10</v>
      </c>
      <c r="D127" s="14">
        <v>3</v>
      </c>
      <c r="E127" s="14">
        <v>4</v>
      </c>
      <c r="F127" s="14">
        <v>2</v>
      </c>
      <c r="G127" s="14">
        <v>1</v>
      </c>
      <c r="H127" s="14">
        <v>6</v>
      </c>
      <c r="I127" s="14">
        <v>0</v>
      </c>
      <c r="J127" s="14">
        <v>2</v>
      </c>
    </row>
    <row r="128" spans="1:10" ht="12.75">
      <c r="A128" s="56" t="s">
        <v>100</v>
      </c>
      <c r="B128" s="14">
        <v>34</v>
      </c>
      <c r="C128" s="14">
        <v>141</v>
      </c>
      <c r="D128" s="14">
        <v>34</v>
      </c>
      <c r="E128" s="14">
        <v>31</v>
      </c>
      <c r="F128" s="14">
        <v>35</v>
      </c>
      <c r="G128" s="14">
        <v>25</v>
      </c>
      <c r="H128" s="14">
        <v>30</v>
      </c>
      <c r="I128" s="14">
        <v>8</v>
      </c>
      <c r="J128" s="14">
        <v>18</v>
      </c>
    </row>
    <row r="129" spans="1:10" ht="12.75">
      <c r="A129" s="56" t="s">
        <v>101</v>
      </c>
      <c r="B129" s="14">
        <v>28</v>
      </c>
      <c r="C129" s="14">
        <v>149.525</v>
      </c>
      <c r="D129" s="14">
        <v>43</v>
      </c>
      <c r="E129" s="14">
        <v>21</v>
      </c>
      <c r="F129" s="14">
        <v>33</v>
      </c>
      <c r="G129" s="14">
        <v>15</v>
      </c>
      <c r="H129" s="14">
        <v>47</v>
      </c>
      <c r="I129" s="14">
        <v>6</v>
      </c>
      <c r="J129" s="14">
        <v>16</v>
      </c>
    </row>
    <row r="130" spans="1:10" ht="12.75">
      <c r="A130" s="56" t="s">
        <v>102</v>
      </c>
      <c r="B130" s="14">
        <v>10</v>
      </c>
      <c r="C130" s="14">
        <v>54</v>
      </c>
      <c r="D130" s="14">
        <v>4</v>
      </c>
      <c r="E130" s="14">
        <v>5</v>
      </c>
      <c r="F130" s="14">
        <v>8</v>
      </c>
      <c r="G130" s="14">
        <v>2</v>
      </c>
      <c r="H130" s="14">
        <v>11</v>
      </c>
      <c r="I130" s="14"/>
      <c r="J130" s="14">
        <v>4</v>
      </c>
    </row>
    <row r="131" spans="1:10" ht="12.75">
      <c r="A131" s="56" t="s">
        <v>103</v>
      </c>
      <c r="B131" s="14">
        <v>24</v>
      </c>
      <c r="C131" s="14">
        <v>145</v>
      </c>
      <c r="D131" s="14">
        <v>48</v>
      </c>
      <c r="E131" s="14">
        <v>14</v>
      </c>
      <c r="F131" s="14">
        <v>36</v>
      </c>
      <c r="G131" s="14">
        <v>8</v>
      </c>
      <c r="H131" s="14">
        <v>42</v>
      </c>
      <c r="I131" s="14">
        <v>9</v>
      </c>
      <c r="J131" s="14">
        <v>20</v>
      </c>
    </row>
    <row r="132" spans="1:10" ht="12.75">
      <c r="A132" s="56" t="s">
        <v>104</v>
      </c>
      <c r="B132" s="14">
        <v>34</v>
      </c>
      <c r="C132" s="14">
        <v>32</v>
      </c>
      <c r="D132" s="14">
        <v>26</v>
      </c>
      <c r="E132" s="14">
        <v>10</v>
      </c>
      <c r="F132" s="14">
        <v>9</v>
      </c>
      <c r="G132" s="14">
        <v>8</v>
      </c>
      <c r="H132" s="14">
        <v>15</v>
      </c>
      <c r="I132" s="14">
        <v>4</v>
      </c>
      <c r="J132" s="14">
        <v>12</v>
      </c>
    </row>
    <row r="133" spans="1:10" ht="12.75">
      <c r="A133" s="56" t="s">
        <v>105</v>
      </c>
      <c r="B133" s="14">
        <v>5</v>
      </c>
      <c r="C133" s="14">
        <f>112+3</f>
        <v>115</v>
      </c>
      <c r="D133" s="14">
        <v>31</v>
      </c>
      <c r="E133" s="14">
        <v>4</v>
      </c>
      <c r="F133" s="14">
        <v>52</v>
      </c>
      <c r="G133" s="14">
        <v>9</v>
      </c>
      <c r="H133" s="14">
        <v>25</v>
      </c>
      <c r="I133" s="14">
        <v>5</v>
      </c>
      <c r="J133" s="14">
        <v>32</v>
      </c>
    </row>
    <row r="134" spans="1:10" ht="12.75">
      <c r="A134" s="56" t="s">
        <v>106</v>
      </c>
      <c r="B134" s="14">
        <v>49</v>
      </c>
      <c r="C134" s="14">
        <v>125</v>
      </c>
      <c r="D134" s="14">
        <v>48</v>
      </c>
      <c r="E134" s="14">
        <v>12</v>
      </c>
      <c r="F134" s="14">
        <v>17</v>
      </c>
      <c r="G134" s="14">
        <v>31</v>
      </c>
      <c r="H134" s="14">
        <v>48</v>
      </c>
      <c r="I134" s="14">
        <v>7</v>
      </c>
      <c r="J134" s="14">
        <v>33</v>
      </c>
    </row>
    <row r="135" spans="1:10" ht="12.75">
      <c r="A135" s="56" t="s">
        <v>107</v>
      </c>
      <c r="B135" s="14">
        <v>31</v>
      </c>
      <c r="C135" s="14">
        <v>26</v>
      </c>
      <c r="D135" s="14">
        <v>21</v>
      </c>
      <c r="E135" s="14">
        <v>15</v>
      </c>
      <c r="F135" s="14">
        <v>14</v>
      </c>
      <c r="G135" s="14">
        <v>7</v>
      </c>
      <c r="H135" s="14">
        <v>17</v>
      </c>
      <c r="I135" s="14">
        <v>3</v>
      </c>
      <c r="J135" s="14">
        <v>13</v>
      </c>
    </row>
    <row r="136" spans="1:10" ht="12.75">
      <c r="A136" s="56" t="s">
        <v>108</v>
      </c>
      <c r="B136" s="14">
        <v>31</v>
      </c>
      <c r="C136" s="14">
        <v>74</v>
      </c>
      <c r="D136" s="14">
        <v>20</v>
      </c>
      <c r="E136" s="14">
        <v>15</v>
      </c>
      <c r="F136" s="14">
        <v>29</v>
      </c>
      <c r="G136" s="14">
        <v>16</v>
      </c>
      <c r="H136" s="14">
        <v>27</v>
      </c>
      <c r="I136" s="14">
        <v>8</v>
      </c>
      <c r="J136" s="14">
        <v>14</v>
      </c>
    </row>
    <row r="137" spans="1:10" ht="12.75">
      <c r="A137" s="56" t="s">
        <v>109</v>
      </c>
      <c r="B137" s="14">
        <v>27</v>
      </c>
      <c r="C137" s="14">
        <v>88</v>
      </c>
      <c r="D137" s="14">
        <v>25</v>
      </c>
      <c r="E137" s="14">
        <v>11</v>
      </c>
      <c r="F137" s="14">
        <v>40</v>
      </c>
      <c r="G137" s="14">
        <v>9</v>
      </c>
      <c r="H137" s="14">
        <v>24</v>
      </c>
      <c r="I137" s="14">
        <v>5</v>
      </c>
      <c r="J137" s="14">
        <v>18</v>
      </c>
    </row>
    <row r="138" spans="1:10" ht="12.75">
      <c r="A138" s="56" t="s">
        <v>110</v>
      </c>
      <c r="B138" s="14">
        <v>66</v>
      </c>
      <c r="C138" s="14">
        <v>179</v>
      </c>
      <c r="D138" s="14">
        <v>71</v>
      </c>
      <c r="E138" s="14">
        <v>39</v>
      </c>
      <c r="F138" s="14">
        <v>56</v>
      </c>
      <c r="G138" s="14">
        <v>29</v>
      </c>
      <c r="H138" s="14">
        <v>73</v>
      </c>
      <c r="I138" s="14">
        <v>9</v>
      </c>
      <c r="J138" s="14">
        <v>30</v>
      </c>
    </row>
    <row r="139" spans="1:10" ht="12.75">
      <c r="A139" s="56" t="s">
        <v>111</v>
      </c>
      <c r="B139" s="14">
        <v>28</v>
      </c>
      <c r="C139" s="14">
        <v>80</v>
      </c>
      <c r="D139" s="14">
        <v>26</v>
      </c>
      <c r="E139" s="14">
        <v>15</v>
      </c>
      <c r="F139" s="14">
        <v>17</v>
      </c>
      <c r="G139" s="14">
        <v>13</v>
      </c>
      <c r="H139" s="14">
        <v>19</v>
      </c>
      <c r="I139" s="14">
        <v>6</v>
      </c>
      <c r="J139" s="14">
        <v>12</v>
      </c>
    </row>
    <row r="140" spans="1:10" ht="12.75">
      <c r="A140" s="56" t="s">
        <v>112</v>
      </c>
      <c r="B140" s="14">
        <v>19</v>
      </c>
      <c r="C140" s="14">
        <v>14</v>
      </c>
      <c r="D140" s="14">
        <v>7</v>
      </c>
      <c r="E140" s="14">
        <v>9</v>
      </c>
      <c r="F140" s="14">
        <v>16</v>
      </c>
      <c r="G140" s="14">
        <v>7</v>
      </c>
      <c r="H140" s="14">
        <v>4</v>
      </c>
      <c r="I140" s="14">
        <v>2</v>
      </c>
      <c r="J140" s="14">
        <v>5</v>
      </c>
    </row>
    <row r="141" spans="1:10" ht="12.75">
      <c r="A141" s="56" t="s">
        <v>113</v>
      </c>
      <c r="B141" s="14">
        <v>0</v>
      </c>
      <c r="C141" s="14">
        <v>6</v>
      </c>
      <c r="D141" s="14">
        <v>0</v>
      </c>
      <c r="E141" s="14">
        <v>0</v>
      </c>
      <c r="F141" s="14">
        <v>1</v>
      </c>
      <c r="G141" s="14">
        <v>2</v>
      </c>
      <c r="H141" s="14">
        <v>1</v>
      </c>
      <c r="I141" s="14">
        <v>0</v>
      </c>
      <c r="J141" s="14">
        <v>0</v>
      </c>
    </row>
    <row r="142" spans="1:10" ht="12.75">
      <c r="A142" s="57" t="s">
        <v>4</v>
      </c>
      <c r="B142" s="38">
        <f aca="true" t="shared" si="13" ref="B142:J142">SUM(B125:B141)</f>
        <v>435</v>
      </c>
      <c r="C142" s="38">
        <f t="shared" si="13"/>
        <v>1375.525</v>
      </c>
      <c r="D142" s="38">
        <f t="shared" si="13"/>
        <v>448</v>
      </c>
      <c r="E142" s="38">
        <f t="shared" si="13"/>
        <v>231</v>
      </c>
      <c r="F142" s="38">
        <f t="shared" si="13"/>
        <v>396</v>
      </c>
      <c r="G142" s="38">
        <f t="shared" si="13"/>
        <v>196</v>
      </c>
      <c r="H142" s="38">
        <f t="shared" si="13"/>
        <v>441</v>
      </c>
      <c r="I142" s="38">
        <f t="shared" si="13"/>
        <v>85</v>
      </c>
      <c r="J142" s="38">
        <f t="shared" si="13"/>
        <v>244</v>
      </c>
    </row>
    <row r="143" spans="1:9" ht="12.75">
      <c r="A143" s="57"/>
      <c r="B143" s="38"/>
      <c r="C143" s="38"/>
      <c r="D143" s="38"/>
      <c r="E143" s="38"/>
      <c r="F143" s="38"/>
      <c r="G143" s="38"/>
      <c r="H143" s="38"/>
      <c r="I143" s="38"/>
    </row>
    <row r="144" spans="1:10" ht="22.5">
      <c r="A144" s="217" t="s">
        <v>333</v>
      </c>
      <c r="B144" s="101" t="s">
        <v>178</v>
      </c>
      <c r="C144" s="101" t="s">
        <v>61</v>
      </c>
      <c r="D144" s="101" t="s">
        <v>62</v>
      </c>
      <c r="E144" s="101" t="s">
        <v>179</v>
      </c>
      <c r="F144" s="101" t="s">
        <v>63</v>
      </c>
      <c r="G144" s="101" t="s">
        <v>64</v>
      </c>
      <c r="H144" s="101" t="s">
        <v>65</v>
      </c>
      <c r="I144" s="101" t="s">
        <v>18</v>
      </c>
      <c r="J144" s="101" t="s">
        <v>4</v>
      </c>
    </row>
    <row r="145" spans="1:10" ht="12.75">
      <c r="A145" s="56" t="s">
        <v>97</v>
      </c>
      <c r="B145" s="14">
        <v>24</v>
      </c>
      <c r="C145" s="14">
        <v>16</v>
      </c>
      <c r="D145" s="14">
        <v>21</v>
      </c>
      <c r="E145" s="14">
        <v>25</v>
      </c>
      <c r="F145" s="14">
        <v>2</v>
      </c>
      <c r="G145" s="14">
        <v>1</v>
      </c>
      <c r="H145" s="14">
        <v>4</v>
      </c>
      <c r="I145" s="14">
        <v>8</v>
      </c>
      <c r="J145" s="14">
        <f aca="true" t="shared" si="14" ref="J145:J161">SUM(B125,C125,D125,E125,F125,G125,H125,I125,J125,B145,C145,D145,E145,F145,G145,H145,I145)</f>
        <v>385</v>
      </c>
    </row>
    <row r="146" spans="1:10" ht="12.75">
      <c r="A146" s="56" t="s">
        <v>98</v>
      </c>
      <c r="B146" s="14">
        <v>6</v>
      </c>
      <c r="C146" s="14">
        <v>7</v>
      </c>
      <c r="D146" s="14">
        <v>6</v>
      </c>
      <c r="E146" s="14">
        <v>8</v>
      </c>
      <c r="F146" s="14">
        <v>1</v>
      </c>
      <c r="G146" s="14"/>
      <c r="H146" s="14">
        <v>4</v>
      </c>
      <c r="I146" s="14">
        <v>3</v>
      </c>
      <c r="J146" s="14">
        <f t="shared" si="14"/>
        <v>127</v>
      </c>
    </row>
    <row r="147" spans="1:10" ht="12.75">
      <c r="A147" s="56" t="s">
        <v>99</v>
      </c>
      <c r="B147" s="14">
        <v>3</v>
      </c>
      <c r="C147" s="14">
        <v>0</v>
      </c>
      <c r="D147" s="14">
        <v>4</v>
      </c>
      <c r="E147" s="14">
        <v>6</v>
      </c>
      <c r="F147" s="14">
        <v>1</v>
      </c>
      <c r="G147" s="14"/>
      <c r="H147" s="14"/>
      <c r="I147" s="14"/>
      <c r="J147" s="14">
        <f t="shared" si="14"/>
        <v>44</v>
      </c>
    </row>
    <row r="148" spans="1:10" ht="12.75">
      <c r="A148" s="56" t="s">
        <v>100</v>
      </c>
      <c r="B148" s="14">
        <v>24</v>
      </c>
      <c r="C148" s="14">
        <v>16</v>
      </c>
      <c r="D148" s="14">
        <v>32</v>
      </c>
      <c r="E148" s="14">
        <v>34</v>
      </c>
      <c r="F148" s="14">
        <v>10</v>
      </c>
      <c r="G148" s="14">
        <v>5</v>
      </c>
      <c r="H148" s="14">
        <v>11</v>
      </c>
      <c r="I148" s="14">
        <v>25</v>
      </c>
      <c r="J148" s="14">
        <f t="shared" si="14"/>
        <v>513</v>
      </c>
    </row>
    <row r="149" spans="1:10" ht="12.75">
      <c r="A149" s="56" t="s">
        <v>101</v>
      </c>
      <c r="B149" s="14">
        <v>39</v>
      </c>
      <c r="C149" s="14">
        <v>18</v>
      </c>
      <c r="D149" s="14">
        <v>31</v>
      </c>
      <c r="E149" s="14">
        <v>40</v>
      </c>
      <c r="F149" s="14">
        <v>9</v>
      </c>
      <c r="G149" s="14">
        <v>3</v>
      </c>
      <c r="H149" s="14">
        <v>17</v>
      </c>
      <c r="I149" s="14">
        <v>24</v>
      </c>
      <c r="J149" s="14">
        <f t="shared" si="14"/>
        <v>539.525</v>
      </c>
    </row>
    <row r="150" spans="1:10" ht="12.75">
      <c r="A150" s="56" t="s">
        <v>102</v>
      </c>
      <c r="B150" s="14">
        <v>6</v>
      </c>
      <c r="C150" s="14">
        <v>5</v>
      </c>
      <c r="D150" s="14">
        <v>7</v>
      </c>
      <c r="E150" s="14">
        <v>13</v>
      </c>
      <c r="F150" s="14">
        <v>1</v>
      </c>
      <c r="G150" s="14">
        <v>2</v>
      </c>
      <c r="H150" s="14"/>
      <c r="I150" s="14"/>
      <c r="J150" s="14">
        <f t="shared" si="14"/>
        <v>132</v>
      </c>
    </row>
    <row r="151" spans="1:10" ht="12.75">
      <c r="A151" s="56" t="s">
        <v>103</v>
      </c>
      <c r="B151" s="14">
        <v>39</v>
      </c>
      <c r="C151" s="14">
        <v>14</v>
      </c>
      <c r="D151" s="14">
        <v>21</v>
      </c>
      <c r="E151" s="14">
        <v>41</v>
      </c>
      <c r="F151" s="14">
        <v>3</v>
      </c>
      <c r="G151" s="14">
        <v>1</v>
      </c>
      <c r="H151" s="14">
        <v>7</v>
      </c>
      <c r="I151" s="14">
        <v>9</v>
      </c>
      <c r="J151" s="14">
        <f t="shared" si="14"/>
        <v>481</v>
      </c>
    </row>
    <row r="152" spans="1:10" ht="12.75">
      <c r="A152" s="56" t="s">
        <v>104</v>
      </c>
      <c r="B152" s="14">
        <v>8</v>
      </c>
      <c r="C152" s="14">
        <v>8</v>
      </c>
      <c r="D152" s="14">
        <v>22</v>
      </c>
      <c r="E152" s="14">
        <v>20</v>
      </c>
      <c r="F152" s="14">
        <v>4</v>
      </c>
      <c r="G152" s="14">
        <v>1</v>
      </c>
      <c r="H152" s="14">
        <v>6</v>
      </c>
      <c r="I152" s="14">
        <v>40</v>
      </c>
      <c r="J152" s="14">
        <f t="shared" si="14"/>
        <v>259</v>
      </c>
    </row>
    <row r="153" spans="1:10" ht="12.75">
      <c r="A153" s="56" t="s">
        <v>105</v>
      </c>
      <c r="B153" s="14">
        <v>50</v>
      </c>
      <c r="C153" s="14">
        <v>7</v>
      </c>
      <c r="D153" s="14">
        <v>24</v>
      </c>
      <c r="E153" s="14">
        <v>45</v>
      </c>
      <c r="F153" s="14">
        <v>4</v>
      </c>
      <c r="G153" s="14"/>
      <c r="H153" s="14">
        <v>4</v>
      </c>
      <c r="I153" s="14">
        <v>6</v>
      </c>
      <c r="J153" s="14">
        <f t="shared" si="14"/>
        <v>418</v>
      </c>
    </row>
    <row r="154" spans="1:10" ht="12.75">
      <c r="A154" s="56" t="s">
        <v>106</v>
      </c>
      <c r="B154" s="14">
        <v>44</v>
      </c>
      <c r="C154" s="14">
        <v>19</v>
      </c>
      <c r="D154" s="14">
        <v>44</v>
      </c>
      <c r="E154" s="14">
        <v>42</v>
      </c>
      <c r="F154" s="14">
        <v>7</v>
      </c>
      <c r="G154" s="14">
        <v>2</v>
      </c>
      <c r="H154" s="14">
        <v>12</v>
      </c>
      <c r="I154" s="14">
        <v>33</v>
      </c>
      <c r="J154" s="14">
        <f t="shared" si="14"/>
        <v>573</v>
      </c>
    </row>
    <row r="155" spans="1:10" ht="12.75">
      <c r="A155" s="56" t="s">
        <v>107</v>
      </c>
      <c r="B155" s="14">
        <v>19</v>
      </c>
      <c r="C155" s="14">
        <v>5</v>
      </c>
      <c r="D155" s="14">
        <v>11</v>
      </c>
      <c r="E155" s="14">
        <v>20</v>
      </c>
      <c r="F155" s="14">
        <v>5</v>
      </c>
      <c r="G155" s="14">
        <v>10</v>
      </c>
      <c r="H155" s="14">
        <v>3</v>
      </c>
      <c r="I155" s="14">
        <v>1</v>
      </c>
      <c r="J155" s="14">
        <f t="shared" si="14"/>
        <v>221</v>
      </c>
    </row>
    <row r="156" spans="1:10" ht="12.75">
      <c r="A156" s="56" t="s">
        <v>108</v>
      </c>
      <c r="B156" s="14">
        <v>14</v>
      </c>
      <c r="C156" s="14">
        <v>11</v>
      </c>
      <c r="D156" s="14">
        <v>36</v>
      </c>
      <c r="E156" s="14">
        <v>22</v>
      </c>
      <c r="F156" s="14">
        <v>6</v>
      </c>
      <c r="G156" s="14">
        <v>3</v>
      </c>
      <c r="H156" s="14">
        <v>19</v>
      </c>
      <c r="I156" s="14">
        <v>4</v>
      </c>
      <c r="J156" s="14">
        <f t="shared" si="14"/>
        <v>349</v>
      </c>
    </row>
    <row r="157" spans="1:10" ht="12.75">
      <c r="A157" s="56" t="s">
        <v>109</v>
      </c>
      <c r="B157" s="14">
        <v>25</v>
      </c>
      <c r="C157" s="14">
        <v>11</v>
      </c>
      <c r="D157" s="14">
        <v>30</v>
      </c>
      <c r="E157" s="14">
        <v>49</v>
      </c>
      <c r="F157" s="14">
        <v>5</v>
      </c>
      <c r="G157" s="14">
        <v>1</v>
      </c>
      <c r="H157" s="14">
        <v>19</v>
      </c>
      <c r="I157" s="14">
        <v>37</v>
      </c>
      <c r="J157" s="14">
        <f t="shared" si="14"/>
        <v>424</v>
      </c>
    </row>
    <row r="158" spans="1:10" ht="12.75">
      <c r="A158" s="56" t="s">
        <v>110</v>
      </c>
      <c r="B158" s="14">
        <v>34</v>
      </c>
      <c r="C158" s="14">
        <v>13</v>
      </c>
      <c r="D158" s="14">
        <v>58</v>
      </c>
      <c r="E158" s="14">
        <v>73</v>
      </c>
      <c r="F158" s="14">
        <v>14</v>
      </c>
      <c r="G158" s="14"/>
      <c r="H158" s="14">
        <v>16</v>
      </c>
      <c r="I158" s="14">
        <v>52</v>
      </c>
      <c r="J158" s="14">
        <f t="shared" si="14"/>
        <v>812</v>
      </c>
    </row>
    <row r="159" spans="1:10" ht="12.75">
      <c r="A159" s="56" t="s">
        <v>111</v>
      </c>
      <c r="B159" s="14">
        <v>7</v>
      </c>
      <c r="C159" s="14">
        <v>11</v>
      </c>
      <c r="D159" s="14">
        <v>29</v>
      </c>
      <c r="E159" s="14">
        <v>36</v>
      </c>
      <c r="F159" s="14">
        <v>8</v>
      </c>
      <c r="G159" s="14">
        <v>1</v>
      </c>
      <c r="H159" s="14">
        <v>13</v>
      </c>
      <c r="I159" s="14">
        <v>19</v>
      </c>
      <c r="J159" s="14">
        <f t="shared" si="14"/>
        <v>340</v>
      </c>
    </row>
    <row r="160" spans="1:10" ht="12.75">
      <c r="A160" s="56" t="s">
        <v>112</v>
      </c>
      <c r="B160" s="14">
        <v>12</v>
      </c>
      <c r="C160" s="14">
        <v>8</v>
      </c>
      <c r="D160" s="14">
        <v>7</v>
      </c>
      <c r="E160" s="14">
        <v>13</v>
      </c>
      <c r="F160" s="14">
        <v>3</v>
      </c>
      <c r="G160" s="14">
        <v>2</v>
      </c>
      <c r="H160" s="14">
        <v>6</v>
      </c>
      <c r="I160" s="14">
        <v>4</v>
      </c>
      <c r="J160" s="14">
        <f t="shared" si="14"/>
        <v>138</v>
      </c>
    </row>
    <row r="161" spans="1:10" ht="12.75">
      <c r="A161" s="56" t="s">
        <v>113</v>
      </c>
      <c r="B161" s="14"/>
      <c r="C161" s="14"/>
      <c r="D161" s="14">
        <v>3</v>
      </c>
      <c r="E161" s="14">
        <v>1</v>
      </c>
      <c r="F161" s="14"/>
      <c r="G161" s="14"/>
      <c r="H161" s="14">
        <v>1</v>
      </c>
      <c r="I161" s="14"/>
      <c r="J161" s="14">
        <f t="shared" si="14"/>
        <v>15</v>
      </c>
    </row>
    <row r="162" spans="1:10" ht="12.75">
      <c r="A162" s="57" t="s">
        <v>4</v>
      </c>
      <c r="B162" s="38">
        <f aca="true" t="shared" si="15" ref="B162:J162">SUM(B145:B161)</f>
        <v>354</v>
      </c>
      <c r="C162" s="38">
        <f t="shared" si="15"/>
        <v>169</v>
      </c>
      <c r="D162" s="38">
        <f t="shared" si="15"/>
        <v>386</v>
      </c>
      <c r="E162" s="38">
        <f t="shared" si="15"/>
        <v>488</v>
      </c>
      <c r="F162" s="38">
        <f t="shared" si="15"/>
        <v>83</v>
      </c>
      <c r="G162" s="38">
        <f t="shared" si="15"/>
        <v>32</v>
      </c>
      <c r="H162" s="38">
        <f t="shared" si="15"/>
        <v>142</v>
      </c>
      <c r="I162" s="38">
        <f t="shared" si="15"/>
        <v>265</v>
      </c>
      <c r="J162" s="38">
        <f t="shared" si="15"/>
        <v>5770.525</v>
      </c>
    </row>
  </sheetData>
  <mergeCells count="6">
    <mergeCell ref="B77:D77"/>
    <mergeCell ref="E77:G77"/>
    <mergeCell ref="H77:J77"/>
    <mergeCell ref="B53:D53"/>
    <mergeCell ref="E53:G53"/>
    <mergeCell ref="H53:J53"/>
  </mergeCells>
  <printOptions horizontalCentered="1" verticalCentered="1"/>
  <pageMargins left="0.75" right="0.75" top="0.75" bottom="0.75" header="0.5" footer="0.5"/>
  <pageSetup horizontalDpi="600" verticalDpi="600" orientation="landscape" scale="80" r:id="rId1"/>
  <headerFooter alignWithMargins="0">
    <oddHeader>&amp;C&amp;"Arial Black,Regular"2005 Annual Report</oddHeader>
    <oddFooter>&amp;L&amp;"Arial Black,Regular"&amp;9Note. Percentages may not equal 100% because of rounding.&amp;C&amp;"Arial Black,Regular"&amp;9&amp;D&amp;R&amp;"Arial Black,Regular"&amp;9Faculty Profiles/&amp;P of &amp;N</oddFooter>
  </headerFooter>
  <rowBreaks count="3" manualBreakCount="3">
    <brk id="49" max="10" man="1"/>
    <brk id="99" max="10" man="1"/>
    <brk id="14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9.8515625" style="0" customWidth="1"/>
    <col min="3" max="3" width="13.421875" style="0" customWidth="1"/>
    <col min="4" max="4" width="10.00390625" style="0" bestFit="1" customWidth="1"/>
    <col min="6" max="6" width="13.421875" style="0" bestFit="1" customWidth="1"/>
    <col min="8" max="8" width="10.8515625" style="0" customWidth="1"/>
    <col min="9" max="9" width="10.57421875" style="0" customWidth="1"/>
  </cols>
  <sheetData>
    <row r="1" ht="12.75">
      <c r="A1" s="49" t="s">
        <v>334</v>
      </c>
    </row>
    <row r="3" spans="1:10" ht="12.75">
      <c r="A3" s="57" t="s">
        <v>81</v>
      </c>
      <c r="D3" s="6"/>
      <c r="E3" s="6"/>
      <c r="F3" s="6"/>
      <c r="G3" s="6"/>
      <c r="H3" s="6"/>
      <c r="I3" s="6"/>
      <c r="J3" s="6"/>
    </row>
    <row r="4" spans="1:10" ht="12.75">
      <c r="A4" s="57"/>
      <c r="B4" s="301" t="s">
        <v>34</v>
      </c>
      <c r="C4" s="302"/>
      <c r="D4" s="302"/>
      <c r="E4" s="303" t="s">
        <v>36</v>
      </c>
      <c r="F4" s="302"/>
      <c r="G4" s="304"/>
      <c r="H4" s="30"/>
      <c r="I4" s="30"/>
      <c r="J4" s="30"/>
    </row>
    <row r="5" spans="1:11" ht="12.75">
      <c r="A5" t="s">
        <v>0</v>
      </c>
      <c r="B5" s="101" t="s">
        <v>35</v>
      </c>
      <c r="C5" s="124" t="s">
        <v>189</v>
      </c>
      <c r="D5" s="120" t="s">
        <v>33</v>
      </c>
      <c r="E5" s="121" t="s">
        <v>35</v>
      </c>
      <c r="F5" s="124" t="s">
        <v>189</v>
      </c>
      <c r="G5" s="123" t="s">
        <v>33</v>
      </c>
      <c r="H5" s="117" t="s">
        <v>4</v>
      </c>
      <c r="I5" s="60"/>
      <c r="J5" s="63"/>
      <c r="K5" s="5"/>
    </row>
    <row r="6" spans="1:11" ht="12.75">
      <c r="A6" s="58" t="s">
        <v>97</v>
      </c>
      <c r="B6">
        <v>4</v>
      </c>
      <c r="C6" s="19">
        <v>2</v>
      </c>
      <c r="D6" s="32">
        <f>SUM(B6:C6)</f>
        <v>6</v>
      </c>
      <c r="E6" s="89">
        <v>2</v>
      </c>
      <c r="F6" s="30"/>
      <c r="G6" s="118">
        <f>SUM(E6:F6)</f>
        <v>2</v>
      </c>
      <c r="H6" s="71">
        <f>D6+G6</f>
        <v>8</v>
      </c>
      <c r="I6" s="30"/>
      <c r="J6" s="71"/>
      <c r="K6" s="5"/>
    </row>
    <row r="7" spans="1:11" ht="12.75">
      <c r="A7" s="58" t="s">
        <v>98</v>
      </c>
      <c r="C7" s="19">
        <v>1</v>
      </c>
      <c r="D7" s="32">
        <f aca="true" t="shared" si="0" ref="D7:D23">SUM(B7:C7)</f>
        <v>1</v>
      </c>
      <c r="E7" s="89">
        <v>3</v>
      </c>
      <c r="F7" s="30"/>
      <c r="G7" s="118">
        <f aca="true" t="shared" si="1" ref="G7:G23">SUM(E7:F7)</f>
        <v>3</v>
      </c>
      <c r="H7" s="71">
        <f aca="true" t="shared" si="2" ref="H7:H23">D7+G7</f>
        <v>4</v>
      </c>
      <c r="I7" s="30"/>
      <c r="J7" s="71"/>
      <c r="K7" s="5"/>
    </row>
    <row r="8" spans="1:11" ht="12.75">
      <c r="A8" s="58" t="s">
        <v>99</v>
      </c>
      <c r="C8" s="19"/>
      <c r="D8" s="32"/>
      <c r="E8" s="89"/>
      <c r="F8" s="30"/>
      <c r="G8" s="118"/>
      <c r="H8" s="71"/>
      <c r="I8" s="30"/>
      <c r="J8" s="71"/>
      <c r="K8" s="5"/>
    </row>
    <row r="9" spans="1:11" ht="12.75">
      <c r="A9" s="58" t="s">
        <v>100</v>
      </c>
      <c r="B9">
        <v>3</v>
      </c>
      <c r="C9" s="19">
        <v>3</v>
      </c>
      <c r="D9" s="32">
        <f t="shared" si="0"/>
        <v>6</v>
      </c>
      <c r="E9" s="89">
        <v>14</v>
      </c>
      <c r="F9" s="30"/>
      <c r="G9" s="118">
        <f t="shared" si="1"/>
        <v>14</v>
      </c>
      <c r="H9" s="71">
        <f t="shared" si="2"/>
        <v>20</v>
      </c>
      <c r="I9" s="30"/>
      <c r="J9" s="71"/>
      <c r="K9" s="5"/>
    </row>
    <row r="10" spans="1:11" ht="12.75">
      <c r="A10" s="58" t="s">
        <v>101</v>
      </c>
      <c r="B10">
        <v>3</v>
      </c>
      <c r="C10" s="19">
        <v>2</v>
      </c>
      <c r="D10" s="32">
        <f t="shared" si="0"/>
        <v>5</v>
      </c>
      <c r="E10" s="89">
        <v>6</v>
      </c>
      <c r="F10" s="30"/>
      <c r="G10" s="118">
        <f t="shared" si="1"/>
        <v>6</v>
      </c>
      <c r="H10" s="71">
        <f t="shared" si="2"/>
        <v>11</v>
      </c>
      <c r="I10" s="30"/>
      <c r="J10" s="71"/>
      <c r="K10" s="5"/>
    </row>
    <row r="11" spans="1:11" ht="12.75">
      <c r="A11" s="58" t="s">
        <v>102</v>
      </c>
      <c r="B11">
        <v>1</v>
      </c>
      <c r="C11" s="19">
        <v>1</v>
      </c>
      <c r="D11" s="32">
        <f t="shared" si="0"/>
        <v>2</v>
      </c>
      <c r="E11" s="89">
        <v>2</v>
      </c>
      <c r="F11" s="30"/>
      <c r="G11" s="118">
        <f t="shared" si="1"/>
        <v>2</v>
      </c>
      <c r="H11" s="71">
        <f t="shared" si="2"/>
        <v>4</v>
      </c>
      <c r="I11" s="30"/>
      <c r="J11" s="71"/>
      <c r="K11" s="5"/>
    </row>
    <row r="12" spans="1:11" ht="12.75">
      <c r="A12" s="58" t="s">
        <v>103</v>
      </c>
      <c r="B12">
        <v>1</v>
      </c>
      <c r="C12" s="19">
        <v>1</v>
      </c>
      <c r="D12" s="32">
        <f t="shared" si="0"/>
        <v>2</v>
      </c>
      <c r="E12" s="89">
        <v>12</v>
      </c>
      <c r="F12" s="30"/>
      <c r="G12" s="118">
        <f t="shared" si="1"/>
        <v>12</v>
      </c>
      <c r="H12" s="71">
        <f t="shared" si="2"/>
        <v>14</v>
      </c>
      <c r="I12" s="30"/>
      <c r="J12" s="71"/>
      <c r="K12" s="5"/>
    </row>
    <row r="13" spans="1:11" ht="12.75">
      <c r="A13" s="58" t="s">
        <v>104</v>
      </c>
      <c r="C13" s="19"/>
      <c r="D13" s="32"/>
      <c r="E13" s="89">
        <v>2</v>
      </c>
      <c r="F13" s="30">
        <v>1</v>
      </c>
      <c r="G13" s="118">
        <f t="shared" si="1"/>
        <v>3</v>
      </c>
      <c r="H13" s="71">
        <f t="shared" si="2"/>
        <v>3</v>
      </c>
      <c r="I13" s="30"/>
      <c r="J13" s="71"/>
      <c r="K13" s="5"/>
    </row>
    <row r="14" spans="1:11" ht="12.75">
      <c r="A14" s="58" t="s">
        <v>105</v>
      </c>
      <c r="C14" s="19">
        <v>1</v>
      </c>
      <c r="D14" s="32">
        <f t="shared" si="0"/>
        <v>1</v>
      </c>
      <c r="E14" s="89">
        <v>7</v>
      </c>
      <c r="F14" s="30"/>
      <c r="G14" s="118">
        <f t="shared" si="1"/>
        <v>7</v>
      </c>
      <c r="H14" s="71">
        <f t="shared" si="2"/>
        <v>8</v>
      </c>
      <c r="I14" s="30"/>
      <c r="J14" s="71"/>
      <c r="K14" s="5"/>
    </row>
    <row r="15" spans="1:11" ht="12.75">
      <c r="A15" s="58" t="s">
        <v>106</v>
      </c>
      <c r="B15">
        <v>3</v>
      </c>
      <c r="C15" s="19">
        <v>5</v>
      </c>
      <c r="D15" s="32">
        <f t="shared" si="0"/>
        <v>8</v>
      </c>
      <c r="E15" s="89">
        <v>12</v>
      </c>
      <c r="F15" s="30">
        <v>1</v>
      </c>
      <c r="G15" s="118">
        <f t="shared" si="1"/>
        <v>13</v>
      </c>
      <c r="H15" s="71">
        <f t="shared" si="2"/>
        <v>21</v>
      </c>
      <c r="I15" s="30"/>
      <c r="J15" s="71"/>
      <c r="K15" s="5"/>
    </row>
    <row r="16" spans="1:11" ht="12.75">
      <c r="A16" s="58" t="s">
        <v>107</v>
      </c>
      <c r="C16" s="19">
        <v>3</v>
      </c>
      <c r="D16" s="32">
        <f t="shared" si="0"/>
        <v>3</v>
      </c>
      <c r="E16" s="89">
        <v>8</v>
      </c>
      <c r="F16" s="30">
        <v>2</v>
      </c>
      <c r="G16" s="118">
        <f t="shared" si="1"/>
        <v>10</v>
      </c>
      <c r="H16" s="71">
        <f t="shared" si="2"/>
        <v>13</v>
      </c>
      <c r="I16" s="30"/>
      <c r="J16" s="71"/>
      <c r="K16" s="5"/>
    </row>
    <row r="17" spans="1:11" ht="12.75">
      <c r="A17" s="58" t="s">
        <v>108</v>
      </c>
      <c r="B17">
        <v>2</v>
      </c>
      <c r="C17" s="19"/>
      <c r="D17" s="32">
        <f t="shared" si="0"/>
        <v>2</v>
      </c>
      <c r="E17" s="89">
        <v>8</v>
      </c>
      <c r="F17" s="30"/>
      <c r="G17" s="118">
        <f t="shared" si="1"/>
        <v>8</v>
      </c>
      <c r="H17" s="71">
        <f t="shared" si="2"/>
        <v>10</v>
      </c>
      <c r="I17" s="30"/>
      <c r="J17" s="71"/>
      <c r="K17" s="5"/>
    </row>
    <row r="18" spans="1:11" ht="12.75">
      <c r="A18" s="58" t="s">
        <v>109</v>
      </c>
      <c r="C18" s="19">
        <v>2</v>
      </c>
      <c r="D18" s="32">
        <f t="shared" si="0"/>
        <v>2</v>
      </c>
      <c r="E18" s="89">
        <v>3</v>
      </c>
      <c r="F18" s="30"/>
      <c r="G18" s="118">
        <f t="shared" si="1"/>
        <v>3</v>
      </c>
      <c r="H18" s="71">
        <f t="shared" si="2"/>
        <v>5</v>
      </c>
      <c r="I18" s="30"/>
      <c r="J18" s="71"/>
      <c r="K18" s="5"/>
    </row>
    <row r="19" spans="1:11" ht="12.75">
      <c r="A19" s="58" t="s">
        <v>110</v>
      </c>
      <c r="B19">
        <v>8</v>
      </c>
      <c r="C19" s="19">
        <v>9</v>
      </c>
      <c r="D19" s="32">
        <f t="shared" si="0"/>
        <v>17</v>
      </c>
      <c r="E19" s="89">
        <v>13</v>
      </c>
      <c r="F19" s="30">
        <v>1</v>
      </c>
      <c r="G19" s="118">
        <f t="shared" si="1"/>
        <v>14</v>
      </c>
      <c r="H19" s="71">
        <f t="shared" si="2"/>
        <v>31</v>
      </c>
      <c r="I19" s="30"/>
      <c r="J19" s="71"/>
      <c r="K19" s="5"/>
    </row>
    <row r="20" spans="1:11" ht="12.75">
      <c r="A20" s="58" t="s">
        <v>111</v>
      </c>
      <c r="B20">
        <v>2</v>
      </c>
      <c r="C20" s="19">
        <v>2</v>
      </c>
      <c r="D20" s="32">
        <f t="shared" si="0"/>
        <v>4</v>
      </c>
      <c r="E20" s="89">
        <v>4</v>
      </c>
      <c r="F20" s="30"/>
      <c r="G20" s="118">
        <f t="shared" si="1"/>
        <v>4</v>
      </c>
      <c r="H20" s="71">
        <f t="shared" si="2"/>
        <v>8</v>
      </c>
      <c r="I20" s="30"/>
      <c r="J20" s="71"/>
      <c r="K20" s="5"/>
    </row>
    <row r="21" spans="1:11" ht="12.75">
      <c r="A21" s="58" t="s">
        <v>112</v>
      </c>
      <c r="C21" s="19">
        <v>1</v>
      </c>
      <c r="D21" s="32">
        <f t="shared" si="0"/>
        <v>1</v>
      </c>
      <c r="E21" s="89"/>
      <c r="F21" s="30"/>
      <c r="G21" s="118"/>
      <c r="H21" s="71">
        <f t="shared" si="2"/>
        <v>1</v>
      </c>
      <c r="I21" s="30"/>
      <c r="J21" s="71"/>
      <c r="K21" s="5"/>
    </row>
    <row r="22" spans="1:11" ht="12.75">
      <c r="A22" s="58" t="s">
        <v>113</v>
      </c>
      <c r="B22">
        <v>1</v>
      </c>
      <c r="C22" s="19"/>
      <c r="D22" s="32">
        <f t="shared" si="0"/>
        <v>1</v>
      </c>
      <c r="E22" s="89"/>
      <c r="F22" s="30"/>
      <c r="G22" s="118"/>
      <c r="H22" s="71">
        <f t="shared" si="2"/>
        <v>1</v>
      </c>
      <c r="I22" s="30"/>
      <c r="J22" s="71"/>
      <c r="K22" s="5"/>
    </row>
    <row r="23" spans="1:11" ht="12.75">
      <c r="A23" s="58" t="s">
        <v>4</v>
      </c>
      <c r="B23">
        <v>28</v>
      </c>
      <c r="C23" s="19">
        <v>34</v>
      </c>
      <c r="D23" s="32">
        <f t="shared" si="0"/>
        <v>62</v>
      </c>
      <c r="E23" s="89">
        <v>100</v>
      </c>
      <c r="F23" s="30">
        <v>5</v>
      </c>
      <c r="G23" s="118">
        <f t="shared" si="1"/>
        <v>105</v>
      </c>
      <c r="H23" s="71">
        <f t="shared" si="2"/>
        <v>167</v>
      </c>
      <c r="I23" s="30"/>
      <c r="J23" s="71"/>
      <c r="K23" s="18"/>
    </row>
    <row r="24" spans="1:11" ht="12.75">
      <c r="A24" s="59" t="s">
        <v>52</v>
      </c>
      <c r="B24" s="24">
        <f>B23/D23</f>
        <v>0.45161290322580644</v>
      </c>
      <c r="C24" s="88">
        <f>C23/D23</f>
        <v>0.5483870967741935</v>
      </c>
      <c r="D24" s="72"/>
      <c r="E24" s="90">
        <f>E23/G23</f>
        <v>0.9523809523809523</v>
      </c>
      <c r="F24" s="72">
        <f>F23/G23</f>
        <v>0.047619047619047616</v>
      </c>
      <c r="G24" s="119"/>
      <c r="H24" s="72"/>
      <c r="I24" s="72"/>
      <c r="J24" s="30"/>
      <c r="K24" s="5"/>
    </row>
    <row r="25" spans="4:10" ht="12.75">
      <c r="D25" s="7"/>
      <c r="E25" s="7"/>
      <c r="F25" s="7"/>
      <c r="G25" s="7"/>
      <c r="H25" s="7"/>
      <c r="I25" s="7"/>
      <c r="J25" s="7"/>
    </row>
    <row r="26" ht="12.75">
      <c r="A26" s="49" t="s">
        <v>80</v>
      </c>
    </row>
    <row r="27" spans="1:6" ht="12.75">
      <c r="A27" t="s">
        <v>0</v>
      </c>
      <c r="B27" s="62" t="s">
        <v>66</v>
      </c>
      <c r="C27" s="62" t="s">
        <v>67</v>
      </c>
      <c r="D27" s="62" t="s">
        <v>68</v>
      </c>
      <c r="E27" s="62" t="s">
        <v>69</v>
      </c>
      <c r="F27" s="62" t="s">
        <v>4</v>
      </c>
    </row>
    <row r="28" spans="1:6" ht="12.75">
      <c r="A28" s="56" t="s">
        <v>97</v>
      </c>
      <c r="B28">
        <v>2</v>
      </c>
      <c r="D28">
        <v>4</v>
      </c>
      <c r="E28">
        <v>2</v>
      </c>
      <c r="F28">
        <f>SUM(B28:E28)</f>
        <v>8</v>
      </c>
    </row>
    <row r="29" spans="1:6" ht="12.75">
      <c r="A29" s="56" t="s">
        <v>98</v>
      </c>
      <c r="C29">
        <v>1</v>
      </c>
      <c r="D29">
        <v>2</v>
      </c>
      <c r="E29">
        <v>1</v>
      </c>
      <c r="F29">
        <f aca="true" t="shared" si="3" ref="F29:F45">SUM(B29:E29)</f>
        <v>4</v>
      </c>
    </row>
    <row r="30" ht="12.75">
      <c r="A30" s="56" t="s">
        <v>99</v>
      </c>
    </row>
    <row r="31" spans="1:6" ht="12.75">
      <c r="A31" s="56" t="s">
        <v>100</v>
      </c>
      <c r="B31">
        <v>10</v>
      </c>
      <c r="C31">
        <v>4</v>
      </c>
      <c r="D31">
        <v>4</v>
      </c>
      <c r="E31">
        <v>2</v>
      </c>
      <c r="F31">
        <f t="shared" si="3"/>
        <v>20</v>
      </c>
    </row>
    <row r="32" spans="1:6" ht="12.75">
      <c r="A32" s="56" t="s">
        <v>101</v>
      </c>
      <c r="B32">
        <v>3</v>
      </c>
      <c r="C32">
        <v>4</v>
      </c>
      <c r="D32">
        <v>4</v>
      </c>
      <c r="F32">
        <f t="shared" si="3"/>
        <v>11</v>
      </c>
    </row>
    <row r="33" spans="1:6" ht="12.75">
      <c r="A33" s="56" t="s">
        <v>102</v>
      </c>
      <c r="B33">
        <v>7</v>
      </c>
      <c r="C33">
        <v>3</v>
      </c>
      <c r="D33">
        <v>4</v>
      </c>
      <c r="F33">
        <f t="shared" si="3"/>
        <v>14</v>
      </c>
    </row>
    <row r="34" spans="1:6" ht="12.75">
      <c r="A34" s="56" t="s">
        <v>103</v>
      </c>
      <c r="B34">
        <v>2</v>
      </c>
      <c r="C34">
        <v>4</v>
      </c>
      <c r="D34">
        <v>8</v>
      </c>
      <c r="E34">
        <v>1</v>
      </c>
      <c r="F34">
        <f t="shared" si="3"/>
        <v>15</v>
      </c>
    </row>
    <row r="35" spans="1:6" ht="12.75">
      <c r="A35" s="56" t="s">
        <v>104</v>
      </c>
      <c r="B35">
        <v>1</v>
      </c>
      <c r="C35">
        <v>1</v>
      </c>
      <c r="E35">
        <v>1</v>
      </c>
      <c r="F35">
        <f t="shared" si="3"/>
        <v>3</v>
      </c>
    </row>
    <row r="36" spans="1:6" ht="12.75">
      <c r="A36" s="56" t="s">
        <v>105</v>
      </c>
      <c r="B36">
        <v>4</v>
      </c>
      <c r="C36">
        <v>2</v>
      </c>
      <c r="D36">
        <v>2</v>
      </c>
      <c r="F36">
        <f t="shared" si="3"/>
        <v>8</v>
      </c>
    </row>
    <row r="37" spans="1:6" ht="12.75">
      <c r="A37" s="56" t="s">
        <v>106</v>
      </c>
      <c r="B37">
        <v>1</v>
      </c>
      <c r="C37">
        <v>7</v>
      </c>
      <c r="D37">
        <v>9</v>
      </c>
      <c r="E37">
        <v>4</v>
      </c>
      <c r="F37">
        <f t="shared" si="3"/>
        <v>21</v>
      </c>
    </row>
    <row r="38" spans="1:6" ht="12.75">
      <c r="A38" s="56" t="s">
        <v>107</v>
      </c>
      <c r="C38">
        <v>1</v>
      </c>
      <c r="D38">
        <v>4</v>
      </c>
      <c r="E38">
        <v>1</v>
      </c>
      <c r="F38">
        <f t="shared" si="3"/>
        <v>6</v>
      </c>
    </row>
    <row r="39" spans="1:6" ht="12.75">
      <c r="A39" s="56" t="s">
        <v>108</v>
      </c>
      <c r="C39">
        <v>2</v>
      </c>
      <c r="D39">
        <v>4</v>
      </c>
      <c r="E39">
        <v>4</v>
      </c>
      <c r="F39">
        <f t="shared" si="3"/>
        <v>10</v>
      </c>
    </row>
    <row r="40" spans="1:6" ht="12.75">
      <c r="A40" s="56" t="s">
        <v>109</v>
      </c>
      <c r="C40">
        <v>1</v>
      </c>
      <c r="D40">
        <v>3</v>
      </c>
      <c r="E40">
        <v>1</v>
      </c>
      <c r="F40">
        <f t="shared" si="3"/>
        <v>5</v>
      </c>
    </row>
    <row r="41" spans="1:6" ht="12.75">
      <c r="A41" s="56" t="s">
        <v>110</v>
      </c>
      <c r="B41">
        <v>2</v>
      </c>
      <c r="C41">
        <v>5</v>
      </c>
      <c r="D41">
        <v>18</v>
      </c>
      <c r="E41">
        <v>5</v>
      </c>
      <c r="F41">
        <f t="shared" si="3"/>
        <v>30</v>
      </c>
    </row>
    <row r="42" spans="1:6" ht="12.75">
      <c r="A42" s="56" t="s">
        <v>111</v>
      </c>
      <c r="B42">
        <v>3</v>
      </c>
      <c r="C42">
        <v>1</v>
      </c>
      <c r="D42">
        <v>4</v>
      </c>
      <c r="F42">
        <f t="shared" si="3"/>
        <v>8</v>
      </c>
    </row>
    <row r="43" spans="1:6" ht="12.75">
      <c r="A43" s="56" t="s">
        <v>112</v>
      </c>
      <c r="C43">
        <v>1</v>
      </c>
      <c r="F43">
        <f t="shared" si="3"/>
        <v>1</v>
      </c>
    </row>
    <row r="44" spans="1:6" ht="12.75">
      <c r="A44" s="56" t="s">
        <v>113</v>
      </c>
      <c r="D44">
        <v>1</v>
      </c>
      <c r="F44">
        <f t="shared" si="3"/>
        <v>1</v>
      </c>
    </row>
    <row r="45" spans="1:6" ht="12.75">
      <c r="A45" s="56" t="s">
        <v>4</v>
      </c>
      <c r="B45">
        <v>35</v>
      </c>
      <c r="C45">
        <v>39</v>
      </c>
      <c r="D45">
        <v>74</v>
      </c>
      <c r="E45">
        <v>22</v>
      </c>
      <c r="F45">
        <f t="shared" si="3"/>
        <v>170</v>
      </c>
    </row>
    <row r="46" spans="1:5" ht="12.75">
      <c r="A46" s="143" t="s">
        <v>5</v>
      </c>
      <c r="B46" s="136">
        <f>B45/F45</f>
        <v>0.20588235294117646</v>
      </c>
      <c r="C46" s="136">
        <f>C45/F45</f>
        <v>0.22941176470588234</v>
      </c>
      <c r="D46" s="136">
        <f>D45/F45</f>
        <v>0.43529411764705883</v>
      </c>
      <c r="E46" s="136">
        <f>E45/F45</f>
        <v>0.12941176470588237</v>
      </c>
    </row>
    <row r="49" spans="1:5" ht="12.75">
      <c r="A49" s="49" t="s">
        <v>335</v>
      </c>
      <c r="E49" s="6"/>
    </row>
    <row r="50" spans="1:6" ht="13.5">
      <c r="A50" t="s">
        <v>0</v>
      </c>
      <c r="B50" s="305" t="s">
        <v>255</v>
      </c>
      <c r="C50" s="306"/>
      <c r="D50" s="306"/>
      <c r="E50" s="307"/>
      <c r="F50" s="5"/>
    </row>
    <row r="51" spans="2:6" ht="13.5">
      <c r="B51" s="62" t="s">
        <v>19</v>
      </c>
      <c r="C51" s="62" t="s">
        <v>20</v>
      </c>
      <c r="D51" s="183" t="s">
        <v>342</v>
      </c>
      <c r="E51" s="219" t="s">
        <v>343</v>
      </c>
      <c r="F51" s="5"/>
    </row>
    <row r="52" spans="1:6" ht="12.75">
      <c r="A52" s="56" t="s">
        <v>97</v>
      </c>
      <c r="B52" s="33">
        <v>6</v>
      </c>
      <c r="C52">
        <v>8</v>
      </c>
      <c r="D52" s="19">
        <f aca="true" t="shared" si="4" ref="D52:D69">SUM(B52:C52)</f>
        <v>14</v>
      </c>
      <c r="E52" s="224">
        <v>11</v>
      </c>
      <c r="F52" s="5"/>
    </row>
    <row r="53" spans="1:6" ht="12.75">
      <c r="A53" s="56" t="s">
        <v>98</v>
      </c>
      <c r="B53" s="33">
        <v>2</v>
      </c>
      <c r="C53">
        <v>5</v>
      </c>
      <c r="D53" s="19">
        <f t="shared" si="4"/>
        <v>7</v>
      </c>
      <c r="E53" s="225">
        <v>2</v>
      </c>
      <c r="F53" s="5"/>
    </row>
    <row r="54" spans="1:6" ht="12.75">
      <c r="A54" s="56" t="s">
        <v>99</v>
      </c>
      <c r="B54" s="33"/>
      <c r="C54">
        <v>2</v>
      </c>
      <c r="D54" s="19">
        <f t="shared" si="4"/>
        <v>2</v>
      </c>
      <c r="E54" s="225"/>
      <c r="F54" s="5"/>
    </row>
    <row r="55" spans="1:6" ht="12.75">
      <c r="A55" s="56" t="s">
        <v>100</v>
      </c>
      <c r="B55" s="33">
        <v>4</v>
      </c>
      <c r="C55">
        <v>12</v>
      </c>
      <c r="D55" s="19">
        <f t="shared" si="4"/>
        <v>16</v>
      </c>
      <c r="E55" s="225">
        <v>8</v>
      </c>
      <c r="F55" s="5"/>
    </row>
    <row r="56" spans="1:6" ht="12.75">
      <c r="A56" s="56" t="s">
        <v>101</v>
      </c>
      <c r="B56" s="33">
        <v>8</v>
      </c>
      <c r="C56">
        <v>15</v>
      </c>
      <c r="D56" s="19">
        <f t="shared" si="4"/>
        <v>23</v>
      </c>
      <c r="E56" s="225">
        <v>10</v>
      </c>
      <c r="F56" s="5"/>
    </row>
    <row r="57" spans="1:6" ht="12.75">
      <c r="A57" s="56" t="s">
        <v>102</v>
      </c>
      <c r="B57" s="33">
        <v>3</v>
      </c>
      <c r="C57">
        <v>4</v>
      </c>
      <c r="D57" s="19">
        <f t="shared" si="4"/>
        <v>7</v>
      </c>
      <c r="E57" s="225">
        <v>2</v>
      </c>
      <c r="F57" s="5"/>
    </row>
    <row r="58" spans="1:6" ht="12.75">
      <c r="A58" s="56" t="s">
        <v>103</v>
      </c>
      <c r="B58" s="33">
        <v>3</v>
      </c>
      <c r="C58">
        <v>10</v>
      </c>
      <c r="D58" s="19">
        <f t="shared" si="4"/>
        <v>13</v>
      </c>
      <c r="E58" s="225">
        <v>5</v>
      </c>
      <c r="F58" s="5"/>
    </row>
    <row r="59" spans="1:6" ht="12.75">
      <c r="A59" s="56" t="s">
        <v>104</v>
      </c>
      <c r="B59" s="33">
        <v>2</v>
      </c>
      <c r="C59">
        <v>2</v>
      </c>
      <c r="D59" s="19">
        <f t="shared" si="4"/>
        <v>4</v>
      </c>
      <c r="E59" s="225">
        <v>2</v>
      </c>
      <c r="F59" s="5"/>
    </row>
    <row r="60" spans="1:6" ht="12.75">
      <c r="A60" s="56" t="s">
        <v>105</v>
      </c>
      <c r="B60" s="33">
        <v>7</v>
      </c>
      <c r="C60">
        <v>12</v>
      </c>
      <c r="D60" s="19">
        <f t="shared" si="4"/>
        <v>19</v>
      </c>
      <c r="E60" s="225">
        <v>11</v>
      </c>
      <c r="F60" s="5"/>
    </row>
    <row r="61" spans="1:6" ht="12.75">
      <c r="A61" s="56" t="s">
        <v>106</v>
      </c>
      <c r="B61" s="33">
        <v>7</v>
      </c>
      <c r="C61">
        <v>16</v>
      </c>
      <c r="D61" s="19">
        <f t="shared" si="4"/>
        <v>23</v>
      </c>
      <c r="E61" s="225">
        <v>17</v>
      </c>
      <c r="F61" s="5"/>
    </row>
    <row r="62" spans="1:6" ht="12.75">
      <c r="A62" s="56" t="s">
        <v>107</v>
      </c>
      <c r="B62" s="33">
        <v>3</v>
      </c>
      <c r="C62">
        <v>7</v>
      </c>
      <c r="D62" s="19">
        <f t="shared" si="4"/>
        <v>10</v>
      </c>
      <c r="E62" s="225">
        <v>3</v>
      </c>
      <c r="F62" s="5"/>
    </row>
    <row r="63" spans="1:6" ht="12.75">
      <c r="A63" s="56" t="s">
        <v>108</v>
      </c>
      <c r="B63" s="33">
        <v>5</v>
      </c>
      <c r="C63">
        <v>9</v>
      </c>
      <c r="D63" s="19">
        <f t="shared" si="4"/>
        <v>14</v>
      </c>
      <c r="E63" s="225">
        <v>10</v>
      </c>
      <c r="F63" s="5"/>
    </row>
    <row r="64" spans="1:6" ht="12.75">
      <c r="A64" s="56" t="s">
        <v>109</v>
      </c>
      <c r="B64" s="33">
        <v>3</v>
      </c>
      <c r="C64">
        <v>11</v>
      </c>
      <c r="D64" s="19">
        <f t="shared" si="4"/>
        <v>14</v>
      </c>
      <c r="E64" s="225">
        <v>4</v>
      </c>
      <c r="F64" s="5"/>
    </row>
    <row r="65" spans="1:6" ht="12.75">
      <c r="A65" s="56" t="s">
        <v>110</v>
      </c>
      <c r="B65" s="33">
        <v>11</v>
      </c>
      <c r="C65">
        <v>23</v>
      </c>
      <c r="D65" s="19">
        <f t="shared" si="4"/>
        <v>34</v>
      </c>
      <c r="E65" s="225">
        <v>16</v>
      </c>
      <c r="F65" s="5"/>
    </row>
    <row r="66" spans="1:6" ht="12.75">
      <c r="A66" s="56" t="s">
        <v>111</v>
      </c>
      <c r="B66" s="33">
        <v>1</v>
      </c>
      <c r="C66">
        <v>15</v>
      </c>
      <c r="D66" s="19">
        <f t="shared" si="4"/>
        <v>16</v>
      </c>
      <c r="E66" s="225">
        <v>4</v>
      </c>
      <c r="F66" s="5"/>
    </row>
    <row r="67" spans="1:6" ht="12.75">
      <c r="A67" s="56" t="s">
        <v>112</v>
      </c>
      <c r="B67" s="33">
        <v>2</v>
      </c>
      <c r="C67">
        <v>3</v>
      </c>
      <c r="D67" s="19">
        <f t="shared" si="4"/>
        <v>5</v>
      </c>
      <c r="E67" s="225">
        <v>2</v>
      </c>
      <c r="F67" s="5"/>
    </row>
    <row r="68" spans="1:6" ht="12.75">
      <c r="A68" s="56" t="s">
        <v>113</v>
      </c>
      <c r="C68">
        <v>1</v>
      </c>
      <c r="D68" s="19">
        <f t="shared" si="4"/>
        <v>1</v>
      </c>
      <c r="E68" s="225"/>
      <c r="F68" s="5"/>
    </row>
    <row r="69" spans="1:6" ht="12.75">
      <c r="A69" s="57" t="s">
        <v>4</v>
      </c>
      <c r="B69" s="22">
        <f>SUM(B52:B68)</f>
        <v>67</v>
      </c>
      <c r="C69" s="22">
        <f>SUM(C52:C68)</f>
        <v>155</v>
      </c>
      <c r="D69" s="29">
        <f t="shared" si="4"/>
        <v>222</v>
      </c>
      <c r="E69" s="226">
        <v>113</v>
      </c>
      <c r="F69" s="5"/>
    </row>
    <row r="70" spans="1:6" ht="12.75">
      <c r="A70" s="57" t="s">
        <v>5</v>
      </c>
      <c r="B70" s="24">
        <f>B69/D69</f>
        <v>0.30180180180180183</v>
      </c>
      <c r="C70" s="24">
        <f>C69/D69</f>
        <v>0.6981981981981982</v>
      </c>
      <c r="D70" s="88"/>
      <c r="E70" s="211"/>
      <c r="F70" s="5"/>
    </row>
    <row r="71" spans="1:5" ht="13.5">
      <c r="A71" s="182" t="s">
        <v>345</v>
      </c>
      <c r="E71" s="7"/>
    </row>
    <row r="72" spans="1:5" ht="13.5">
      <c r="A72" s="182" t="s">
        <v>344</v>
      </c>
      <c r="E72" s="7"/>
    </row>
    <row r="73" spans="1:5" ht="12.75">
      <c r="A73" s="220"/>
      <c r="E73" s="7"/>
    </row>
    <row r="74" ht="12.75">
      <c r="A74" s="49" t="s">
        <v>337</v>
      </c>
    </row>
    <row r="75" ht="12.75">
      <c r="A75" s="49"/>
    </row>
    <row r="76" spans="1:5" ht="12.75">
      <c r="A76" t="s">
        <v>0</v>
      </c>
      <c r="B76" s="62" t="s">
        <v>70</v>
      </c>
      <c r="C76" s="62" t="s">
        <v>71</v>
      </c>
      <c r="D76" s="62" t="s">
        <v>72</v>
      </c>
      <c r="E76" s="145" t="s">
        <v>4</v>
      </c>
    </row>
    <row r="77" spans="1:5" ht="12.75">
      <c r="A77" s="56" t="s">
        <v>97</v>
      </c>
      <c r="B77">
        <v>8</v>
      </c>
      <c r="C77">
        <v>13</v>
      </c>
      <c r="D77">
        <v>15</v>
      </c>
      <c r="E77" s="22">
        <f>SUM(B77:D77)</f>
        <v>36</v>
      </c>
    </row>
    <row r="78" spans="1:5" ht="12.75">
      <c r="A78" s="56" t="s">
        <v>98</v>
      </c>
      <c r="B78">
        <v>3</v>
      </c>
      <c r="C78">
        <v>1</v>
      </c>
      <c r="D78">
        <v>5</v>
      </c>
      <c r="E78" s="22">
        <f aca="true" t="shared" si="5" ref="E78:E93">SUM(B78:D78)</f>
        <v>9</v>
      </c>
    </row>
    <row r="79" spans="1:5" ht="12.75">
      <c r="A79" s="56" t="s">
        <v>99</v>
      </c>
      <c r="B79">
        <v>0</v>
      </c>
      <c r="C79">
        <v>2</v>
      </c>
      <c r="D79">
        <v>2</v>
      </c>
      <c r="E79" s="22">
        <f t="shared" si="5"/>
        <v>4</v>
      </c>
    </row>
    <row r="80" spans="1:5" ht="12.75">
      <c r="A80" s="56" t="s">
        <v>100</v>
      </c>
      <c r="B80">
        <v>2</v>
      </c>
      <c r="C80">
        <v>8</v>
      </c>
      <c r="D80">
        <v>17</v>
      </c>
      <c r="E80" s="22">
        <f t="shared" si="5"/>
        <v>27</v>
      </c>
    </row>
    <row r="81" spans="1:5" ht="12.75">
      <c r="A81" s="56" t="s">
        <v>101</v>
      </c>
      <c r="B81">
        <v>5</v>
      </c>
      <c r="C81">
        <v>22</v>
      </c>
      <c r="D81">
        <v>12</v>
      </c>
      <c r="E81" s="22">
        <f t="shared" si="5"/>
        <v>39</v>
      </c>
    </row>
    <row r="82" spans="1:5" ht="12.75">
      <c r="A82" s="56" t="s">
        <v>102</v>
      </c>
      <c r="B82">
        <v>5</v>
      </c>
      <c r="C82">
        <v>4</v>
      </c>
      <c r="D82">
        <v>7</v>
      </c>
      <c r="E82" s="22">
        <f t="shared" si="5"/>
        <v>16</v>
      </c>
    </row>
    <row r="83" spans="1:5" ht="12.75">
      <c r="A83" s="56" t="s">
        <v>103</v>
      </c>
      <c r="B83">
        <v>20</v>
      </c>
      <c r="C83">
        <v>18</v>
      </c>
      <c r="D83">
        <v>13</v>
      </c>
      <c r="E83" s="22">
        <f t="shared" si="5"/>
        <v>51</v>
      </c>
    </row>
    <row r="84" spans="1:5" ht="12.75">
      <c r="A84" s="56" t="s">
        <v>104</v>
      </c>
      <c r="B84">
        <v>5</v>
      </c>
      <c r="C84">
        <v>7</v>
      </c>
      <c r="D84">
        <v>8</v>
      </c>
      <c r="E84" s="22">
        <f t="shared" si="5"/>
        <v>20</v>
      </c>
    </row>
    <row r="85" spans="1:5" ht="12.75">
      <c r="A85" s="56" t="s">
        <v>105</v>
      </c>
      <c r="B85">
        <v>15</v>
      </c>
      <c r="C85">
        <v>19</v>
      </c>
      <c r="D85">
        <v>27</v>
      </c>
      <c r="E85" s="22">
        <f t="shared" si="5"/>
        <v>61</v>
      </c>
    </row>
    <row r="86" spans="1:5" ht="12.75">
      <c r="A86" s="56" t="s">
        <v>106</v>
      </c>
      <c r="B86">
        <v>9</v>
      </c>
      <c r="C86">
        <v>14</v>
      </c>
      <c r="D86">
        <v>22</v>
      </c>
      <c r="E86" s="22">
        <f t="shared" si="5"/>
        <v>45</v>
      </c>
    </row>
    <row r="87" spans="1:5" ht="12.75">
      <c r="A87" s="56" t="s">
        <v>107</v>
      </c>
      <c r="B87">
        <v>1</v>
      </c>
      <c r="C87">
        <v>4</v>
      </c>
      <c r="D87">
        <v>3</v>
      </c>
      <c r="E87" s="22">
        <f t="shared" si="5"/>
        <v>8</v>
      </c>
    </row>
    <row r="88" spans="1:5" ht="12.75">
      <c r="A88" s="56" t="s">
        <v>108</v>
      </c>
      <c r="B88">
        <v>17</v>
      </c>
      <c r="C88">
        <v>8</v>
      </c>
      <c r="D88">
        <v>11</v>
      </c>
      <c r="E88" s="22">
        <f t="shared" si="5"/>
        <v>36</v>
      </c>
    </row>
    <row r="89" spans="1:5" ht="12.75">
      <c r="A89" s="56" t="s">
        <v>109</v>
      </c>
      <c r="B89">
        <v>13</v>
      </c>
      <c r="C89">
        <v>13</v>
      </c>
      <c r="D89">
        <v>9</v>
      </c>
      <c r="E89" s="22">
        <f t="shared" si="5"/>
        <v>35</v>
      </c>
    </row>
    <row r="90" spans="1:5" ht="12.75">
      <c r="A90" s="56" t="s">
        <v>110</v>
      </c>
      <c r="B90">
        <v>20</v>
      </c>
      <c r="C90">
        <v>22</v>
      </c>
      <c r="D90">
        <v>33</v>
      </c>
      <c r="E90" s="22">
        <f t="shared" si="5"/>
        <v>75</v>
      </c>
    </row>
    <row r="91" spans="1:5" ht="12.75">
      <c r="A91" s="56" t="s">
        <v>111</v>
      </c>
      <c r="B91">
        <v>9</v>
      </c>
      <c r="C91">
        <v>5</v>
      </c>
      <c r="D91">
        <v>14</v>
      </c>
      <c r="E91" s="22">
        <f t="shared" si="5"/>
        <v>28</v>
      </c>
    </row>
    <row r="92" spans="1:5" ht="12.75">
      <c r="A92" s="56" t="s">
        <v>112</v>
      </c>
      <c r="B92">
        <v>1</v>
      </c>
      <c r="C92">
        <v>3</v>
      </c>
      <c r="D92">
        <v>6</v>
      </c>
      <c r="E92" s="22">
        <f t="shared" si="5"/>
        <v>10</v>
      </c>
    </row>
    <row r="93" spans="1:5" ht="12.75">
      <c r="A93" s="56" t="s">
        <v>113</v>
      </c>
      <c r="B93">
        <v>0</v>
      </c>
      <c r="C93">
        <v>1</v>
      </c>
      <c r="D93">
        <v>0</v>
      </c>
      <c r="E93" s="22">
        <f t="shared" si="5"/>
        <v>1</v>
      </c>
    </row>
    <row r="94" spans="1:5" ht="12.75">
      <c r="A94" s="57" t="s">
        <v>4</v>
      </c>
      <c r="B94" s="180">
        <f>SUM(B77:B93)</f>
        <v>133</v>
      </c>
      <c r="C94" s="22">
        <f>SUM(C77:C93)</f>
        <v>164</v>
      </c>
      <c r="D94" s="22">
        <f>SUM(D77:D93)</f>
        <v>204</v>
      </c>
      <c r="E94" s="22">
        <f>SUM(E77:E93)</f>
        <v>501</v>
      </c>
    </row>
    <row r="95" spans="1:5" ht="12.75">
      <c r="A95" s="221" t="s">
        <v>52</v>
      </c>
      <c r="B95" s="223">
        <f>B94/E94</f>
        <v>0.2654690618762475</v>
      </c>
      <c r="C95" s="222">
        <f>C94/E94</f>
        <v>0.3273453093812375</v>
      </c>
      <c r="D95" s="218">
        <f>D94/E94</f>
        <v>0.40718562874251496</v>
      </c>
      <c r="E95" s="33"/>
    </row>
    <row r="96" ht="12.75">
      <c r="B96" s="7"/>
    </row>
  </sheetData>
  <mergeCells count="3">
    <mergeCell ref="B4:D4"/>
    <mergeCell ref="E4:G4"/>
    <mergeCell ref="B50:E50"/>
  </mergeCells>
  <printOptions horizontalCentered="1" verticalCentered="1"/>
  <pageMargins left="0.75" right="0.75" top="1" bottom="1" header="0.5" footer="0.5"/>
  <pageSetup horizontalDpi="600" verticalDpi="600" orientation="landscape" scale="76" r:id="rId1"/>
  <headerFooter alignWithMargins="0">
    <oddHeader>&amp;C&amp;"Arial Black,Regular"2005 Annual Report</oddHeader>
    <oddFooter>&amp;L&amp;"Arial Black,Regular"&amp;9Note. Percentages may not equal 100% because of rounding.&amp;C&amp;"Arial Black,Regular"&amp;9&amp;D&amp;R&amp;"Arial Black,Regular"&amp;9Retirements/&amp;P of &amp;N</oddFoot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8"/>
  <sheetViews>
    <sheetView zoomScale="150" zoomScaleNormal="150" workbookViewId="0" topLeftCell="A8">
      <selection activeCell="A34" sqref="A34"/>
    </sheetView>
  </sheetViews>
  <sheetFormatPr defaultColWidth="9.140625" defaultRowHeight="12.75"/>
  <cols>
    <col min="1" max="1" width="22.57421875" style="0" customWidth="1"/>
    <col min="2" max="2" width="10.421875" style="0" customWidth="1"/>
    <col min="3" max="3" width="13.140625" style="0" customWidth="1"/>
    <col min="4" max="4" width="8.57421875" style="0" customWidth="1"/>
    <col min="5" max="5" width="13.57421875" style="0" customWidth="1"/>
    <col min="6" max="6" width="11.57421875" style="0" customWidth="1"/>
    <col min="7" max="7" width="12.7109375" style="0" customWidth="1"/>
    <col min="8" max="8" width="12.28125" style="0" customWidth="1"/>
    <col min="9" max="9" width="9.7109375" style="0" customWidth="1"/>
  </cols>
  <sheetData>
    <row r="1" spans="1:5" ht="12.75">
      <c r="A1" s="49" t="s">
        <v>338</v>
      </c>
      <c r="D1" s="6"/>
      <c r="E1" s="6"/>
    </row>
    <row r="2" spans="1:7" ht="12.75">
      <c r="A2" s="22"/>
      <c r="B2" s="308" t="s">
        <v>34</v>
      </c>
      <c r="C2" s="309"/>
      <c r="D2" s="292" t="s">
        <v>36</v>
      </c>
      <c r="E2" s="293"/>
      <c r="F2" s="309" t="s">
        <v>191</v>
      </c>
      <c r="G2" s="277"/>
    </row>
    <row r="3" spans="1:9" ht="22.5">
      <c r="A3" t="s">
        <v>0</v>
      </c>
      <c r="B3" s="101" t="s">
        <v>35</v>
      </c>
      <c r="C3" s="115" t="s">
        <v>189</v>
      </c>
      <c r="D3" s="189" t="s">
        <v>35</v>
      </c>
      <c r="E3" s="190" t="s">
        <v>189</v>
      </c>
      <c r="F3" s="114" t="s">
        <v>35</v>
      </c>
      <c r="G3" s="101" t="s">
        <v>189</v>
      </c>
      <c r="H3" s="144" t="s">
        <v>4</v>
      </c>
      <c r="I3" s="10"/>
    </row>
    <row r="4" spans="1:8" ht="12.75">
      <c r="A4" s="56" t="s">
        <v>97</v>
      </c>
      <c r="B4">
        <v>2</v>
      </c>
      <c r="C4" s="19"/>
      <c r="D4" s="191">
        <v>10</v>
      </c>
      <c r="E4" s="192"/>
      <c r="F4" s="5">
        <v>1</v>
      </c>
      <c r="H4" s="22">
        <f>SUM(B4:G4)</f>
        <v>13</v>
      </c>
    </row>
    <row r="5" spans="1:8" ht="12.75">
      <c r="A5" s="56" t="s">
        <v>98</v>
      </c>
      <c r="C5" s="19"/>
      <c r="D5" s="191">
        <v>2</v>
      </c>
      <c r="E5" s="192"/>
      <c r="F5" s="5"/>
      <c r="H5" s="22">
        <f aca="true" t="shared" si="0" ref="H5:H20">SUM(B5:G5)</f>
        <v>2</v>
      </c>
    </row>
    <row r="6" spans="1:8" ht="12.75">
      <c r="A6" s="56" t="s">
        <v>99</v>
      </c>
      <c r="C6" s="19"/>
      <c r="D6" s="191">
        <v>2</v>
      </c>
      <c r="E6" s="192"/>
      <c r="F6" s="5"/>
      <c r="H6" s="22">
        <f t="shared" si="0"/>
        <v>2</v>
      </c>
    </row>
    <row r="7" spans="1:8" ht="12.75">
      <c r="A7" s="56" t="s">
        <v>100</v>
      </c>
      <c r="B7">
        <v>5</v>
      </c>
      <c r="C7" s="19">
        <v>2</v>
      </c>
      <c r="D7" s="191">
        <v>17</v>
      </c>
      <c r="E7" s="192">
        <v>1</v>
      </c>
      <c r="F7" s="5"/>
      <c r="G7">
        <v>1</v>
      </c>
      <c r="H7" s="22">
        <f t="shared" si="0"/>
        <v>26</v>
      </c>
    </row>
    <row r="8" spans="1:8" ht="12.75">
      <c r="A8" s="56" t="s">
        <v>101</v>
      </c>
      <c r="B8">
        <v>6</v>
      </c>
      <c r="C8" s="19">
        <v>1</v>
      </c>
      <c r="D8" s="191">
        <v>9</v>
      </c>
      <c r="E8" s="192">
        <v>1</v>
      </c>
      <c r="F8" s="5">
        <v>1</v>
      </c>
      <c r="H8" s="22">
        <f>SUM(B8:G8)</f>
        <v>18</v>
      </c>
    </row>
    <row r="9" spans="1:8" ht="12.75">
      <c r="A9" s="56" t="s">
        <v>102</v>
      </c>
      <c r="C9" s="19">
        <v>1</v>
      </c>
      <c r="D9" s="191">
        <v>5</v>
      </c>
      <c r="E9" s="192"/>
      <c r="F9" s="5"/>
      <c r="G9">
        <v>8</v>
      </c>
      <c r="H9" s="22">
        <f t="shared" si="0"/>
        <v>14</v>
      </c>
    </row>
    <row r="10" spans="1:8" ht="12.75">
      <c r="A10" s="56" t="s">
        <v>103</v>
      </c>
      <c r="B10">
        <v>4</v>
      </c>
      <c r="C10" s="19">
        <v>2</v>
      </c>
      <c r="D10" s="191">
        <v>15</v>
      </c>
      <c r="E10" s="192"/>
      <c r="F10" s="5"/>
      <c r="H10" s="22">
        <f t="shared" si="0"/>
        <v>21</v>
      </c>
    </row>
    <row r="11" spans="1:8" ht="12.75">
      <c r="A11" s="56" t="s">
        <v>104</v>
      </c>
      <c r="B11">
        <v>4</v>
      </c>
      <c r="C11" s="19">
        <v>1</v>
      </c>
      <c r="D11" s="191">
        <v>5</v>
      </c>
      <c r="E11" s="192">
        <v>1</v>
      </c>
      <c r="F11" s="5"/>
      <c r="H11" s="22">
        <f t="shared" si="0"/>
        <v>11</v>
      </c>
    </row>
    <row r="12" spans="1:8" ht="12.75">
      <c r="A12" s="56" t="s">
        <v>105</v>
      </c>
      <c r="B12">
        <v>4</v>
      </c>
      <c r="C12" s="19">
        <v>2</v>
      </c>
      <c r="D12" s="191">
        <v>22</v>
      </c>
      <c r="E12" s="192"/>
      <c r="F12" s="5"/>
      <c r="H12" s="22">
        <f t="shared" si="0"/>
        <v>28</v>
      </c>
    </row>
    <row r="13" spans="1:8" ht="12.75">
      <c r="A13" s="56" t="s">
        <v>106</v>
      </c>
      <c r="B13">
        <v>4</v>
      </c>
      <c r="C13" s="19">
        <v>4</v>
      </c>
      <c r="D13" s="191">
        <v>12</v>
      </c>
      <c r="E13" s="192">
        <v>1</v>
      </c>
      <c r="F13" s="5">
        <v>4</v>
      </c>
      <c r="H13" s="22">
        <f t="shared" si="0"/>
        <v>25</v>
      </c>
    </row>
    <row r="14" spans="1:8" ht="12.75">
      <c r="A14" s="56" t="s">
        <v>107</v>
      </c>
      <c r="B14">
        <v>1</v>
      </c>
      <c r="C14" s="19"/>
      <c r="D14" s="191">
        <v>10</v>
      </c>
      <c r="E14" s="192"/>
      <c r="F14" s="5">
        <v>2</v>
      </c>
      <c r="H14" s="22">
        <f t="shared" si="0"/>
        <v>13</v>
      </c>
    </row>
    <row r="15" spans="1:8" ht="12.75">
      <c r="A15" s="56" t="s">
        <v>108</v>
      </c>
      <c r="B15">
        <v>2</v>
      </c>
      <c r="C15" s="19">
        <v>2</v>
      </c>
      <c r="D15" s="191">
        <v>12</v>
      </c>
      <c r="E15" s="192">
        <v>1</v>
      </c>
      <c r="F15" s="5">
        <v>1</v>
      </c>
      <c r="H15" s="22">
        <f t="shared" si="0"/>
        <v>18</v>
      </c>
    </row>
    <row r="16" spans="1:8" ht="12.75">
      <c r="A16" s="56" t="s">
        <v>109</v>
      </c>
      <c r="B16">
        <v>9</v>
      </c>
      <c r="C16" s="19">
        <v>1</v>
      </c>
      <c r="D16" s="191">
        <v>15</v>
      </c>
      <c r="E16" s="192">
        <v>1</v>
      </c>
      <c r="F16" s="5"/>
      <c r="H16" s="22">
        <f t="shared" si="0"/>
        <v>26</v>
      </c>
    </row>
    <row r="17" spans="1:8" ht="12.75">
      <c r="A17" s="56" t="s">
        <v>110</v>
      </c>
      <c r="B17">
        <v>9</v>
      </c>
      <c r="C17" s="19">
        <v>4</v>
      </c>
      <c r="D17" s="191">
        <v>23</v>
      </c>
      <c r="E17" s="192">
        <v>2</v>
      </c>
      <c r="F17" s="5"/>
      <c r="H17" s="22">
        <f t="shared" si="0"/>
        <v>38</v>
      </c>
    </row>
    <row r="18" spans="1:8" ht="12.75">
      <c r="A18" s="56" t="s">
        <v>111</v>
      </c>
      <c r="B18">
        <v>2</v>
      </c>
      <c r="C18" s="19">
        <v>1</v>
      </c>
      <c r="D18" s="191">
        <v>8</v>
      </c>
      <c r="E18" s="192"/>
      <c r="F18" s="5">
        <v>1</v>
      </c>
      <c r="H18" s="22">
        <f t="shared" si="0"/>
        <v>12</v>
      </c>
    </row>
    <row r="19" spans="1:8" ht="12.75">
      <c r="A19" s="56" t="s">
        <v>112</v>
      </c>
      <c r="C19" s="19"/>
      <c r="D19" s="191">
        <v>3</v>
      </c>
      <c r="E19" s="192">
        <v>1</v>
      </c>
      <c r="F19" s="5"/>
      <c r="H19" s="22">
        <f t="shared" si="0"/>
        <v>4</v>
      </c>
    </row>
    <row r="20" spans="1:8" ht="12.75">
      <c r="A20" s="56" t="s">
        <v>113</v>
      </c>
      <c r="C20" s="19"/>
      <c r="D20" s="191">
        <v>1</v>
      </c>
      <c r="E20" s="192"/>
      <c r="F20" s="5"/>
      <c r="H20" s="22">
        <f t="shared" si="0"/>
        <v>1</v>
      </c>
    </row>
    <row r="21" spans="1:8" ht="12.75">
      <c r="A21" s="56" t="s">
        <v>4</v>
      </c>
      <c r="B21" s="22">
        <f aca="true" t="shared" si="1" ref="B21:G21">SUM(B4:B20)</f>
        <v>52</v>
      </c>
      <c r="C21" s="29">
        <f t="shared" si="1"/>
        <v>21</v>
      </c>
      <c r="D21" s="193">
        <f t="shared" si="1"/>
        <v>171</v>
      </c>
      <c r="E21" s="194">
        <f t="shared" si="1"/>
        <v>9</v>
      </c>
      <c r="F21" s="28">
        <f t="shared" si="1"/>
        <v>10</v>
      </c>
      <c r="G21" s="22">
        <f t="shared" si="1"/>
        <v>9</v>
      </c>
      <c r="H21" s="22">
        <f>SUM(H4:H20)</f>
        <v>272</v>
      </c>
    </row>
    <row r="22" spans="1:8" ht="12.75">
      <c r="A22" s="57" t="s">
        <v>5</v>
      </c>
      <c r="B22" s="24">
        <f>B21/H21</f>
        <v>0.19117647058823528</v>
      </c>
      <c r="C22" s="88">
        <f>C21/H21</f>
        <v>0.07720588235294118</v>
      </c>
      <c r="D22" s="87">
        <f>D21/H21</f>
        <v>0.6286764705882353</v>
      </c>
      <c r="E22" s="195">
        <f>E21/H21</f>
        <v>0.03308823529411765</v>
      </c>
      <c r="F22" s="109">
        <f>F21/H21</f>
        <v>0.03676470588235294</v>
      </c>
      <c r="G22" s="24">
        <f>G21/H21</f>
        <v>0.03308823529411765</v>
      </c>
      <c r="H22" s="22"/>
    </row>
    <row r="23" spans="4:5" ht="12.75">
      <c r="D23" s="7"/>
      <c r="E23" s="7"/>
    </row>
    <row r="24" ht="12.75">
      <c r="A24" s="49" t="s">
        <v>339</v>
      </c>
    </row>
    <row r="25" spans="1:11" ht="22.5">
      <c r="A25" t="s">
        <v>0</v>
      </c>
      <c r="B25" s="101" t="s">
        <v>178</v>
      </c>
      <c r="C25" s="101" t="s">
        <v>182</v>
      </c>
      <c r="D25" s="101" t="s">
        <v>57</v>
      </c>
      <c r="E25" s="101" t="s">
        <v>42</v>
      </c>
      <c r="F25" s="101" t="s">
        <v>183</v>
      </c>
      <c r="G25" s="101" t="s">
        <v>43</v>
      </c>
      <c r="H25" s="101" t="s">
        <v>41</v>
      </c>
      <c r="I25" s="101" t="s">
        <v>44</v>
      </c>
      <c r="J25" s="101" t="s">
        <v>18</v>
      </c>
      <c r="K25" s="101" t="s">
        <v>4</v>
      </c>
    </row>
    <row r="26" spans="1:11" ht="12.75">
      <c r="A26" s="56" t="s">
        <v>97</v>
      </c>
      <c r="B26">
        <v>1</v>
      </c>
      <c r="D26">
        <v>2</v>
      </c>
      <c r="E26">
        <v>2</v>
      </c>
      <c r="F26">
        <v>2</v>
      </c>
      <c r="G26">
        <v>1</v>
      </c>
      <c r="H26">
        <v>2</v>
      </c>
      <c r="J26">
        <v>3</v>
      </c>
      <c r="K26">
        <f>SUM(B26:J26)</f>
        <v>13</v>
      </c>
    </row>
    <row r="27" spans="1:11" ht="12.75">
      <c r="A27" s="56" t="s">
        <v>98</v>
      </c>
      <c r="D27">
        <v>1</v>
      </c>
      <c r="E27">
        <v>1</v>
      </c>
      <c r="K27">
        <f aca="true" t="shared" si="2" ref="K27:K42">SUM(B27:J27)</f>
        <v>2</v>
      </c>
    </row>
    <row r="28" spans="1:11" ht="12.75">
      <c r="A28" s="56" t="s">
        <v>99</v>
      </c>
      <c r="C28">
        <v>1</v>
      </c>
      <c r="F28">
        <v>1</v>
      </c>
      <c r="K28">
        <f t="shared" si="2"/>
        <v>2</v>
      </c>
    </row>
    <row r="29" spans="1:11" ht="12.75">
      <c r="A29" s="56" t="s">
        <v>100</v>
      </c>
      <c r="B29">
        <v>1</v>
      </c>
      <c r="C29">
        <v>8</v>
      </c>
      <c r="D29">
        <v>1</v>
      </c>
      <c r="E29">
        <v>2</v>
      </c>
      <c r="F29">
        <v>3</v>
      </c>
      <c r="G29">
        <v>6</v>
      </c>
      <c r="H29">
        <v>3</v>
      </c>
      <c r="I29">
        <v>1</v>
      </c>
      <c r="J29">
        <v>4</v>
      </c>
      <c r="K29">
        <f t="shared" si="2"/>
        <v>29</v>
      </c>
    </row>
    <row r="30" spans="1:11" ht="12.75">
      <c r="A30" s="56" t="s">
        <v>101</v>
      </c>
      <c r="B30">
        <v>2</v>
      </c>
      <c r="C30">
        <v>3</v>
      </c>
      <c r="D30">
        <v>1</v>
      </c>
      <c r="E30">
        <v>3</v>
      </c>
      <c r="F30">
        <v>1</v>
      </c>
      <c r="G30">
        <v>2</v>
      </c>
      <c r="H30">
        <v>1</v>
      </c>
      <c r="J30">
        <v>4</v>
      </c>
      <c r="K30">
        <f t="shared" si="2"/>
        <v>17</v>
      </c>
    </row>
    <row r="31" spans="1:11" ht="12.75">
      <c r="A31" s="56" t="s">
        <v>102</v>
      </c>
      <c r="C31">
        <v>1</v>
      </c>
      <c r="D31">
        <v>1</v>
      </c>
      <c r="G31">
        <v>2</v>
      </c>
      <c r="H31">
        <v>1</v>
      </c>
      <c r="I31">
        <v>5</v>
      </c>
      <c r="J31">
        <v>4</v>
      </c>
      <c r="K31">
        <f t="shared" si="2"/>
        <v>14</v>
      </c>
    </row>
    <row r="32" spans="1:11" ht="12.75">
      <c r="A32" s="56" t="s">
        <v>103</v>
      </c>
      <c r="B32">
        <v>1</v>
      </c>
      <c r="C32">
        <v>7</v>
      </c>
      <c r="D32">
        <v>1</v>
      </c>
      <c r="E32">
        <v>1</v>
      </c>
      <c r="F32">
        <v>3</v>
      </c>
      <c r="H32">
        <v>3</v>
      </c>
      <c r="J32">
        <v>5</v>
      </c>
      <c r="K32">
        <f t="shared" si="2"/>
        <v>21</v>
      </c>
    </row>
    <row r="33" spans="1:11" ht="12.75">
      <c r="A33" s="56" t="s">
        <v>104</v>
      </c>
      <c r="C33">
        <v>3</v>
      </c>
      <c r="F33">
        <v>4</v>
      </c>
      <c r="G33">
        <v>1</v>
      </c>
      <c r="H33">
        <v>2</v>
      </c>
      <c r="J33">
        <v>1</v>
      </c>
      <c r="K33">
        <f t="shared" si="2"/>
        <v>11</v>
      </c>
    </row>
    <row r="34" spans="1:11" ht="12.75">
      <c r="A34" s="56" t="s">
        <v>105</v>
      </c>
      <c r="C34">
        <v>2</v>
      </c>
      <c r="D34">
        <v>6</v>
      </c>
      <c r="E34">
        <v>1</v>
      </c>
      <c r="F34">
        <v>3</v>
      </c>
      <c r="G34">
        <v>10</v>
      </c>
      <c r="H34">
        <v>4</v>
      </c>
      <c r="I34">
        <v>1</v>
      </c>
      <c r="J34">
        <v>1</v>
      </c>
      <c r="K34">
        <f t="shared" si="2"/>
        <v>28</v>
      </c>
    </row>
    <row r="35" spans="1:11" ht="12.75">
      <c r="A35" s="56" t="s">
        <v>106</v>
      </c>
      <c r="B35">
        <v>4</v>
      </c>
      <c r="C35">
        <v>8</v>
      </c>
      <c r="D35">
        <v>2</v>
      </c>
      <c r="E35">
        <v>1</v>
      </c>
      <c r="F35">
        <v>2</v>
      </c>
      <c r="G35">
        <v>2</v>
      </c>
      <c r="H35">
        <v>3</v>
      </c>
      <c r="I35">
        <v>1</v>
      </c>
      <c r="J35">
        <v>3</v>
      </c>
      <c r="K35">
        <f t="shared" si="2"/>
        <v>26</v>
      </c>
    </row>
    <row r="36" spans="1:11" ht="12.75">
      <c r="A36" s="56" t="s">
        <v>107</v>
      </c>
      <c r="B36">
        <v>1</v>
      </c>
      <c r="C36">
        <v>0</v>
      </c>
      <c r="D36">
        <v>2</v>
      </c>
      <c r="E36">
        <v>1</v>
      </c>
      <c r="F36">
        <v>2</v>
      </c>
      <c r="G36">
        <v>2</v>
      </c>
      <c r="H36">
        <v>1</v>
      </c>
      <c r="J36">
        <v>4</v>
      </c>
      <c r="K36">
        <f t="shared" si="2"/>
        <v>13</v>
      </c>
    </row>
    <row r="37" spans="1:11" ht="12.75">
      <c r="A37" s="56" t="s">
        <v>108</v>
      </c>
      <c r="B37">
        <v>1</v>
      </c>
      <c r="C37">
        <v>5</v>
      </c>
      <c r="D37">
        <v>3</v>
      </c>
      <c r="E37">
        <v>2</v>
      </c>
      <c r="F37">
        <v>2</v>
      </c>
      <c r="G37">
        <v>2</v>
      </c>
      <c r="I37">
        <v>1</v>
      </c>
      <c r="J37">
        <v>2</v>
      </c>
      <c r="K37">
        <f t="shared" si="2"/>
        <v>18</v>
      </c>
    </row>
    <row r="38" spans="1:11" ht="12.75">
      <c r="A38" s="56" t="s">
        <v>109</v>
      </c>
      <c r="C38">
        <v>3</v>
      </c>
      <c r="D38">
        <v>4</v>
      </c>
      <c r="F38">
        <v>12</v>
      </c>
      <c r="G38">
        <v>3</v>
      </c>
      <c r="H38">
        <v>1</v>
      </c>
      <c r="I38">
        <v>1</v>
      </c>
      <c r="J38">
        <v>2</v>
      </c>
      <c r="K38">
        <f t="shared" si="2"/>
        <v>26</v>
      </c>
    </row>
    <row r="39" spans="1:11" ht="12.75">
      <c r="A39" s="56" t="s">
        <v>110</v>
      </c>
      <c r="B39">
        <v>1</v>
      </c>
      <c r="C39">
        <v>9</v>
      </c>
      <c r="D39">
        <v>5</v>
      </c>
      <c r="E39">
        <v>8</v>
      </c>
      <c r="F39">
        <v>3</v>
      </c>
      <c r="G39">
        <v>1</v>
      </c>
      <c r="H39">
        <v>3</v>
      </c>
      <c r="J39">
        <v>8</v>
      </c>
      <c r="K39">
        <f t="shared" si="2"/>
        <v>38</v>
      </c>
    </row>
    <row r="40" spans="1:11" ht="12.75">
      <c r="A40" s="56" t="s">
        <v>111</v>
      </c>
      <c r="B40">
        <v>1</v>
      </c>
      <c r="C40">
        <v>4</v>
      </c>
      <c r="D40">
        <v>1</v>
      </c>
      <c r="E40">
        <v>2</v>
      </c>
      <c r="F40">
        <v>3</v>
      </c>
      <c r="J40">
        <v>1</v>
      </c>
      <c r="K40">
        <f t="shared" si="2"/>
        <v>12</v>
      </c>
    </row>
    <row r="41" spans="1:11" ht="12.75">
      <c r="A41" s="56" t="s">
        <v>112</v>
      </c>
      <c r="C41">
        <v>1</v>
      </c>
      <c r="D41">
        <v>2</v>
      </c>
      <c r="F41">
        <v>1</v>
      </c>
      <c r="K41">
        <f t="shared" si="2"/>
        <v>4</v>
      </c>
    </row>
    <row r="42" spans="1:11" ht="12.75">
      <c r="A42" s="56" t="s">
        <v>113</v>
      </c>
      <c r="F42">
        <v>1</v>
      </c>
      <c r="K42">
        <f t="shared" si="2"/>
        <v>1</v>
      </c>
    </row>
    <row r="43" spans="1:11" ht="12.75">
      <c r="A43" s="57" t="s">
        <v>4</v>
      </c>
      <c r="B43" s="22">
        <f>SUM(B26:B42)</f>
        <v>13</v>
      </c>
      <c r="C43" s="22">
        <f aca="true" t="shared" si="3" ref="C43:I43">SUM(C26:C42)</f>
        <v>55</v>
      </c>
      <c r="D43" s="22">
        <f t="shared" si="3"/>
        <v>32</v>
      </c>
      <c r="E43" s="22">
        <f t="shared" si="3"/>
        <v>24</v>
      </c>
      <c r="F43" s="22">
        <f t="shared" si="3"/>
        <v>43</v>
      </c>
      <c r="G43" s="22">
        <f t="shared" si="3"/>
        <v>32</v>
      </c>
      <c r="H43" s="22">
        <f t="shared" si="3"/>
        <v>24</v>
      </c>
      <c r="I43" s="22">
        <f t="shared" si="3"/>
        <v>10</v>
      </c>
      <c r="J43" s="22">
        <f>SUM(J26:J42)</f>
        <v>42</v>
      </c>
      <c r="K43" s="22">
        <f>SUM(K26:K42)</f>
        <v>275</v>
      </c>
    </row>
    <row r="44" spans="1:10" ht="12.75">
      <c r="A44" s="57" t="s">
        <v>5</v>
      </c>
      <c r="B44" s="24">
        <f>B43/K43</f>
        <v>0.04727272727272727</v>
      </c>
      <c r="C44" s="24">
        <f>C43/K43</f>
        <v>0.2</v>
      </c>
      <c r="D44" s="24">
        <f>D43/K43</f>
        <v>0.11636363636363636</v>
      </c>
      <c r="E44" s="24">
        <f>E43/K43</f>
        <v>0.08727272727272728</v>
      </c>
      <c r="F44" s="24">
        <f>F43/K43</f>
        <v>0.15636363636363637</v>
      </c>
      <c r="G44" s="24">
        <f>G43/K43</f>
        <v>0.11636363636363636</v>
      </c>
      <c r="H44" s="24">
        <f>H43/K43</f>
        <v>0.08727272727272728</v>
      </c>
      <c r="I44" s="24">
        <f>I43/K43</f>
        <v>0.03636363636363636</v>
      </c>
      <c r="J44" s="24">
        <f>J43/K43</f>
        <v>0.15272727272727274</v>
      </c>
    </row>
    <row r="47" spans="1:8" ht="12.75">
      <c r="A47" s="49" t="s">
        <v>340</v>
      </c>
      <c r="B47" s="10"/>
      <c r="C47" s="10"/>
      <c r="D47" s="10"/>
      <c r="E47" s="10"/>
      <c r="F47" s="10"/>
      <c r="G47" s="10"/>
      <c r="H47" s="10"/>
    </row>
    <row r="48" spans="1:9" ht="22.5">
      <c r="A48" t="s">
        <v>0</v>
      </c>
      <c r="B48" s="101" t="s">
        <v>188</v>
      </c>
      <c r="C48" s="101" t="s">
        <v>186</v>
      </c>
      <c r="D48" s="101" t="s">
        <v>187</v>
      </c>
      <c r="E48" s="101" t="s">
        <v>41</v>
      </c>
      <c r="F48" s="101" t="s">
        <v>184</v>
      </c>
      <c r="G48" s="101" t="s">
        <v>185</v>
      </c>
      <c r="H48" s="101" t="s">
        <v>18</v>
      </c>
      <c r="I48" s="101" t="s">
        <v>4</v>
      </c>
    </row>
    <row r="49" spans="1:9" ht="12.75">
      <c r="A49" s="56" t="s">
        <v>97</v>
      </c>
      <c r="C49">
        <v>1</v>
      </c>
      <c r="D49">
        <v>1</v>
      </c>
      <c r="E49">
        <v>4</v>
      </c>
      <c r="F49">
        <v>5</v>
      </c>
      <c r="G49">
        <v>1</v>
      </c>
      <c r="H49">
        <v>1</v>
      </c>
      <c r="I49">
        <f>SUM(B49:H49)</f>
        <v>13</v>
      </c>
    </row>
    <row r="50" spans="1:9" ht="12.75">
      <c r="A50" s="56" t="s">
        <v>98</v>
      </c>
      <c r="C50">
        <v>1</v>
      </c>
      <c r="F50">
        <v>1</v>
      </c>
      <c r="I50">
        <f>SUM(B50:H50)</f>
        <v>2</v>
      </c>
    </row>
    <row r="51" spans="1:9" ht="12.75">
      <c r="A51" s="56" t="s">
        <v>99</v>
      </c>
      <c r="B51">
        <v>1</v>
      </c>
      <c r="F51">
        <v>1</v>
      </c>
      <c r="I51">
        <f>SUM(B51:H51)</f>
        <v>2</v>
      </c>
    </row>
    <row r="52" spans="1:9" ht="12.75">
      <c r="A52" s="56" t="s">
        <v>100</v>
      </c>
      <c r="B52">
        <v>2</v>
      </c>
      <c r="C52">
        <v>2</v>
      </c>
      <c r="D52">
        <v>3</v>
      </c>
      <c r="E52">
        <v>7</v>
      </c>
      <c r="F52">
        <v>6</v>
      </c>
      <c r="G52">
        <v>5</v>
      </c>
      <c r="H52">
        <v>3</v>
      </c>
      <c r="I52">
        <f aca="true" t="shared" si="4" ref="I52:I66">SUM(B52:H52)</f>
        <v>28</v>
      </c>
    </row>
    <row r="53" spans="1:9" ht="12.75">
      <c r="A53" s="56" t="s">
        <v>101</v>
      </c>
      <c r="B53">
        <v>2</v>
      </c>
      <c r="C53">
        <v>6</v>
      </c>
      <c r="D53">
        <v>2</v>
      </c>
      <c r="E53">
        <v>3</v>
      </c>
      <c r="F53">
        <v>3</v>
      </c>
      <c r="G53">
        <v>5</v>
      </c>
      <c r="H53">
        <v>3</v>
      </c>
      <c r="I53">
        <f t="shared" si="4"/>
        <v>24</v>
      </c>
    </row>
    <row r="54" spans="1:9" ht="12.75">
      <c r="A54" s="56" t="s">
        <v>102</v>
      </c>
      <c r="B54">
        <v>1</v>
      </c>
      <c r="C54">
        <v>0</v>
      </c>
      <c r="D54">
        <v>3</v>
      </c>
      <c r="E54">
        <v>2</v>
      </c>
      <c r="F54">
        <v>7</v>
      </c>
      <c r="G54">
        <v>2</v>
      </c>
      <c r="I54">
        <f>SUM(B54:H54)</f>
        <v>15</v>
      </c>
    </row>
    <row r="55" spans="1:9" ht="12.75">
      <c r="A55" s="56" t="s">
        <v>103</v>
      </c>
      <c r="C55">
        <v>4</v>
      </c>
      <c r="D55">
        <v>3</v>
      </c>
      <c r="E55">
        <v>6</v>
      </c>
      <c r="F55">
        <v>3</v>
      </c>
      <c r="G55">
        <v>2</v>
      </c>
      <c r="H55">
        <v>3</v>
      </c>
      <c r="I55">
        <f t="shared" si="4"/>
        <v>21</v>
      </c>
    </row>
    <row r="56" spans="1:9" ht="12.75">
      <c r="A56" s="56" t="s">
        <v>104</v>
      </c>
      <c r="B56">
        <v>1</v>
      </c>
      <c r="C56">
        <v>2</v>
      </c>
      <c r="D56">
        <v>0</v>
      </c>
      <c r="E56">
        <v>2</v>
      </c>
      <c r="F56">
        <v>3</v>
      </c>
      <c r="G56">
        <v>2</v>
      </c>
      <c r="H56">
        <v>1</v>
      </c>
      <c r="I56">
        <f t="shared" si="4"/>
        <v>11</v>
      </c>
    </row>
    <row r="57" spans="1:9" ht="12.75">
      <c r="A57" s="56" t="s">
        <v>105</v>
      </c>
      <c r="B57">
        <v>1</v>
      </c>
      <c r="C57">
        <v>2</v>
      </c>
      <c r="D57">
        <v>7</v>
      </c>
      <c r="E57">
        <v>5</v>
      </c>
      <c r="F57">
        <v>9</v>
      </c>
      <c r="H57">
        <v>3</v>
      </c>
      <c r="I57">
        <f t="shared" si="4"/>
        <v>27</v>
      </c>
    </row>
    <row r="58" spans="1:9" ht="12.75">
      <c r="A58" s="56" t="s">
        <v>106</v>
      </c>
      <c r="B58">
        <v>1</v>
      </c>
      <c r="C58">
        <v>5</v>
      </c>
      <c r="D58">
        <v>4</v>
      </c>
      <c r="E58">
        <v>5</v>
      </c>
      <c r="F58">
        <v>8</v>
      </c>
      <c r="G58">
        <v>1</v>
      </c>
      <c r="H58">
        <v>1</v>
      </c>
      <c r="I58">
        <f t="shared" si="4"/>
        <v>25</v>
      </c>
    </row>
    <row r="59" spans="1:9" ht="12.75">
      <c r="A59" s="56" t="s">
        <v>107</v>
      </c>
      <c r="C59">
        <v>3</v>
      </c>
      <c r="D59">
        <v>4</v>
      </c>
      <c r="E59">
        <v>2</v>
      </c>
      <c r="F59">
        <v>1</v>
      </c>
      <c r="H59">
        <v>1</v>
      </c>
      <c r="I59">
        <f t="shared" si="4"/>
        <v>11</v>
      </c>
    </row>
    <row r="60" spans="1:9" ht="12.75">
      <c r="A60" s="56" t="s">
        <v>108</v>
      </c>
      <c r="C60">
        <v>1</v>
      </c>
      <c r="D60">
        <v>4</v>
      </c>
      <c r="E60">
        <v>2</v>
      </c>
      <c r="F60">
        <v>7</v>
      </c>
      <c r="G60">
        <v>1</v>
      </c>
      <c r="H60">
        <v>3</v>
      </c>
      <c r="I60">
        <f t="shared" si="4"/>
        <v>18</v>
      </c>
    </row>
    <row r="61" spans="1:9" ht="12.75">
      <c r="A61" s="56" t="s">
        <v>109</v>
      </c>
      <c r="B61">
        <v>2</v>
      </c>
      <c r="C61">
        <v>2</v>
      </c>
      <c r="D61">
        <v>2</v>
      </c>
      <c r="E61">
        <v>5</v>
      </c>
      <c r="F61">
        <v>9</v>
      </c>
      <c r="G61">
        <v>2</v>
      </c>
      <c r="H61">
        <v>3</v>
      </c>
      <c r="I61">
        <f t="shared" si="4"/>
        <v>25</v>
      </c>
    </row>
    <row r="62" spans="1:9" ht="12.75">
      <c r="A62" s="56" t="s">
        <v>110</v>
      </c>
      <c r="B62">
        <v>2</v>
      </c>
      <c r="C62">
        <v>5</v>
      </c>
      <c r="D62">
        <v>8</v>
      </c>
      <c r="E62">
        <v>11</v>
      </c>
      <c r="F62">
        <v>6</v>
      </c>
      <c r="H62">
        <v>5</v>
      </c>
      <c r="I62">
        <f t="shared" si="4"/>
        <v>37</v>
      </c>
    </row>
    <row r="63" spans="1:9" ht="12.75">
      <c r="A63" s="56" t="s">
        <v>111</v>
      </c>
      <c r="C63">
        <v>3</v>
      </c>
      <c r="D63">
        <v>1</v>
      </c>
      <c r="E63">
        <v>2</v>
      </c>
      <c r="F63">
        <v>2</v>
      </c>
      <c r="G63">
        <v>3</v>
      </c>
      <c r="H63">
        <v>1</v>
      </c>
      <c r="I63">
        <f t="shared" si="4"/>
        <v>12</v>
      </c>
    </row>
    <row r="64" spans="1:9" ht="12.75">
      <c r="A64" s="56" t="s">
        <v>112</v>
      </c>
      <c r="E64">
        <v>1</v>
      </c>
      <c r="F64">
        <v>3</v>
      </c>
      <c r="I64">
        <f t="shared" si="4"/>
        <v>4</v>
      </c>
    </row>
    <row r="65" spans="1:9" ht="12.75">
      <c r="A65" s="56" t="s">
        <v>113</v>
      </c>
      <c r="F65">
        <v>1</v>
      </c>
      <c r="I65">
        <f t="shared" si="4"/>
        <v>1</v>
      </c>
    </row>
    <row r="66" spans="1:9" ht="12.75">
      <c r="A66" s="56" t="s">
        <v>4</v>
      </c>
      <c r="B66">
        <f aca="true" t="shared" si="5" ref="B66:H66">SUM(B49:B65)</f>
        <v>13</v>
      </c>
      <c r="C66">
        <f t="shared" si="5"/>
        <v>37</v>
      </c>
      <c r="D66">
        <f t="shared" si="5"/>
        <v>42</v>
      </c>
      <c r="E66">
        <f t="shared" si="5"/>
        <v>57</v>
      </c>
      <c r="F66">
        <f t="shared" si="5"/>
        <v>75</v>
      </c>
      <c r="G66">
        <f t="shared" si="5"/>
        <v>24</v>
      </c>
      <c r="H66">
        <f t="shared" si="5"/>
        <v>28</v>
      </c>
      <c r="I66">
        <f t="shared" si="4"/>
        <v>276</v>
      </c>
    </row>
    <row r="67" spans="1:8" ht="12.75">
      <c r="A67" s="57" t="s">
        <v>5</v>
      </c>
      <c r="B67" s="24">
        <f>B66/I66</f>
        <v>0.04710144927536232</v>
      </c>
      <c r="C67" s="24">
        <f>C66/I66</f>
        <v>0.13405797101449277</v>
      </c>
      <c r="D67" s="24">
        <f>D66/I66</f>
        <v>0.15217391304347827</v>
      </c>
      <c r="E67" s="24">
        <f>E66/I66</f>
        <v>0.20652173913043478</v>
      </c>
      <c r="F67" s="24">
        <f>F66/I66</f>
        <v>0.2717391304347826</v>
      </c>
      <c r="G67" s="24">
        <f>G66/I66</f>
        <v>0.08695652173913043</v>
      </c>
      <c r="H67" s="24">
        <f>H66/I66</f>
        <v>0.10144927536231885</v>
      </c>
    </row>
    <row r="68" ht="12.75">
      <c r="A68" s="56"/>
    </row>
    <row r="69" ht="12.75">
      <c r="A69" s="49" t="s">
        <v>341</v>
      </c>
    </row>
    <row r="70" ht="12.75">
      <c r="B70" s="188" t="s">
        <v>70</v>
      </c>
    </row>
    <row r="71" spans="1:2" ht="12.75">
      <c r="A71" s="56" t="s">
        <v>97</v>
      </c>
      <c r="B71">
        <v>2</v>
      </c>
    </row>
    <row r="72" spans="1:2" ht="12.75">
      <c r="A72" s="56" t="s">
        <v>98</v>
      </c>
      <c r="B72">
        <v>1</v>
      </c>
    </row>
    <row r="73" spans="1:2" ht="12.75">
      <c r="A73" s="56" t="s">
        <v>99</v>
      </c>
      <c r="B73">
        <v>0</v>
      </c>
    </row>
    <row r="74" spans="1:2" ht="12.75">
      <c r="A74" s="56" t="s">
        <v>100</v>
      </c>
      <c r="B74">
        <v>5</v>
      </c>
    </row>
    <row r="75" spans="1:2" ht="12.75">
      <c r="A75" s="56" t="s">
        <v>101</v>
      </c>
      <c r="B75">
        <v>5</v>
      </c>
    </row>
    <row r="76" spans="1:2" ht="12.75">
      <c r="A76" s="56" t="s">
        <v>102</v>
      </c>
      <c r="B76">
        <v>7</v>
      </c>
    </row>
    <row r="77" spans="1:2" ht="12.75">
      <c r="A77" s="56" t="s">
        <v>103</v>
      </c>
      <c r="B77">
        <v>13</v>
      </c>
    </row>
    <row r="78" spans="1:2" ht="12.75">
      <c r="A78" s="56" t="s">
        <v>104</v>
      </c>
      <c r="B78">
        <v>7</v>
      </c>
    </row>
    <row r="79" spans="1:2" ht="12.75">
      <c r="A79" s="56" t="s">
        <v>105</v>
      </c>
      <c r="B79">
        <v>7</v>
      </c>
    </row>
    <row r="80" spans="1:2" ht="12.75">
      <c r="A80" s="56" t="s">
        <v>106</v>
      </c>
      <c r="B80">
        <v>15</v>
      </c>
    </row>
    <row r="81" spans="1:2" ht="12.75">
      <c r="A81" s="56" t="s">
        <v>107</v>
      </c>
      <c r="B81">
        <v>0</v>
      </c>
    </row>
    <row r="82" spans="1:2" ht="12.75">
      <c r="A82" s="56" t="s">
        <v>108</v>
      </c>
      <c r="B82">
        <v>2</v>
      </c>
    </row>
    <row r="83" spans="1:2" ht="12.75">
      <c r="A83" s="56" t="s">
        <v>109</v>
      </c>
      <c r="B83">
        <v>4</v>
      </c>
    </row>
    <row r="84" spans="1:2" ht="12.75">
      <c r="A84" s="56" t="s">
        <v>110</v>
      </c>
      <c r="B84">
        <v>13</v>
      </c>
    </row>
    <row r="85" spans="1:2" ht="12.75">
      <c r="A85" s="56" t="s">
        <v>111</v>
      </c>
      <c r="B85">
        <v>3</v>
      </c>
    </row>
    <row r="86" spans="1:2" ht="12.75">
      <c r="A86" s="56" t="s">
        <v>112</v>
      </c>
      <c r="B86">
        <v>2</v>
      </c>
    </row>
    <row r="87" spans="1:2" ht="12.75">
      <c r="A87" s="56" t="s">
        <v>113</v>
      </c>
      <c r="B87">
        <v>0</v>
      </c>
    </row>
    <row r="88" spans="1:2" ht="12.75">
      <c r="A88" s="57" t="s">
        <v>4</v>
      </c>
      <c r="B88" s="22">
        <f>SUM(B71:B87)</f>
        <v>86</v>
      </c>
    </row>
  </sheetData>
  <mergeCells count="3">
    <mergeCell ref="B2:C2"/>
    <mergeCell ref="D2:E2"/>
    <mergeCell ref="F2:G2"/>
  </mergeCells>
  <printOptions horizontalCentered="1" verticalCentered="1"/>
  <pageMargins left="0.75" right="0.75" top="0.75" bottom="0.75" header="0.5" footer="0.5"/>
  <pageSetup horizontalDpi="600" verticalDpi="600" orientation="landscape" scale="82" r:id="rId1"/>
  <headerFooter alignWithMargins="0">
    <oddHeader>&amp;C&amp;"Arial Black,Regular"2005 Survey Results</oddHeader>
    <oddFooter>&amp;L&amp;"Arial Black,Regular"&amp;8Note. Percentages may not equal 100% because of rounding.&amp;C&amp;"Arial Black,Regular"&amp;9&amp;D&amp;R&amp;"Arial Black,Regular"&amp;8Faculty Resignations/&amp;P of &amp;N</oddFooter>
  </headerFooter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0.00390625" style="0" customWidth="1"/>
    <col min="3" max="3" width="12.28125" style="0" customWidth="1"/>
    <col min="5" max="5" width="10.140625" style="0" customWidth="1"/>
  </cols>
  <sheetData>
    <row r="1" ht="12.75">
      <c r="A1" s="49" t="s">
        <v>346</v>
      </c>
    </row>
    <row r="2" ht="12.75">
      <c r="A2" s="22"/>
    </row>
    <row r="3" spans="1:7" ht="12.75">
      <c r="A3" s="57" t="s">
        <v>81</v>
      </c>
      <c r="B3" s="6"/>
      <c r="C3" s="6"/>
      <c r="D3" s="6"/>
      <c r="E3" s="6"/>
      <c r="F3" s="6"/>
      <c r="G3" s="6"/>
    </row>
    <row r="4" spans="1:9" ht="12.75">
      <c r="A4" s="19" t="s">
        <v>0</v>
      </c>
      <c r="B4" s="310" t="s">
        <v>34</v>
      </c>
      <c r="C4" s="310"/>
      <c r="D4" s="311"/>
      <c r="E4" s="312" t="s">
        <v>36</v>
      </c>
      <c r="F4" s="302"/>
      <c r="G4" s="311"/>
      <c r="H4" s="5"/>
      <c r="I4" s="22"/>
    </row>
    <row r="5" spans="1:8" ht="22.5">
      <c r="A5" s="19"/>
      <c r="B5" s="114" t="s">
        <v>35</v>
      </c>
      <c r="C5" s="115" t="s">
        <v>189</v>
      </c>
      <c r="D5" s="107" t="s">
        <v>33</v>
      </c>
      <c r="E5" s="116" t="s">
        <v>35</v>
      </c>
      <c r="F5" s="115" t="s">
        <v>189</v>
      </c>
      <c r="G5" s="107" t="s">
        <v>33</v>
      </c>
      <c r="H5" s="106" t="s">
        <v>4</v>
      </c>
    </row>
    <row r="6" spans="1:8" ht="12.75">
      <c r="A6" s="102" t="s">
        <v>97</v>
      </c>
      <c r="B6" s="5">
        <v>5</v>
      </c>
      <c r="C6" s="19">
        <v>6</v>
      </c>
      <c r="D6" s="108">
        <f>SUM(B6:C6)</f>
        <v>11</v>
      </c>
      <c r="E6" s="111">
        <v>7</v>
      </c>
      <c r="F6" s="30"/>
      <c r="G6" s="108">
        <f>SUM(E6:F6)</f>
        <v>7</v>
      </c>
      <c r="H6" s="28">
        <f aca="true" t="shared" si="0" ref="H6:H22">SUM(D6,G6)</f>
        <v>18</v>
      </c>
    </row>
    <row r="7" spans="1:8" ht="12.75">
      <c r="A7" s="102" t="s">
        <v>98</v>
      </c>
      <c r="B7" s="5">
        <v>2</v>
      </c>
      <c r="C7" s="19">
        <v>4</v>
      </c>
      <c r="D7" s="108">
        <f aca="true" t="shared" si="1" ref="D7:D23">SUM(B7:C7)</f>
        <v>6</v>
      </c>
      <c r="E7" s="111">
        <v>5</v>
      </c>
      <c r="F7" s="30"/>
      <c r="G7" s="108">
        <f aca="true" t="shared" si="2" ref="G7:G22">SUM(E7:F7)</f>
        <v>5</v>
      </c>
      <c r="H7" s="28">
        <f t="shared" si="0"/>
        <v>11</v>
      </c>
    </row>
    <row r="8" spans="1:8" ht="12.75">
      <c r="A8" s="102" t="s">
        <v>99</v>
      </c>
      <c r="B8" s="5"/>
      <c r="C8" s="19">
        <v>2</v>
      </c>
      <c r="D8" s="108">
        <f t="shared" si="1"/>
        <v>2</v>
      </c>
      <c r="E8" s="111">
        <v>1</v>
      </c>
      <c r="F8" s="30"/>
      <c r="G8" s="108">
        <f t="shared" si="2"/>
        <v>1</v>
      </c>
      <c r="H8" s="28">
        <f t="shared" si="0"/>
        <v>3</v>
      </c>
    </row>
    <row r="9" spans="1:8" ht="12.75">
      <c r="A9" s="102" t="s">
        <v>100</v>
      </c>
      <c r="B9" s="5">
        <v>9</v>
      </c>
      <c r="C9" s="19">
        <v>7</v>
      </c>
      <c r="D9" s="108">
        <f t="shared" si="1"/>
        <v>16</v>
      </c>
      <c r="E9" s="111">
        <v>6</v>
      </c>
      <c r="F9" s="30">
        <v>1</v>
      </c>
      <c r="G9" s="108">
        <f t="shared" si="2"/>
        <v>7</v>
      </c>
      <c r="H9" s="28">
        <f t="shared" si="0"/>
        <v>23</v>
      </c>
    </row>
    <row r="10" spans="1:8" ht="12.75">
      <c r="A10" s="102" t="s">
        <v>101</v>
      </c>
      <c r="B10" s="5">
        <v>10</v>
      </c>
      <c r="C10" s="19">
        <v>10</v>
      </c>
      <c r="D10" s="108">
        <f t="shared" si="1"/>
        <v>20</v>
      </c>
      <c r="E10" s="111">
        <v>7</v>
      </c>
      <c r="F10" s="30"/>
      <c r="G10" s="108">
        <f t="shared" si="2"/>
        <v>7</v>
      </c>
      <c r="H10" s="28">
        <f t="shared" si="0"/>
        <v>27</v>
      </c>
    </row>
    <row r="11" spans="1:8" ht="12.75">
      <c r="A11" s="102" t="s">
        <v>102</v>
      </c>
      <c r="B11" s="5">
        <v>4</v>
      </c>
      <c r="C11" s="19">
        <v>5</v>
      </c>
      <c r="D11" s="108">
        <f t="shared" si="1"/>
        <v>9</v>
      </c>
      <c r="E11" s="111">
        <v>3</v>
      </c>
      <c r="F11" s="30"/>
      <c r="G11" s="108">
        <f t="shared" si="2"/>
        <v>3</v>
      </c>
      <c r="H11" s="28">
        <f t="shared" si="0"/>
        <v>12</v>
      </c>
    </row>
    <row r="12" spans="1:8" ht="12.75">
      <c r="A12" s="102" t="s">
        <v>103</v>
      </c>
      <c r="B12" s="5">
        <v>2</v>
      </c>
      <c r="C12" s="19">
        <v>9</v>
      </c>
      <c r="D12" s="108">
        <f t="shared" si="1"/>
        <v>11</v>
      </c>
      <c r="E12" s="111">
        <v>4</v>
      </c>
      <c r="F12" s="30"/>
      <c r="G12" s="108">
        <f t="shared" si="2"/>
        <v>4</v>
      </c>
      <c r="H12" s="28">
        <f t="shared" si="0"/>
        <v>15</v>
      </c>
    </row>
    <row r="13" spans="1:8" ht="12.75">
      <c r="A13" s="102" t="s">
        <v>104</v>
      </c>
      <c r="B13" s="5">
        <v>4</v>
      </c>
      <c r="C13" s="19">
        <v>2</v>
      </c>
      <c r="D13" s="108">
        <f>SUM(B13:C13)</f>
        <v>6</v>
      </c>
      <c r="E13" s="111">
        <v>1</v>
      </c>
      <c r="F13" s="30">
        <v>1</v>
      </c>
      <c r="G13" s="108">
        <f t="shared" si="2"/>
        <v>2</v>
      </c>
      <c r="H13" s="28">
        <f t="shared" si="0"/>
        <v>8</v>
      </c>
    </row>
    <row r="14" spans="1:8" ht="12.75">
      <c r="A14" s="102" t="s">
        <v>105</v>
      </c>
      <c r="B14" s="5">
        <v>4</v>
      </c>
      <c r="C14" s="19">
        <v>3</v>
      </c>
      <c r="D14" s="108">
        <f t="shared" si="1"/>
        <v>7</v>
      </c>
      <c r="E14" s="111">
        <v>14</v>
      </c>
      <c r="F14" s="30"/>
      <c r="G14" s="108">
        <f t="shared" si="2"/>
        <v>14</v>
      </c>
      <c r="H14" s="28">
        <f t="shared" si="0"/>
        <v>21</v>
      </c>
    </row>
    <row r="15" spans="1:8" ht="12.75">
      <c r="A15" s="102" t="s">
        <v>106</v>
      </c>
      <c r="B15" s="5">
        <v>7</v>
      </c>
      <c r="C15" s="19">
        <v>6</v>
      </c>
      <c r="D15" s="108">
        <f t="shared" si="1"/>
        <v>13</v>
      </c>
      <c r="E15" s="111">
        <v>19</v>
      </c>
      <c r="F15" s="30">
        <v>1</v>
      </c>
      <c r="G15" s="108">
        <f t="shared" si="2"/>
        <v>20</v>
      </c>
      <c r="H15" s="28">
        <f t="shared" si="0"/>
        <v>33</v>
      </c>
    </row>
    <row r="16" spans="1:8" ht="12.75">
      <c r="A16" s="102" t="s">
        <v>107</v>
      </c>
      <c r="B16" s="5">
        <v>1</v>
      </c>
      <c r="C16" s="19">
        <v>6</v>
      </c>
      <c r="D16" s="108">
        <f t="shared" si="1"/>
        <v>7</v>
      </c>
      <c r="E16" s="111">
        <v>7</v>
      </c>
      <c r="F16" s="30"/>
      <c r="G16" s="108">
        <f t="shared" si="2"/>
        <v>7</v>
      </c>
      <c r="H16" s="28">
        <f t="shared" si="0"/>
        <v>14</v>
      </c>
    </row>
    <row r="17" spans="1:8" ht="12.75">
      <c r="A17" s="102" t="s">
        <v>108</v>
      </c>
      <c r="B17" s="5">
        <v>6</v>
      </c>
      <c r="C17" s="19">
        <v>4</v>
      </c>
      <c r="D17" s="108">
        <f t="shared" si="1"/>
        <v>10</v>
      </c>
      <c r="E17" s="111">
        <v>5</v>
      </c>
      <c r="F17" s="30"/>
      <c r="G17" s="108">
        <f t="shared" si="2"/>
        <v>5</v>
      </c>
      <c r="H17" s="28">
        <f t="shared" si="0"/>
        <v>15</v>
      </c>
    </row>
    <row r="18" spans="1:8" ht="12.75">
      <c r="A18" s="102" t="s">
        <v>109</v>
      </c>
      <c r="B18" s="5">
        <v>10</v>
      </c>
      <c r="C18" s="19">
        <v>7</v>
      </c>
      <c r="D18" s="108">
        <f t="shared" si="1"/>
        <v>17</v>
      </c>
      <c r="E18" s="111">
        <v>4</v>
      </c>
      <c r="F18" s="30"/>
      <c r="G18" s="108">
        <f t="shared" si="2"/>
        <v>4</v>
      </c>
      <c r="H18" s="28">
        <f t="shared" si="0"/>
        <v>21</v>
      </c>
    </row>
    <row r="19" spans="1:8" ht="12.75">
      <c r="A19" s="102" t="s">
        <v>110</v>
      </c>
      <c r="B19" s="5">
        <v>12</v>
      </c>
      <c r="C19" s="19">
        <v>12</v>
      </c>
      <c r="D19" s="108">
        <f t="shared" si="1"/>
        <v>24</v>
      </c>
      <c r="E19" s="111">
        <v>13</v>
      </c>
      <c r="F19" s="30">
        <v>2</v>
      </c>
      <c r="G19" s="108">
        <f t="shared" si="2"/>
        <v>15</v>
      </c>
      <c r="H19" s="28">
        <f t="shared" si="0"/>
        <v>39</v>
      </c>
    </row>
    <row r="20" spans="1:8" ht="12.75">
      <c r="A20" s="102" t="s">
        <v>111</v>
      </c>
      <c r="B20" s="5">
        <v>6</v>
      </c>
      <c r="C20" s="19">
        <v>5</v>
      </c>
      <c r="D20" s="108">
        <f t="shared" si="1"/>
        <v>11</v>
      </c>
      <c r="E20" s="111">
        <v>6</v>
      </c>
      <c r="F20" s="30"/>
      <c r="G20" s="108">
        <f t="shared" si="2"/>
        <v>6</v>
      </c>
      <c r="H20" s="28">
        <f t="shared" si="0"/>
        <v>17</v>
      </c>
    </row>
    <row r="21" spans="1:8" ht="12.75">
      <c r="A21" s="102" t="s">
        <v>112</v>
      </c>
      <c r="B21" s="5"/>
      <c r="C21" s="19">
        <v>4</v>
      </c>
      <c r="D21" s="108">
        <f t="shared" si="1"/>
        <v>4</v>
      </c>
      <c r="E21" s="111">
        <v>2</v>
      </c>
      <c r="F21" s="30"/>
      <c r="G21" s="108">
        <f t="shared" si="2"/>
        <v>2</v>
      </c>
      <c r="H21" s="28">
        <f t="shared" si="0"/>
        <v>6</v>
      </c>
    </row>
    <row r="22" spans="1:8" ht="12.75">
      <c r="A22" s="102" t="s">
        <v>113</v>
      </c>
      <c r="B22" s="5"/>
      <c r="C22" s="19">
        <v>2</v>
      </c>
      <c r="D22" s="108">
        <f t="shared" si="1"/>
        <v>2</v>
      </c>
      <c r="E22" s="111">
        <v>0</v>
      </c>
      <c r="F22" s="30"/>
      <c r="G22" s="108">
        <f t="shared" si="2"/>
        <v>0</v>
      </c>
      <c r="H22" s="28">
        <f t="shared" si="0"/>
        <v>2</v>
      </c>
    </row>
    <row r="23" spans="1:8" ht="12.75">
      <c r="A23" s="103" t="s">
        <v>4</v>
      </c>
      <c r="B23" s="28">
        <f>SUM(B6:B22)</f>
        <v>82</v>
      </c>
      <c r="C23" s="29">
        <f>SUM(C6:C22)</f>
        <v>94</v>
      </c>
      <c r="D23" s="108">
        <f t="shared" si="1"/>
        <v>176</v>
      </c>
      <c r="E23" s="112">
        <v>104</v>
      </c>
      <c r="F23" s="31">
        <v>5</v>
      </c>
      <c r="G23" s="108">
        <f>SUM(E23:F23)</f>
        <v>109</v>
      </c>
      <c r="H23" s="28">
        <f>SUM(H6:H22)</f>
        <v>285</v>
      </c>
    </row>
    <row r="24" spans="1:8" ht="12.75">
      <c r="A24" s="103" t="s">
        <v>5</v>
      </c>
      <c r="B24" s="109">
        <f>B23/H23</f>
        <v>0.28771929824561404</v>
      </c>
      <c r="C24" s="88">
        <f>C23/H23</f>
        <v>0.3298245614035088</v>
      </c>
      <c r="D24" s="110">
        <f>D23/H23</f>
        <v>0.6175438596491228</v>
      </c>
      <c r="E24" s="113">
        <f>E23/H23</f>
        <v>0.3649122807017544</v>
      </c>
      <c r="F24" s="72">
        <f>F23/H23</f>
        <v>0.017543859649122806</v>
      </c>
      <c r="G24" s="110">
        <f>G23/H23</f>
        <v>0.3824561403508772</v>
      </c>
      <c r="H24" s="28"/>
    </row>
    <row r="25" spans="4:7" ht="12.75">
      <c r="D25" s="7"/>
      <c r="E25" s="7"/>
      <c r="F25" s="7"/>
      <c r="G25" s="7"/>
    </row>
    <row r="26" ht="12.75">
      <c r="A26" s="57" t="s">
        <v>82</v>
      </c>
    </row>
    <row r="27" spans="1:4" ht="12.75">
      <c r="A27" s="47"/>
      <c r="B27" s="105" t="s">
        <v>29</v>
      </c>
      <c r="C27" s="105" t="s">
        <v>30</v>
      </c>
      <c r="D27" s="105" t="s">
        <v>4</v>
      </c>
    </row>
    <row r="28" spans="1:4" ht="12.75">
      <c r="A28" s="58" t="s">
        <v>97</v>
      </c>
      <c r="C28">
        <v>18</v>
      </c>
      <c r="D28" s="22">
        <f>SUM(B28:C28)</f>
        <v>18</v>
      </c>
    </row>
    <row r="29" spans="1:4" ht="12.75">
      <c r="A29" s="58" t="s">
        <v>98</v>
      </c>
      <c r="B29">
        <v>2</v>
      </c>
      <c r="C29">
        <v>9</v>
      </c>
      <c r="D29" s="22">
        <f>SUM(B29:C29)</f>
        <v>11</v>
      </c>
    </row>
    <row r="30" spans="1:4" ht="12.75">
      <c r="A30" s="58" t="s">
        <v>99</v>
      </c>
      <c r="C30">
        <v>3</v>
      </c>
      <c r="D30" s="22">
        <f aca="true" t="shared" si="3" ref="D30:D44">SUM(B30:C30)</f>
        <v>3</v>
      </c>
    </row>
    <row r="31" spans="1:4" ht="12.75">
      <c r="A31" s="58" t="s">
        <v>100</v>
      </c>
      <c r="B31">
        <v>1</v>
      </c>
      <c r="C31">
        <v>24</v>
      </c>
      <c r="D31" s="22">
        <f t="shared" si="3"/>
        <v>25</v>
      </c>
    </row>
    <row r="32" spans="1:4" ht="12.75">
      <c r="A32" s="58" t="s">
        <v>101</v>
      </c>
      <c r="B32">
        <v>1</v>
      </c>
      <c r="C32">
        <v>26</v>
      </c>
      <c r="D32" s="22">
        <f t="shared" si="3"/>
        <v>27</v>
      </c>
    </row>
    <row r="33" spans="1:4" ht="12.75">
      <c r="A33" s="58" t="s">
        <v>102</v>
      </c>
      <c r="C33">
        <v>12</v>
      </c>
      <c r="D33" s="22">
        <f t="shared" si="3"/>
        <v>12</v>
      </c>
    </row>
    <row r="34" spans="1:4" ht="12.75">
      <c r="A34" s="58" t="s">
        <v>103</v>
      </c>
      <c r="B34">
        <v>2</v>
      </c>
      <c r="C34">
        <v>13</v>
      </c>
      <c r="D34" s="22">
        <f t="shared" si="3"/>
        <v>15</v>
      </c>
    </row>
    <row r="35" spans="1:4" ht="12.75">
      <c r="A35" s="58" t="s">
        <v>104</v>
      </c>
      <c r="C35">
        <v>8</v>
      </c>
      <c r="D35" s="22">
        <f t="shared" si="3"/>
        <v>8</v>
      </c>
    </row>
    <row r="36" spans="1:4" ht="12.75">
      <c r="A36" s="58" t="s">
        <v>105</v>
      </c>
      <c r="C36">
        <v>21</v>
      </c>
      <c r="D36" s="22">
        <f t="shared" si="3"/>
        <v>21</v>
      </c>
    </row>
    <row r="37" spans="1:4" ht="12.75">
      <c r="A37" s="58" t="s">
        <v>106</v>
      </c>
      <c r="B37">
        <v>2</v>
      </c>
      <c r="C37">
        <v>32</v>
      </c>
      <c r="D37" s="22">
        <f t="shared" si="3"/>
        <v>34</v>
      </c>
    </row>
    <row r="38" spans="1:4" ht="12.75">
      <c r="A38" s="58" t="s">
        <v>107</v>
      </c>
      <c r="B38">
        <v>1</v>
      </c>
      <c r="C38">
        <v>13</v>
      </c>
      <c r="D38" s="22">
        <f t="shared" si="3"/>
        <v>14</v>
      </c>
    </row>
    <row r="39" spans="1:4" ht="12.75">
      <c r="A39" s="58" t="s">
        <v>108</v>
      </c>
      <c r="B39">
        <v>1</v>
      </c>
      <c r="C39">
        <v>14</v>
      </c>
      <c r="D39" s="22">
        <f t="shared" si="3"/>
        <v>15</v>
      </c>
    </row>
    <row r="40" spans="1:4" ht="12.75">
      <c r="A40" s="58" t="s">
        <v>109</v>
      </c>
      <c r="B40">
        <v>2</v>
      </c>
      <c r="C40">
        <v>19</v>
      </c>
      <c r="D40" s="22">
        <f t="shared" si="3"/>
        <v>21</v>
      </c>
    </row>
    <row r="41" spans="1:4" ht="12.75">
      <c r="A41" s="58" t="s">
        <v>110</v>
      </c>
      <c r="B41">
        <v>2</v>
      </c>
      <c r="C41">
        <v>37</v>
      </c>
      <c r="D41" s="22">
        <f t="shared" si="3"/>
        <v>39</v>
      </c>
    </row>
    <row r="42" spans="1:4" ht="12.75">
      <c r="A42" s="58" t="s">
        <v>111</v>
      </c>
      <c r="C42">
        <v>17</v>
      </c>
      <c r="D42" s="22">
        <f t="shared" si="3"/>
        <v>17</v>
      </c>
    </row>
    <row r="43" spans="1:4" ht="12.75">
      <c r="A43" s="58" t="s">
        <v>112</v>
      </c>
      <c r="C43">
        <v>6</v>
      </c>
      <c r="D43" s="22">
        <f t="shared" si="3"/>
        <v>6</v>
      </c>
    </row>
    <row r="44" spans="1:4" ht="12.75">
      <c r="A44" s="58" t="s">
        <v>113</v>
      </c>
      <c r="C44">
        <v>2</v>
      </c>
      <c r="D44" s="22">
        <f t="shared" si="3"/>
        <v>2</v>
      </c>
    </row>
    <row r="45" spans="1:4" ht="12.75">
      <c r="A45" s="59" t="s">
        <v>4</v>
      </c>
      <c r="B45" s="22">
        <f>SUM(B28:B44)</f>
        <v>14</v>
      </c>
      <c r="C45" s="22">
        <f>SUM(C28:C44)</f>
        <v>274</v>
      </c>
      <c r="D45" s="22">
        <f>SUM(D28:D44)</f>
        <v>288</v>
      </c>
    </row>
    <row r="46" spans="1:3" ht="12.75">
      <c r="A46" s="59" t="s">
        <v>5</v>
      </c>
      <c r="B46" s="24">
        <f>B45/D45</f>
        <v>0.04861111111111111</v>
      </c>
      <c r="C46" s="24">
        <f>C45/D45</f>
        <v>0.9513888888888888</v>
      </c>
    </row>
    <row r="47" ht="12.75">
      <c r="A47" s="47"/>
    </row>
    <row r="48" ht="12.75">
      <c r="A48" s="47"/>
    </row>
    <row r="49" ht="12.75">
      <c r="A49" s="57" t="s">
        <v>83</v>
      </c>
    </row>
    <row r="50" spans="1:8" ht="33.75">
      <c r="A50" s="47"/>
      <c r="B50" s="101" t="s">
        <v>31</v>
      </c>
      <c r="C50" s="101" t="s">
        <v>24</v>
      </c>
      <c r="D50" s="101" t="s">
        <v>25</v>
      </c>
      <c r="E50" s="101" t="s">
        <v>37</v>
      </c>
      <c r="F50" s="101" t="s">
        <v>26</v>
      </c>
      <c r="G50" s="101" t="s">
        <v>18</v>
      </c>
      <c r="H50" s="105" t="s">
        <v>4</v>
      </c>
    </row>
    <row r="51" spans="1:8" ht="12.75">
      <c r="A51" s="58" t="s">
        <v>97</v>
      </c>
      <c r="B51">
        <v>2</v>
      </c>
      <c r="E51">
        <v>16</v>
      </c>
      <c r="H51" s="22">
        <v>18</v>
      </c>
    </row>
    <row r="52" spans="1:8" ht="12.75">
      <c r="A52" s="58" t="s">
        <v>98</v>
      </c>
      <c r="B52">
        <v>1</v>
      </c>
      <c r="E52">
        <v>9</v>
      </c>
      <c r="F52">
        <v>1</v>
      </c>
      <c r="H52" s="22">
        <v>11</v>
      </c>
    </row>
    <row r="53" spans="1:8" ht="12.75">
      <c r="A53" s="58" t="s">
        <v>99</v>
      </c>
      <c r="E53">
        <v>3</v>
      </c>
      <c r="H53" s="22">
        <v>3</v>
      </c>
    </row>
    <row r="54" spans="1:8" ht="12.75">
      <c r="A54" s="58" t="s">
        <v>100</v>
      </c>
      <c r="B54">
        <v>2</v>
      </c>
      <c r="E54">
        <v>22</v>
      </c>
      <c r="F54">
        <v>1</v>
      </c>
      <c r="H54" s="22">
        <v>25</v>
      </c>
    </row>
    <row r="55" spans="1:8" ht="12.75">
      <c r="A55" s="58" t="s">
        <v>101</v>
      </c>
      <c r="B55">
        <v>3</v>
      </c>
      <c r="E55">
        <v>23</v>
      </c>
      <c r="F55">
        <v>1</v>
      </c>
      <c r="H55" s="22">
        <v>27</v>
      </c>
    </row>
    <row r="56" spans="1:8" ht="12.75">
      <c r="A56" s="58" t="s">
        <v>102</v>
      </c>
      <c r="B56">
        <v>1</v>
      </c>
      <c r="E56">
        <v>12</v>
      </c>
      <c r="H56" s="22">
        <v>13</v>
      </c>
    </row>
    <row r="57" spans="1:8" ht="12.75">
      <c r="A57" s="58" t="s">
        <v>103</v>
      </c>
      <c r="B57">
        <v>3</v>
      </c>
      <c r="E57">
        <v>12</v>
      </c>
      <c r="H57" s="22">
        <v>15</v>
      </c>
    </row>
    <row r="58" spans="1:8" ht="12.75">
      <c r="A58" s="58" t="s">
        <v>104</v>
      </c>
      <c r="B58">
        <v>4</v>
      </c>
      <c r="E58">
        <v>4</v>
      </c>
      <c r="H58" s="22">
        <v>8</v>
      </c>
    </row>
    <row r="59" spans="1:8" ht="12.75">
      <c r="A59" s="58" t="s">
        <v>105</v>
      </c>
      <c r="B59">
        <v>3</v>
      </c>
      <c r="E59">
        <v>18</v>
      </c>
      <c r="H59" s="22">
        <v>21</v>
      </c>
    </row>
    <row r="60" spans="1:8" ht="12.75">
      <c r="A60" s="58" t="s">
        <v>106</v>
      </c>
      <c r="B60">
        <v>4</v>
      </c>
      <c r="C60">
        <v>1</v>
      </c>
      <c r="E60">
        <v>28</v>
      </c>
      <c r="H60" s="22">
        <v>34</v>
      </c>
    </row>
    <row r="61" spans="1:8" ht="12.75">
      <c r="A61" s="58" t="s">
        <v>107</v>
      </c>
      <c r="C61">
        <v>1</v>
      </c>
      <c r="E61">
        <v>12</v>
      </c>
      <c r="F61">
        <v>1</v>
      </c>
      <c r="H61" s="22">
        <v>14</v>
      </c>
    </row>
    <row r="62" spans="1:8" ht="12.75">
      <c r="A62" s="58" t="s">
        <v>108</v>
      </c>
      <c r="D62">
        <v>1</v>
      </c>
      <c r="E62">
        <v>14</v>
      </c>
      <c r="H62" s="22">
        <v>15</v>
      </c>
    </row>
    <row r="63" spans="1:8" ht="12.75">
      <c r="A63" s="58" t="s">
        <v>109</v>
      </c>
      <c r="B63">
        <v>1</v>
      </c>
      <c r="E63">
        <v>20</v>
      </c>
      <c r="H63" s="22">
        <v>21</v>
      </c>
    </row>
    <row r="64" spans="1:8" ht="12.75">
      <c r="A64" s="58" t="s">
        <v>110</v>
      </c>
      <c r="B64">
        <v>3</v>
      </c>
      <c r="E64">
        <v>33</v>
      </c>
      <c r="H64" s="22">
        <v>38</v>
      </c>
    </row>
    <row r="65" spans="1:8" ht="12.75">
      <c r="A65" s="58" t="s">
        <v>111</v>
      </c>
      <c r="B65">
        <v>2</v>
      </c>
      <c r="E65">
        <v>15</v>
      </c>
      <c r="H65" s="22">
        <v>17</v>
      </c>
    </row>
    <row r="66" spans="1:8" ht="12.75">
      <c r="A66" s="58" t="s">
        <v>112</v>
      </c>
      <c r="E66">
        <v>6</v>
      </c>
      <c r="H66" s="22">
        <v>6</v>
      </c>
    </row>
    <row r="67" spans="1:8" ht="12.75">
      <c r="A67" s="58" t="s">
        <v>113</v>
      </c>
      <c r="C67">
        <v>1</v>
      </c>
      <c r="G67">
        <v>1</v>
      </c>
      <c r="H67" s="22">
        <v>2</v>
      </c>
    </row>
    <row r="68" spans="1:8" ht="12.75">
      <c r="A68" s="58" t="s">
        <v>4</v>
      </c>
      <c r="B68">
        <v>29</v>
      </c>
      <c r="C68">
        <v>3</v>
      </c>
      <c r="D68">
        <v>1</v>
      </c>
      <c r="E68">
        <v>247</v>
      </c>
      <c r="F68">
        <v>4</v>
      </c>
      <c r="G68">
        <v>1</v>
      </c>
      <c r="H68" s="22">
        <v>288</v>
      </c>
    </row>
    <row r="69" spans="1:8" ht="12.75">
      <c r="A69" s="59" t="s">
        <v>5</v>
      </c>
      <c r="B69" s="24">
        <f>B68/H68</f>
        <v>0.10069444444444445</v>
      </c>
      <c r="C69" s="24">
        <f>C68/H68</f>
        <v>0.010416666666666666</v>
      </c>
      <c r="D69" s="24">
        <f>D68/H68</f>
        <v>0.003472222222222222</v>
      </c>
      <c r="E69" s="24">
        <f>E68/H68</f>
        <v>0.8576388888888888</v>
      </c>
      <c r="F69" s="24">
        <f>F68/H68</f>
        <v>0.013888888888888888</v>
      </c>
      <c r="G69" s="24">
        <f>G68/H68</f>
        <v>0.003472222222222222</v>
      </c>
      <c r="H69" s="24"/>
    </row>
    <row r="70" ht="12.75">
      <c r="A70" s="47"/>
    </row>
    <row r="71" ht="12.75">
      <c r="A71" s="47"/>
    </row>
    <row r="72" ht="12.75">
      <c r="A72" s="57" t="s">
        <v>84</v>
      </c>
    </row>
    <row r="73" ht="12.75">
      <c r="A73" s="47"/>
    </row>
    <row r="74" spans="1:4" ht="12.75">
      <c r="A74" s="47"/>
      <c r="B74" s="105" t="s">
        <v>38</v>
      </c>
      <c r="C74" s="105" t="s">
        <v>39</v>
      </c>
      <c r="D74" s="105" t="s">
        <v>40</v>
      </c>
    </row>
    <row r="75" spans="1:4" ht="12.75">
      <c r="A75" s="58" t="s">
        <v>97</v>
      </c>
      <c r="B75">
        <v>5</v>
      </c>
      <c r="C75">
        <v>30</v>
      </c>
      <c r="D75" s="25">
        <v>16.88235294117647</v>
      </c>
    </row>
    <row r="76" spans="1:4" ht="12.75">
      <c r="A76" s="58" t="s">
        <v>98</v>
      </c>
      <c r="B76">
        <v>1</v>
      </c>
      <c r="C76">
        <v>28</v>
      </c>
      <c r="D76" s="25">
        <v>11.681818181818182</v>
      </c>
    </row>
    <row r="77" spans="1:4" ht="12.75">
      <c r="A77" s="58" t="s">
        <v>99</v>
      </c>
      <c r="B77">
        <v>15</v>
      </c>
      <c r="C77">
        <v>28</v>
      </c>
      <c r="D77" s="25">
        <v>21</v>
      </c>
    </row>
    <row r="78" spans="1:4" ht="12.75">
      <c r="A78" s="58" t="s">
        <v>100</v>
      </c>
      <c r="B78">
        <v>0.5</v>
      </c>
      <c r="C78">
        <v>30</v>
      </c>
      <c r="D78" s="25">
        <v>9.521739130434783</v>
      </c>
    </row>
    <row r="79" spans="1:4" ht="12.75">
      <c r="A79" s="58" t="s">
        <v>101</v>
      </c>
      <c r="B79">
        <v>1</v>
      </c>
      <c r="C79">
        <v>36.5</v>
      </c>
      <c r="D79" s="25">
        <v>10.944444444444445</v>
      </c>
    </row>
    <row r="80" spans="1:4" ht="12.75">
      <c r="A80" s="58" t="s">
        <v>102</v>
      </c>
      <c r="B80">
        <v>2</v>
      </c>
      <c r="C80">
        <v>25</v>
      </c>
      <c r="D80" s="25">
        <v>13.666666666666666</v>
      </c>
    </row>
    <row r="81" spans="1:4" ht="12.75">
      <c r="A81" s="58" t="s">
        <v>103</v>
      </c>
      <c r="B81">
        <v>0.5</v>
      </c>
      <c r="C81">
        <v>33</v>
      </c>
      <c r="D81" s="25">
        <v>18.566666666666666</v>
      </c>
    </row>
    <row r="82" spans="1:4" ht="12.75">
      <c r="A82" s="58" t="s">
        <v>104</v>
      </c>
      <c r="B82">
        <v>3</v>
      </c>
      <c r="C82">
        <v>22</v>
      </c>
      <c r="D82" s="25">
        <v>11.357142857142858</v>
      </c>
    </row>
    <row r="83" spans="1:4" ht="12.75">
      <c r="A83" s="58" t="s">
        <v>105</v>
      </c>
      <c r="B83">
        <v>1</v>
      </c>
      <c r="C83">
        <v>32</v>
      </c>
      <c r="D83" s="25">
        <v>16.44736842105263</v>
      </c>
    </row>
    <row r="84" spans="1:4" ht="12.75">
      <c r="A84" s="58" t="s">
        <v>106</v>
      </c>
      <c r="B84">
        <v>1</v>
      </c>
      <c r="C84">
        <v>38</v>
      </c>
      <c r="D84" s="25">
        <v>14.787878787878787</v>
      </c>
    </row>
    <row r="85" spans="1:4" ht="12.75">
      <c r="A85" s="58" t="s">
        <v>107</v>
      </c>
      <c r="B85">
        <v>1</v>
      </c>
      <c r="C85">
        <v>31</v>
      </c>
      <c r="D85" s="25">
        <v>14.346153846153847</v>
      </c>
    </row>
    <row r="86" spans="1:4" ht="12.75">
      <c r="A86" s="58" t="s">
        <v>108</v>
      </c>
      <c r="B86">
        <v>0.75</v>
      </c>
      <c r="C86">
        <v>28</v>
      </c>
      <c r="D86" s="25">
        <v>12.516666666666667</v>
      </c>
    </row>
    <row r="87" spans="1:4" ht="12.75">
      <c r="A87" s="58" t="s">
        <v>109</v>
      </c>
      <c r="B87">
        <v>0.33</v>
      </c>
      <c r="C87">
        <v>25</v>
      </c>
      <c r="D87" s="25">
        <v>11.753809523809522</v>
      </c>
    </row>
    <row r="88" spans="1:4" ht="12.75">
      <c r="A88" s="58" t="s">
        <v>110</v>
      </c>
      <c r="B88">
        <v>0.66</v>
      </c>
      <c r="C88">
        <v>32</v>
      </c>
      <c r="D88" s="25">
        <v>12.177179487179487</v>
      </c>
    </row>
    <row r="89" spans="1:4" ht="12.75">
      <c r="A89" s="58" t="s">
        <v>111</v>
      </c>
      <c r="B89">
        <v>0.083</v>
      </c>
      <c r="C89">
        <v>29</v>
      </c>
      <c r="D89" s="25">
        <v>13.18135294117647</v>
      </c>
    </row>
    <row r="90" spans="1:4" ht="12.75">
      <c r="A90" s="58" t="s">
        <v>112</v>
      </c>
      <c r="B90">
        <v>3</v>
      </c>
      <c r="C90">
        <v>23</v>
      </c>
      <c r="D90" s="25">
        <v>13.333333333333334</v>
      </c>
    </row>
    <row r="91" spans="1:4" ht="12.75">
      <c r="A91" s="58" t="s">
        <v>113</v>
      </c>
      <c r="B91">
        <v>1</v>
      </c>
      <c r="C91">
        <v>5</v>
      </c>
      <c r="D91" s="25">
        <v>3</v>
      </c>
    </row>
    <row r="92" ht="12.75">
      <c r="A92" s="47"/>
    </row>
    <row r="93" ht="12.75">
      <c r="A93" s="57" t="s">
        <v>85</v>
      </c>
    </row>
    <row r="94" ht="12.75">
      <c r="A94" s="47"/>
    </row>
    <row r="95" spans="1:4" ht="12.75">
      <c r="A95" s="47"/>
      <c r="B95" s="105" t="s">
        <v>38</v>
      </c>
      <c r="C95" s="105" t="s">
        <v>39</v>
      </c>
      <c r="D95" s="105" t="s">
        <v>40</v>
      </c>
    </row>
    <row r="96" spans="1:4" ht="12.75">
      <c r="A96" s="58" t="s">
        <v>97</v>
      </c>
      <c r="B96">
        <v>1</v>
      </c>
      <c r="C96">
        <v>20</v>
      </c>
      <c r="D96" s="25">
        <v>7.125</v>
      </c>
    </row>
    <row r="97" spans="1:4" ht="12.75">
      <c r="A97" s="58" t="s">
        <v>98</v>
      </c>
      <c r="B97">
        <v>1</v>
      </c>
      <c r="C97">
        <v>18</v>
      </c>
      <c r="D97" s="25">
        <v>6.045454545454546</v>
      </c>
    </row>
    <row r="98" spans="1:4" ht="12.75">
      <c r="A98" s="58" t="s">
        <v>99</v>
      </c>
      <c r="B98">
        <v>4</v>
      </c>
      <c r="C98">
        <v>14</v>
      </c>
      <c r="D98" s="25">
        <v>9.333333333333334</v>
      </c>
    </row>
    <row r="99" spans="1:4" ht="12.75">
      <c r="A99" s="58" t="s">
        <v>100</v>
      </c>
      <c r="B99">
        <v>0.083</v>
      </c>
      <c r="C99">
        <v>21</v>
      </c>
      <c r="D99" s="25">
        <v>6.141</v>
      </c>
    </row>
    <row r="100" spans="1:4" ht="12.75">
      <c r="A100" s="58" t="s">
        <v>101</v>
      </c>
      <c r="B100">
        <v>0.083</v>
      </c>
      <c r="C100">
        <v>28</v>
      </c>
      <c r="D100" s="25">
        <v>4.466037037037037</v>
      </c>
    </row>
    <row r="101" spans="1:4" ht="12.75">
      <c r="A101" s="58" t="s">
        <v>102</v>
      </c>
      <c r="B101">
        <v>0.5</v>
      </c>
      <c r="C101">
        <v>20</v>
      </c>
      <c r="D101" s="25">
        <v>6.708333333333333</v>
      </c>
    </row>
    <row r="102" spans="1:4" ht="12.75">
      <c r="A102" s="58" t="s">
        <v>103</v>
      </c>
      <c r="B102">
        <v>0.5</v>
      </c>
      <c r="C102">
        <v>18</v>
      </c>
      <c r="D102" s="25">
        <v>6.033333333333333</v>
      </c>
    </row>
    <row r="103" spans="1:4" ht="12.75">
      <c r="A103" s="58" t="s">
        <v>104</v>
      </c>
      <c r="B103">
        <v>3</v>
      </c>
      <c r="C103">
        <v>13</v>
      </c>
      <c r="D103" s="25">
        <v>6</v>
      </c>
    </row>
    <row r="104" spans="1:4" ht="12.75">
      <c r="A104" s="58" t="s">
        <v>105</v>
      </c>
      <c r="B104">
        <v>0.6</v>
      </c>
      <c r="C104">
        <v>22</v>
      </c>
      <c r="D104" s="25">
        <v>7.189473684210526</v>
      </c>
    </row>
    <row r="105" spans="1:4" ht="12.75">
      <c r="A105" s="58" t="s">
        <v>106</v>
      </c>
      <c r="B105">
        <v>0.5</v>
      </c>
      <c r="C105">
        <v>24.5</v>
      </c>
      <c r="D105" s="25">
        <v>5.926875</v>
      </c>
    </row>
    <row r="106" spans="1:4" ht="12.75">
      <c r="A106" s="58" t="s">
        <v>107</v>
      </c>
      <c r="B106">
        <v>1</v>
      </c>
      <c r="C106">
        <v>14</v>
      </c>
      <c r="D106" s="25">
        <v>4.8076923076923075</v>
      </c>
    </row>
    <row r="107" spans="1:4" ht="12.75">
      <c r="A107" s="58" t="s">
        <v>108</v>
      </c>
      <c r="B107">
        <v>0.75</v>
      </c>
      <c r="C107">
        <v>21</v>
      </c>
      <c r="D107" s="25">
        <v>5.45</v>
      </c>
    </row>
    <row r="108" spans="1:4" ht="12.75">
      <c r="A108" s="58" t="s">
        <v>109</v>
      </c>
      <c r="B108">
        <v>0.33</v>
      </c>
      <c r="C108">
        <v>21</v>
      </c>
      <c r="D108" s="25">
        <v>6.464736842105263</v>
      </c>
    </row>
    <row r="109" spans="1:4" ht="12.75">
      <c r="A109" s="58" t="s">
        <v>110</v>
      </c>
      <c r="B109">
        <v>0.66</v>
      </c>
      <c r="C109">
        <v>20</v>
      </c>
      <c r="D109" s="25">
        <v>5.048974358974359</v>
      </c>
    </row>
    <row r="110" spans="1:4" ht="12.75">
      <c r="A110" s="58" t="s">
        <v>111</v>
      </c>
      <c r="B110">
        <v>0.083</v>
      </c>
      <c r="C110">
        <v>27</v>
      </c>
      <c r="D110" s="25">
        <v>6.593117647058824</v>
      </c>
    </row>
    <row r="111" spans="1:4" ht="12.75">
      <c r="A111" s="58" t="s">
        <v>112</v>
      </c>
      <c r="B111">
        <v>1</v>
      </c>
      <c r="C111">
        <v>17</v>
      </c>
      <c r="D111" s="25">
        <v>9.666666666666666</v>
      </c>
    </row>
    <row r="112" spans="1:4" ht="13.5" customHeight="1">
      <c r="A112" s="58" t="s">
        <v>113</v>
      </c>
      <c r="B112">
        <v>1</v>
      </c>
      <c r="C112">
        <v>5</v>
      </c>
      <c r="D112" s="25">
        <v>3</v>
      </c>
    </row>
  </sheetData>
  <mergeCells count="2">
    <mergeCell ref="B4:D4"/>
    <mergeCell ref="E4:G4"/>
  </mergeCells>
  <printOptions horizontalCentered="1" verticalCentered="1"/>
  <pageMargins left="0.75" right="0.75" top="1" bottom="1" header="0.5" footer="0.5"/>
  <pageSetup horizontalDpi="600" verticalDpi="600" orientation="landscape" scale="75" r:id="rId1"/>
  <headerFooter alignWithMargins="0">
    <oddHeader>&amp;C&amp;"Arial Black,Regular"2005 Survey Results</oddHeader>
    <oddFooter>&amp;L&amp;"Arial Black,Regular"&amp;9Note. Percentages may not equal 100% because of rounding.&amp;C&amp;"Arial Black,Regular"&amp;9&amp;D&amp;R&amp;"Arial Black,Regular"&amp;9Nursing Education Administrators &amp;P of &amp;N</oddFooter>
  </headerFooter>
  <rowBreaks count="2" manualBreakCount="2">
    <brk id="48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eaiken</cp:lastModifiedBy>
  <cp:lastPrinted>2005-11-21T16:06:18Z</cp:lastPrinted>
  <dcterms:created xsi:type="dcterms:W3CDTF">2005-08-30T13:22:38Z</dcterms:created>
  <dcterms:modified xsi:type="dcterms:W3CDTF">2005-11-21T16:11:49Z</dcterms:modified>
  <cp:category/>
  <cp:version/>
  <cp:contentType/>
  <cp:contentStatus/>
</cp:coreProperties>
</file>