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drawings/drawing10.xml" ContentType="application/vnd.openxmlformats-officedocument.drawing+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12.xml" ContentType="application/vnd.openxmlformats-officedocument.drawing+xml"/>
  <Override PartName="/xl/tables/table17.xml" ContentType="application/vnd.openxmlformats-officedocument.spreadsheetml.tabl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tables/table18.xml" ContentType="application/vnd.openxmlformats-officedocument.spreadsheetml.table+xml"/>
  <Override PartName="/xl/drawings/drawing19.xml" ContentType="application/vnd.openxmlformats-officedocument.drawing+xml"/>
  <Override PartName="/xl/tables/table19.xml" ContentType="application/vnd.openxmlformats-officedocument.spreadsheetml.table+xml"/>
  <Override PartName="/xl/drawings/drawing20.xml" ContentType="application/vnd.openxmlformats-officedocument.drawing+xml"/>
  <Override PartName="/xl/tables/table20.xml" ContentType="application/vnd.openxmlformats-officedocument.spreadsheetml.table+xml"/>
  <Override PartName="/xl/drawings/drawing21.xml" ContentType="application/vnd.openxmlformats-officedocument.drawing+xml"/>
  <Override PartName="/xl/tables/table21.xml" ContentType="application/vnd.openxmlformats-officedocument.spreadsheetml.table+xml"/>
  <Override PartName="/xl/drawings/drawing22.xml" ContentType="application/vnd.openxmlformats-officedocument.drawing+xml"/>
  <Override PartName="/xl/tables/table22.xml" ContentType="application/vnd.openxmlformats-officedocument.spreadsheetml.table+xml"/>
  <Override PartName="/xl/drawings/drawing23.xml" ContentType="application/vnd.openxmlformats-officedocument.drawing+xml"/>
  <Override PartName="/xl/tables/table23.xml" ContentType="application/vnd.openxmlformats-officedocument.spreadsheetml.table+xml"/>
  <Override PartName="/xl/drawings/drawing24.xml" ContentType="application/vnd.openxmlformats-officedocument.drawing+xml"/>
  <Override PartName="/xl/tables/table2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appriver3651005261.sharepoint.com/sites/TeacherWorkforceHumanCapital-Data-Research/Shared Documents/Data - Research/Teacher Compensation Dashboard/"/>
    </mc:Choice>
  </mc:AlternateContent>
  <xr:revisionPtr revIDLastSave="4770" documentId="8_{2B7ECA30-5536-4651-B482-E9F9AB955939}" xr6:coauthVersionLast="47" xr6:coauthVersionMax="47" xr10:uidLastSave="{63A12236-D90E-46C4-8E95-CA6B4BF1FF0E}"/>
  <bookViews>
    <workbookView xWindow="-120" yWindow="-120" windowWidth="29040" windowHeight="15720" tabRatio="858" firstSheet="21" activeTab="23" xr2:uid="{D4C9B27F-EF89-487D-AEDD-028B032FAD59}"/>
  </bookViews>
  <sheets>
    <sheet name="TOC" sheetId="1" r:id="rId1"/>
    <sheet name="2013-14 Teacher Salaries" sheetId="2" r:id="rId2"/>
    <sheet name="2014-15 Teacher Salaries" sheetId="3" r:id="rId3"/>
    <sheet name="2015-16 Teacher Salaries" sheetId="15" r:id="rId4"/>
    <sheet name="2016-17 Teacher Salaries" sheetId="5" r:id="rId5"/>
    <sheet name="2017-18 Teacher Salaries" sheetId="6" r:id="rId6"/>
    <sheet name="2018-19 Teacher Salaries" sheetId="7" r:id="rId7"/>
    <sheet name="2019-20 Teacher Salaries" sheetId="8" r:id="rId8"/>
    <sheet name="2020-21 Teacher Salaries" sheetId="19" r:id="rId9"/>
    <sheet name="2021-22 Educator Salaries" sheetId="21" r:id="rId10"/>
    <sheet name="2022-23 Educator Salaries" sheetId="26" r:id="rId11"/>
    <sheet name="2023-24 Educator Salaries" sheetId="30" r:id="rId12"/>
    <sheet name="2020 Health Benefits" sheetId="10" r:id="rId13"/>
    <sheet name="2021 Health Benefits" sheetId="9" r:id="rId14"/>
    <sheet name="2022 Health Benefits" sheetId="18" r:id="rId15"/>
    <sheet name="2023 Health Benefits" sheetId="23" r:id="rId16"/>
    <sheet name="2024 Health Benefits" sheetId="27" r:id="rId17"/>
    <sheet name="2018-19 Retirement Benefits" sheetId="11" r:id="rId18"/>
    <sheet name="2019-20 Retirement Benefits" sheetId="12" r:id="rId19"/>
    <sheet name="2020-21 Retirement Benefits" sheetId="17" r:id="rId20"/>
    <sheet name="2021-22 Retirement Benefits" sheetId="25" r:id="rId21"/>
    <sheet name="2022-23 Retirement Benefits" sheetId="28" r:id="rId22"/>
    <sheet name="2023-24 Retirement Benefits" sheetId="31" r:id="rId23"/>
    <sheet name="2019 Take Home Pay" sheetId="13" r:id="rId24"/>
    <sheet name="2020 Take Home Pay" sheetId="14" r:id="rId25"/>
    <sheet name="2021 Take Home Pay" sheetId="20" r:id="rId26"/>
    <sheet name="2022 Take Home Pay" sheetId="34" r:id="rId27"/>
    <sheet name="2023 Take Home Pay" sheetId="32" r:id="rId28"/>
    <sheet name="2024 Take Home Pay" sheetId="33" r:id="rId29"/>
    <sheet name="2022-23 District Samples" sheetId="24" r:id="rId30"/>
  </sheets>
  <definedNames>
    <definedName name="_xlnm._FilterDatabase" localSheetId="18" hidden="1">'2019-20 Retirement Benefits'!$A$2:$DM$2</definedName>
    <definedName name="_xlnm._FilterDatabase" localSheetId="19" hidden="1">'2020-21 Retirement Benefits'!$A$2:$DM$2</definedName>
    <definedName name="_xlnm._FilterDatabase" localSheetId="20" hidden="1">'2021-22 Retirement Benefits'!$A$2:$DM$2</definedName>
    <definedName name="_xlnm._FilterDatabase" localSheetId="21" hidden="1">'2022-23 Retirement Benefits'!$A$2:$DM$2</definedName>
    <definedName name="_xlnm._FilterDatabase" localSheetId="22" hidden="1">'2023-24 Retirement Benefits'!$A$2:$DM$2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3" i="31" l="1"/>
  <c r="K63" i="31"/>
  <c r="J63" i="31"/>
  <c r="I63" i="31"/>
  <c r="H63" i="31"/>
  <c r="G63" i="31"/>
  <c r="F63" i="31"/>
  <c r="D89" i="27"/>
  <c r="E89" i="27"/>
  <c r="F89" i="27"/>
  <c r="G89" i="27"/>
  <c r="H89" i="27"/>
  <c r="C89" i="27"/>
  <c r="D88" i="27"/>
  <c r="E88" i="27"/>
  <c r="F88" i="27"/>
  <c r="G88" i="27"/>
  <c r="H88" i="27"/>
  <c r="D87" i="27"/>
  <c r="E87" i="27"/>
  <c r="F87" i="27"/>
  <c r="G87" i="27"/>
  <c r="H87" i="27"/>
  <c r="D79" i="27"/>
  <c r="E79" i="27"/>
  <c r="F79" i="27"/>
  <c r="G79" i="27"/>
  <c r="H79" i="27"/>
  <c r="D75" i="27"/>
  <c r="E75" i="27"/>
  <c r="F75" i="27"/>
  <c r="G75" i="27"/>
  <c r="H75" i="27"/>
  <c r="D70" i="27"/>
  <c r="E70" i="27"/>
  <c r="F70" i="27"/>
  <c r="G70" i="27"/>
  <c r="H70" i="27"/>
  <c r="D57" i="27"/>
  <c r="E57" i="27"/>
  <c r="F57" i="27"/>
  <c r="G57" i="27"/>
  <c r="H57" i="27"/>
  <c r="D54" i="27"/>
  <c r="E54" i="27"/>
  <c r="F54" i="27"/>
  <c r="G54" i="27"/>
  <c r="H54" i="27"/>
  <c r="D45" i="27"/>
  <c r="E45" i="27"/>
  <c r="F45" i="27"/>
  <c r="G45" i="27"/>
  <c r="H45" i="27"/>
  <c r="D41" i="27"/>
  <c r="E41" i="27"/>
  <c r="F41" i="27"/>
  <c r="G41" i="27"/>
  <c r="H41" i="27"/>
  <c r="D34" i="27"/>
  <c r="E34" i="27"/>
  <c r="F34" i="27"/>
  <c r="G34" i="27"/>
  <c r="H34" i="27"/>
  <c r="D28" i="27"/>
  <c r="E28" i="27"/>
  <c r="F28" i="27"/>
  <c r="G28" i="27"/>
  <c r="H28" i="27"/>
  <c r="D24" i="27"/>
  <c r="E24" i="27"/>
  <c r="F24" i="27"/>
  <c r="G24" i="27"/>
  <c r="H24" i="27"/>
  <c r="D17" i="27"/>
  <c r="E17" i="27"/>
  <c r="F17" i="27"/>
  <c r="G17" i="27"/>
  <c r="H17" i="27"/>
  <c r="D14" i="27"/>
  <c r="E14" i="27"/>
  <c r="F14" i="27"/>
  <c r="G14" i="27"/>
  <c r="H14" i="27"/>
  <c r="D9" i="27"/>
  <c r="E9" i="27"/>
  <c r="F9" i="27"/>
  <c r="G9" i="27"/>
  <c r="H9" i="27"/>
  <c r="D5" i="27"/>
  <c r="E5" i="27"/>
  <c r="F5" i="27"/>
  <c r="G5" i="27"/>
  <c r="H5" i="27"/>
  <c r="C87" i="27"/>
  <c r="C79" i="27"/>
  <c r="C75" i="27"/>
  <c r="C70" i="27"/>
  <c r="C57" i="27"/>
  <c r="C54" i="27"/>
  <c r="C45" i="27"/>
  <c r="C41" i="27"/>
  <c r="C34" i="27"/>
  <c r="C28" i="27"/>
  <c r="C24" i="27"/>
  <c r="C17" i="27"/>
  <c r="C14" i="27"/>
  <c r="C9" i="27"/>
  <c r="C5" i="27"/>
  <c r="C88" i="27"/>
  <c r="C93" i="23"/>
  <c r="O63" i="28"/>
  <c r="O63" i="25"/>
  <c r="K63" i="28"/>
  <c r="K63" i="25"/>
  <c r="J63" i="28"/>
  <c r="J63" i="25"/>
  <c r="I63" i="28"/>
  <c r="H63" i="28"/>
  <c r="G63" i="28"/>
  <c r="G63" i="25"/>
  <c r="F63" i="28"/>
  <c r="E71" i="24"/>
  <c r="E70" i="24"/>
  <c r="E69" i="24"/>
  <c r="H71" i="24"/>
  <c r="G71" i="24"/>
  <c r="H70" i="24"/>
  <c r="G70" i="24"/>
  <c r="F71" i="24"/>
  <c r="F70" i="24"/>
  <c r="H69" i="24"/>
  <c r="G69" i="24"/>
  <c r="F69" i="24"/>
  <c r="N71" i="24"/>
  <c r="M71" i="24"/>
  <c r="L71" i="24"/>
  <c r="N70" i="24"/>
  <c r="M70" i="24"/>
  <c r="L70" i="24"/>
  <c r="N69" i="24"/>
  <c r="M69" i="24"/>
  <c r="L69" i="24"/>
  <c r="AG71" i="24"/>
  <c r="AF71" i="24"/>
  <c r="AE71" i="24"/>
  <c r="AD71" i="24"/>
  <c r="AC71" i="24"/>
  <c r="AB71" i="24"/>
  <c r="AA71" i="24"/>
  <c r="Z71" i="24"/>
  <c r="Y71" i="24"/>
  <c r="V71" i="24"/>
  <c r="U71" i="24"/>
  <c r="T71" i="24"/>
  <c r="S71" i="24"/>
  <c r="O71" i="24"/>
  <c r="R71" i="24"/>
  <c r="X71" i="24"/>
  <c r="W71" i="24"/>
  <c r="J71" i="24"/>
  <c r="I71" i="24"/>
  <c r="D71" i="24"/>
  <c r="D70" i="24"/>
  <c r="AG70" i="24"/>
  <c r="AF70" i="24"/>
  <c r="AE70" i="24"/>
  <c r="AD70" i="24"/>
  <c r="AC70" i="24"/>
  <c r="AB70" i="24"/>
  <c r="AA70" i="24"/>
  <c r="Z70" i="24"/>
  <c r="Y70" i="24"/>
  <c r="V70" i="24"/>
  <c r="U70" i="24"/>
  <c r="T70" i="24"/>
  <c r="S70" i="24"/>
  <c r="O70" i="24"/>
  <c r="R70" i="24"/>
  <c r="X70" i="24"/>
  <c r="W70" i="24"/>
  <c r="J70" i="24"/>
  <c r="I70" i="24"/>
  <c r="AG69" i="24"/>
  <c r="AF69" i="24"/>
  <c r="AE69" i="24"/>
  <c r="AD69" i="24"/>
  <c r="AC69" i="24"/>
  <c r="AB69" i="24"/>
  <c r="AA69" i="24"/>
  <c r="Z69" i="24"/>
  <c r="Y69" i="24"/>
  <c r="V69" i="24"/>
  <c r="U69" i="24"/>
  <c r="T69" i="24"/>
  <c r="S69" i="24"/>
  <c r="O69" i="24"/>
  <c r="R69" i="24"/>
  <c r="X69" i="24"/>
  <c r="W69" i="24"/>
  <c r="J69" i="24"/>
  <c r="I69" i="24"/>
  <c r="D69" i="24"/>
  <c r="O63" i="17"/>
  <c r="J3" i="25"/>
  <c r="I63" i="25"/>
  <c r="H63" i="25"/>
  <c r="F63" i="25"/>
  <c r="K63" i="17"/>
  <c r="J63" i="17"/>
  <c r="I63" i="17"/>
  <c r="H63" i="17"/>
  <c r="G63" i="17"/>
  <c r="F63" i="17"/>
  <c r="O63" i="12"/>
  <c r="K63" i="12"/>
  <c r="J63" i="12"/>
  <c r="I63" i="12"/>
  <c r="H63" i="12"/>
  <c r="G63" i="12"/>
  <c r="F63" i="12"/>
  <c r="O62" i="11"/>
  <c r="K62" i="11"/>
  <c r="J62" i="11"/>
  <c r="I62" i="11"/>
  <c r="H62" i="11"/>
  <c r="G62" i="11"/>
  <c r="F62" i="11"/>
  <c r="F94" i="23"/>
  <c r="F93" i="23"/>
  <c r="C94" i="23"/>
  <c r="H80" i="23"/>
  <c r="G80" i="23"/>
  <c r="F80" i="23"/>
  <c r="E80" i="23"/>
  <c r="D80" i="23"/>
  <c r="C80" i="23"/>
  <c r="C28" i="23"/>
  <c r="D28" i="23"/>
  <c r="E28" i="23"/>
  <c r="H92" i="23"/>
  <c r="G92" i="23"/>
  <c r="F92" i="23"/>
  <c r="E92" i="23"/>
  <c r="D92" i="23"/>
  <c r="C92" i="23"/>
  <c r="H84" i="23"/>
  <c r="G84" i="23"/>
  <c r="F84" i="23"/>
  <c r="E84" i="23"/>
  <c r="D84" i="23"/>
  <c r="C84" i="23"/>
  <c r="H75" i="23"/>
  <c r="G75" i="23"/>
  <c r="F75" i="23"/>
  <c r="E75" i="23"/>
  <c r="D75" i="23"/>
  <c r="C75" i="23"/>
  <c r="H58" i="23"/>
  <c r="G58" i="23"/>
  <c r="F58" i="23"/>
  <c r="E58" i="23"/>
  <c r="D58" i="23"/>
  <c r="C58" i="23"/>
  <c r="H55" i="23"/>
  <c r="G55" i="23"/>
  <c r="F55" i="23"/>
  <c r="E55" i="23"/>
  <c r="D55" i="23"/>
  <c r="C55" i="23"/>
  <c r="H46" i="23"/>
  <c r="G46" i="23"/>
  <c r="F46" i="23"/>
  <c r="E46" i="23"/>
  <c r="D46" i="23"/>
  <c r="C46" i="23"/>
  <c r="H42" i="23"/>
  <c r="G42" i="23"/>
  <c r="F42" i="23"/>
  <c r="E42" i="23"/>
  <c r="D42" i="23"/>
  <c r="C42" i="23"/>
  <c r="H35" i="23"/>
  <c r="G35" i="23"/>
  <c r="F35" i="23"/>
  <c r="E35" i="23"/>
  <c r="D35" i="23"/>
  <c r="C35" i="23"/>
  <c r="H28" i="23"/>
  <c r="G28" i="23"/>
  <c r="F28" i="23"/>
  <c r="H24" i="23"/>
  <c r="G24" i="23"/>
  <c r="F24" i="23"/>
  <c r="E24" i="23"/>
  <c r="D24" i="23"/>
  <c r="C24" i="23"/>
  <c r="H17" i="23"/>
  <c r="G17" i="23"/>
  <c r="F17" i="23"/>
  <c r="E17" i="23"/>
  <c r="D17" i="23"/>
  <c r="C17" i="23"/>
  <c r="H14" i="23"/>
  <c r="G14" i="23"/>
  <c r="F14" i="23"/>
  <c r="E14" i="23"/>
  <c r="D14" i="23"/>
  <c r="C14" i="23"/>
  <c r="H9" i="23"/>
  <c r="G9" i="23"/>
  <c r="F9" i="23"/>
  <c r="E9" i="23"/>
  <c r="D9" i="23"/>
  <c r="C9" i="23"/>
  <c r="H5" i="23"/>
  <c r="G5" i="23"/>
  <c r="F5" i="23"/>
  <c r="E5" i="23"/>
  <c r="D5" i="23"/>
  <c r="C5" i="23"/>
  <c r="F91" i="10"/>
  <c r="F92" i="10"/>
  <c r="C92" i="10"/>
  <c r="C91" i="10"/>
  <c r="F90" i="9"/>
  <c r="F89" i="9"/>
  <c r="C90" i="9"/>
  <c r="C89" i="9"/>
  <c r="F94" i="18"/>
  <c r="C94" i="18"/>
  <c r="C93" i="18"/>
  <c r="F93" i="18" l="1"/>
  <c r="H43" i="9"/>
  <c r="G43" i="9"/>
  <c r="F43" i="9"/>
  <c r="E43" i="9"/>
  <c r="D43" i="9"/>
  <c r="C43" i="9"/>
  <c r="H43" i="10"/>
  <c r="G43" i="10"/>
  <c r="F43" i="10"/>
  <c r="E43" i="10"/>
  <c r="C43" i="10"/>
  <c r="D43" i="10"/>
  <c r="H92" i="18" l="1"/>
  <c r="G92" i="18"/>
  <c r="F92" i="18"/>
  <c r="E92" i="18"/>
  <c r="D92" i="18"/>
  <c r="C92" i="18"/>
  <c r="H84" i="18"/>
  <c r="G84" i="18"/>
  <c r="F84" i="18"/>
  <c r="E84" i="18"/>
  <c r="D84" i="18"/>
  <c r="C84" i="18"/>
  <c r="H80" i="18"/>
  <c r="G80" i="18"/>
  <c r="F80" i="18"/>
  <c r="E80" i="18"/>
  <c r="D80" i="18"/>
  <c r="C80" i="18"/>
  <c r="H76" i="18"/>
  <c r="G76" i="18"/>
  <c r="F76" i="18"/>
  <c r="E76" i="18"/>
  <c r="D76" i="18"/>
  <c r="C76" i="18"/>
  <c r="H59" i="18"/>
  <c r="G59" i="18"/>
  <c r="F59" i="18"/>
  <c r="E59" i="18"/>
  <c r="D59" i="18"/>
  <c r="C59" i="18"/>
  <c r="H56" i="18"/>
  <c r="G56" i="18"/>
  <c r="F56" i="18"/>
  <c r="E56" i="18"/>
  <c r="D56" i="18"/>
  <c r="C56" i="18"/>
  <c r="H47" i="18"/>
  <c r="G47" i="18"/>
  <c r="F47" i="18"/>
  <c r="E47" i="18"/>
  <c r="D47" i="18"/>
  <c r="C47" i="18"/>
  <c r="H43" i="18"/>
  <c r="G43" i="18"/>
  <c r="F43" i="18"/>
  <c r="E43" i="18"/>
  <c r="D43" i="18"/>
  <c r="C43" i="18"/>
  <c r="H36" i="18"/>
  <c r="G36" i="18"/>
  <c r="F36" i="18"/>
  <c r="E36" i="18"/>
  <c r="D36" i="18"/>
  <c r="C36" i="18"/>
  <c r="H29" i="18"/>
  <c r="G29" i="18"/>
  <c r="F29" i="18"/>
  <c r="E29" i="18"/>
  <c r="D29" i="18"/>
  <c r="C29" i="18"/>
  <c r="H88" i="9"/>
  <c r="G88" i="9"/>
  <c r="F88" i="9"/>
  <c r="E88" i="9"/>
  <c r="D88" i="9"/>
  <c r="C88" i="9"/>
  <c r="H80" i="9"/>
  <c r="G80" i="9"/>
  <c r="F80" i="9"/>
  <c r="E80" i="9"/>
  <c r="D80" i="9"/>
  <c r="C80" i="9"/>
  <c r="H76" i="9"/>
  <c r="G76" i="9"/>
  <c r="F76" i="9"/>
  <c r="E76" i="9"/>
  <c r="D76" i="9"/>
  <c r="C76" i="9"/>
  <c r="H72" i="9"/>
  <c r="G72" i="9"/>
  <c r="F72" i="9"/>
  <c r="E72" i="9"/>
  <c r="D72" i="9"/>
  <c r="C72" i="9"/>
  <c r="H59" i="9"/>
  <c r="G59" i="9"/>
  <c r="F59" i="9"/>
  <c r="E59" i="9"/>
  <c r="D59" i="9"/>
  <c r="C59" i="9"/>
  <c r="H56" i="9"/>
  <c r="G56" i="9"/>
  <c r="F56" i="9"/>
  <c r="E56" i="9"/>
  <c r="D56" i="9"/>
  <c r="C56" i="9"/>
  <c r="H47" i="9"/>
  <c r="G47" i="9"/>
  <c r="F47" i="9"/>
  <c r="E47" i="9"/>
  <c r="D47" i="9"/>
  <c r="C47" i="9"/>
  <c r="H36" i="9"/>
  <c r="G36" i="9"/>
  <c r="F36" i="9"/>
  <c r="E36" i="9"/>
  <c r="D36" i="9"/>
  <c r="C36" i="9"/>
  <c r="H29" i="9"/>
  <c r="G29" i="9"/>
  <c r="F29" i="9"/>
  <c r="E29" i="9"/>
  <c r="D29" i="9"/>
  <c r="C29" i="9"/>
  <c r="H5" i="9"/>
  <c r="G5" i="9"/>
  <c r="F5" i="9"/>
  <c r="E5" i="9"/>
  <c r="D5" i="9"/>
  <c r="C5" i="9"/>
  <c r="H9" i="9" a="1"/>
  <c r="H9" i="9" s="1"/>
  <c r="H14" i="9"/>
  <c r="G14" i="9"/>
  <c r="F14" i="9"/>
  <c r="E14" i="9"/>
  <c r="D14" i="9"/>
  <c r="C14" i="9"/>
  <c r="H17" i="9"/>
  <c r="G17" i="9"/>
  <c r="F17" i="9"/>
  <c r="E17" i="9"/>
  <c r="D17" i="9"/>
  <c r="C17" i="9"/>
  <c r="H24" i="9"/>
  <c r="G9" i="9" s="1" a="1"/>
  <c r="G9" i="9" s="1"/>
  <c r="G24" i="9"/>
  <c r="F9" i="9" s="1" a="1"/>
  <c r="F9" i="9" s="1"/>
  <c r="F24" i="9"/>
  <c r="E9" i="9" s="1" a="1"/>
  <c r="E9" i="9" s="1"/>
  <c r="E24" i="9"/>
  <c r="D9" i="9" s="1" a="1"/>
  <c r="D9" i="9" s="1"/>
  <c r="D24" i="9"/>
  <c r="C9" i="9" s="1" a="1"/>
  <c r="C9" i="9" s="1"/>
  <c r="C24" i="9"/>
  <c r="H24" i="18"/>
  <c r="G24" i="18"/>
  <c r="F24" i="18"/>
  <c r="E24" i="18"/>
  <c r="D24" i="18"/>
  <c r="C24" i="18"/>
  <c r="H17" i="18"/>
  <c r="G17" i="18"/>
  <c r="F17" i="18"/>
  <c r="E17" i="18"/>
  <c r="D17" i="18"/>
  <c r="C17" i="18"/>
  <c r="H5" i="18"/>
  <c r="G5" i="18"/>
  <c r="F5" i="18"/>
  <c r="E5" i="18"/>
  <c r="D5" i="18"/>
  <c r="C5" i="18"/>
  <c r="H14" i="18"/>
  <c r="G14" i="18"/>
  <c r="F14" i="18"/>
  <c r="E14" i="18"/>
  <c r="D14" i="18"/>
  <c r="C14" i="18"/>
  <c r="H9" i="18"/>
  <c r="G9" i="18"/>
  <c r="F9" i="18"/>
  <c r="E9" i="18"/>
  <c r="D9" i="18"/>
  <c r="C9" i="18"/>
  <c r="I21" i="19"/>
  <c r="H21" i="19"/>
  <c r="O57" i="11"/>
  <c r="O46" i="11" l="1"/>
  <c r="H90" i="10" l="1"/>
  <c r="G90" i="10"/>
  <c r="F90" i="10"/>
  <c r="E90" i="10"/>
  <c r="D90" i="10"/>
  <c r="C90" i="10"/>
  <c r="H82" i="10"/>
  <c r="G82" i="10"/>
  <c r="F82" i="10"/>
  <c r="E82" i="10"/>
  <c r="D82" i="10"/>
  <c r="C82" i="10"/>
  <c r="H76" i="10"/>
  <c r="G76" i="10"/>
  <c r="F76" i="10"/>
  <c r="E76" i="10"/>
  <c r="D76" i="10"/>
  <c r="C76" i="10"/>
  <c r="H72" i="10"/>
  <c r="G72" i="10"/>
  <c r="F72" i="10"/>
  <c r="E72" i="10"/>
  <c r="D72" i="10"/>
  <c r="C72" i="10"/>
  <c r="H59" i="10"/>
  <c r="G59" i="10"/>
  <c r="F59" i="10"/>
  <c r="E59" i="10"/>
  <c r="D59" i="10"/>
  <c r="C59" i="10"/>
  <c r="H56" i="10"/>
  <c r="G56" i="10"/>
  <c r="F56" i="10"/>
  <c r="E56" i="10"/>
  <c r="D56" i="10"/>
  <c r="C56" i="10"/>
  <c r="H47" i="10"/>
  <c r="G47" i="10"/>
  <c r="F47" i="10"/>
  <c r="E47" i="10"/>
  <c r="D47" i="10"/>
  <c r="C47" i="10"/>
  <c r="H36" i="10"/>
  <c r="G36" i="10"/>
  <c r="F36" i="10"/>
  <c r="E36" i="10"/>
  <c r="D36" i="10"/>
  <c r="C36" i="10"/>
  <c r="H29" i="10"/>
  <c r="G29" i="10"/>
  <c r="E29" i="10"/>
  <c r="D29" i="10"/>
  <c r="H24" i="10"/>
  <c r="G24" i="10"/>
  <c r="F24" i="10"/>
  <c r="E24" i="10"/>
  <c r="D24" i="10"/>
  <c r="C24" i="10"/>
  <c r="H17" i="10"/>
  <c r="G17" i="10"/>
  <c r="F17" i="10"/>
  <c r="E17" i="10"/>
  <c r="D17" i="10"/>
  <c r="C17" i="10"/>
  <c r="H14" i="10"/>
  <c r="G14" i="10"/>
  <c r="F14" i="10"/>
  <c r="E14" i="10"/>
  <c r="D14" i="10"/>
  <c r="C14" i="10"/>
  <c r="H9" i="10"/>
  <c r="G9" i="10"/>
  <c r="F9" i="10"/>
  <c r="E9" i="10"/>
  <c r="D9" i="10"/>
  <c r="C9" i="10"/>
  <c r="H5" i="10"/>
  <c r="G5" i="10"/>
  <c r="F5" i="10"/>
  <c r="E5" i="10"/>
  <c r="D5" i="10"/>
  <c r="C5" i="10"/>
  <c r="P21" i="7"/>
  <c r="O21" i="7"/>
  <c r="N21" i="7"/>
  <c r="L21" i="7"/>
  <c r="K21" i="7"/>
  <c r="J21" i="7"/>
  <c r="I21" i="7"/>
  <c r="G21" i="7"/>
  <c r="F21" i="7"/>
  <c r="E21" i="7"/>
  <c r="D21" i="7"/>
  <c r="C2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<sst xmlns="http://schemas.openxmlformats.org/spreadsheetml/2006/main" count="6421" uniqueCount="812">
  <si>
    <r>
      <t xml:space="preserve">See all footnotes and links to additional readings on the SREB website @ </t>
    </r>
    <r>
      <rPr>
        <sz val="11"/>
        <color theme="4"/>
        <rFont val="Arial"/>
        <family val="2"/>
      </rPr>
      <t>SREB.org/interactive/teacher-compensation-dashboard</t>
    </r>
    <r>
      <rPr>
        <sz val="11"/>
        <color theme="1"/>
        <rFont val="Arial"/>
        <family val="2"/>
      </rPr>
      <t xml:space="preserve">  </t>
    </r>
  </si>
  <si>
    <t>TABLE OF CONTENTS</t>
  </si>
  <si>
    <t>2013-14 Teacher Salary Data</t>
  </si>
  <si>
    <t>2014-15 Teacher Salary Data</t>
  </si>
  <si>
    <t>2015-16 Teacher Salary Data</t>
  </si>
  <si>
    <t>2016-17 Teacher Salary Data</t>
  </si>
  <si>
    <t>2017-18 Teacher Salary Data</t>
  </si>
  <si>
    <t>2018-19 Teacher Salary Data</t>
  </si>
  <si>
    <t>2019-20 Teacher Salary Data</t>
  </si>
  <si>
    <t>2020-21 Teacher Salary Data</t>
  </si>
  <si>
    <t>2019 Teacher Take Home Pay Data</t>
  </si>
  <si>
    <t>2020 Teacher Take Home Pay Data</t>
  </si>
  <si>
    <t>2021 Teacher Take Home Pay Data</t>
  </si>
  <si>
    <t>2022-23 Sample District Teacher Compensation by Geographic Type (48 Samples across 16 states)</t>
  </si>
  <si>
    <t>Average Teacher Salaries</t>
  </si>
  <si>
    <t>State Minimum Teacher Salary Schedule (Minimum pay allowed by state law. Does not include bonuses, stipends, local supplements.)</t>
  </si>
  <si>
    <t>Bachelor's Degree</t>
  </si>
  <si>
    <t>Master's Degree</t>
  </si>
  <si>
    <t>All Teachers</t>
  </si>
  <si>
    <t>State</t>
  </si>
  <si>
    <t>COLI (%)</t>
  </si>
  <si>
    <t>Teacher Wage Penalty (%)</t>
  </si>
  <si>
    <t>Avg. Starting BA</t>
  </si>
  <si>
    <t>Avg. Top BA</t>
  </si>
  <si>
    <t>Avg. Starting MA</t>
  </si>
  <si>
    <t>Avg. Top MA</t>
  </si>
  <si>
    <t>Avg. Salary</t>
  </si>
  <si>
    <t>Avg. Top</t>
  </si>
  <si>
    <t>State Min. 0-Year (BA)</t>
  </si>
  <si>
    <t>State Min. 15-Year (BA)</t>
  </si>
  <si>
    <t>State Min at Top of Salary Schedule (BA)</t>
  </si>
  <si>
    <t>Years to Top of Salary Schedule (BA)</t>
  </si>
  <si>
    <t>State Min. 0-Year (MA)</t>
  </si>
  <si>
    <t>State Min. 15-Year (MA)</t>
  </si>
  <si>
    <t>State Min at Top of Salary Schedule(MA)</t>
  </si>
  <si>
    <t>Years to Top of Salary Schedule (MA)</t>
  </si>
  <si>
    <t>Years to $50k</t>
  </si>
  <si>
    <t>Alabama</t>
  </si>
  <si>
    <t>NA</t>
  </si>
  <si>
    <t>12 (MA), 3 (PhD)</t>
  </si>
  <si>
    <t>Arkansas</t>
  </si>
  <si>
    <t>Does not reach</t>
  </si>
  <si>
    <t>Delaware</t>
  </si>
  <si>
    <t>Florida</t>
  </si>
  <si>
    <t>Georgia</t>
  </si>
  <si>
    <t>21 (BA), 13 (MA), 4 (PhD)</t>
  </si>
  <si>
    <t>Kentucky</t>
  </si>
  <si>
    <t>Louisiana</t>
  </si>
  <si>
    <t>Maryland</t>
  </si>
  <si>
    <t>Mississippi</t>
  </si>
  <si>
    <t>35 (BA), 25 (MA), 19 (PhD)</t>
  </si>
  <si>
    <t>North Carolina</t>
  </si>
  <si>
    <t>33 (BA), 26 (MA), 21 (PhD)</t>
  </si>
  <si>
    <t>Oklahoma</t>
  </si>
  <si>
    <t>South Carolina</t>
  </si>
  <si>
    <t>12 (PhD)</t>
  </si>
  <si>
    <t>Tennessee</t>
  </si>
  <si>
    <t>Texas</t>
  </si>
  <si>
    <t>Virginia</t>
  </si>
  <si>
    <t>West Virginia</t>
  </si>
  <si>
    <t>35 (MA), 29 (PhD)</t>
  </si>
  <si>
    <t>SREB Regional Avg.</t>
  </si>
  <si>
    <t>National Avg.</t>
  </si>
  <si>
    <t>12 (M), 3 (PhD)</t>
  </si>
  <si>
    <t>32 (BA), 24 (MA), 17 (PhD)</t>
  </si>
  <si>
    <t>25 (BA), 20 (MA), 15 (PhD)</t>
  </si>
  <si>
    <t>33 (MA), 27 (PhD)</t>
  </si>
  <si>
    <t>21 (BA), 17 (MA), 4 (PhD)</t>
  </si>
  <si>
    <t>30 (BA), 23 (MA), 16 (PhD)</t>
  </si>
  <si>
    <t>25(b), 20(m), 14(d)</t>
  </si>
  <si>
    <t>6 (MA), 1 (PhD)</t>
  </si>
  <si>
    <t>25 (BA), 20 (MA), 14 (PhD)</t>
  </si>
  <si>
    <t>11 (PhD)</t>
  </si>
  <si>
    <t>21 (BA), 11 (MA), 3 (PhD)</t>
  </si>
  <si>
    <t>23(b), 15(m), 13(d)</t>
  </si>
  <si>
    <t>27 (BA), 9 (MA), 1 (PhD)</t>
  </si>
  <si>
    <t>15 (BA), 11 (MA), 9 (PhD)</t>
  </si>
  <si>
    <t>25 (BA), 23 (MA), 19 (PhD)</t>
  </si>
  <si>
    <t>17 (MA), 8 (PhD)</t>
  </si>
  <si>
    <t>33 (BA), 29 (MA), 23 (PhD)</t>
  </si>
  <si>
    <t>21 (BA), 6 (MA), 1 (PhD)</t>
  </si>
  <si>
    <t>14(PhD)</t>
  </si>
  <si>
    <t>17 (BA), 8 (MA), 1 (PhD)</t>
  </si>
  <si>
    <t>27 (BA), 20 (MA), 16 (PhD)</t>
  </si>
  <si>
    <t>15 (BA), 15(MA), 15(PhD)</t>
  </si>
  <si>
    <t>31 (BA), 25(MA), 19(PhD)</t>
  </si>
  <si>
    <t>National Average</t>
  </si>
  <si>
    <t>2021-22 Educator Salary Data</t>
  </si>
  <si>
    <t>Average Wage of Additional Educational Roles</t>
  </si>
  <si>
    <t>Average Principal Pay</t>
  </si>
  <si>
    <t>Early Head Start</t>
  </si>
  <si>
    <t>Head Start</t>
  </si>
  <si>
    <t>Annual Mean Wage of K-12 Educational Administrators</t>
  </si>
  <si>
    <t>Average Hourly Wage</t>
  </si>
  <si>
    <t>Est. Average Annual Wage</t>
  </si>
  <si>
    <t>Average Hourly Wage2</t>
  </si>
  <si>
    <t>Est. Average Annual Wage2</t>
  </si>
  <si>
    <t>27+</t>
  </si>
  <si>
    <t>18(b), 6(m), 1(d)</t>
  </si>
  <si>
    <t>16(M+15)</t>
  </si>
  <si>
    <t>na</t>
  </si>
  <si>
    <t>17(b), 8(m), 1(d)</t>
  </si>
  <si>
    <t>25(b), 19(m), 13(d)</t>
  </si>
  <si>
    <t>15(b), 10(m)</t>
  </si>
  <si>
    <t>25(b), 23(m), 21(d)</t>
  </si>
  <si>
    <t>11(d)</t>
  </si>
  <si>
    <t>15(b), 15(m), 15(d)</t>
  </si>
  <si>
    <t>23(b), 18(m), 12(d)</t>
  </si>
  <si>
    <t>2022-23 Educator Salary Data</t>
  </si>
  <si>
    <t>9 (b), 3 (m), NA (EdS), NA (d)</t>
  </si>
  <si>
    <t>N/A</t>
  </si>
  <si>
    <t>Does not reach (b), 16 (m), 12 (d)</t>
  </si>
  <si>
    <t>21+</t>
  </si>
  <si>
    <t>13 (b), 7 (m), NA(d)</t>
  </si>
  <si>
    <t>20+</t>
  </si>
  <si>
    <t>Does not reach.</t>
  </si>
  <si>
    <t>35+</t>
  </si>
  <si>
    <t>16 (b), 11 (m), 7 (d)</t>
  </si>
  <si>
    <t>25+</t>
  </si>
  <si>
    <t>13 (b), 9 (m), 7 (d)</t>
  </si>
  <si>
    <t>25 (b), 23 (m), 19 (d)</t>
  </si>
  <si>
    <t>16 (b), 10 (m), NA (d)</t>
  </si>
  <si>
    <t>Does not reach (b), 11(m), 11 (d)</t>
  </si>
  <si>
    <t>15 (b), 15 (m), 15 (d)</t>
  </si>
  <si>
    <t>19 (b), 14(m), 8 (d)</t>
  </si>
  <si>
    <t>2023-24 Educator Salary Data</t>
  </si>
  <si>
    <t>Average K-12 Teacher Salaries</t>
  </si>
  <si>
    <t>State Minimum K-12 Teacher Salary Schedule (Minimum pay allowed by state law. Does not include bonuses, stipends, local supplements.)</t>
  </si>
  <si>
    <t>Average Wage of Early Head Start and Head Start Teachers</t>
  </si>
  <si>
    <t>All K-12 Teachers</t>
  </si>
  <si>
    <t xml:space="preserve">2020 Teacher Health Benefits </t>
  </si>
  <si>
    <t>Plan Name</t>
  </si>
  <si>
    <t>Employee Only Monthly Premium (Ind)</t>
  </si>
  <si>
    <t>Deductible In Network (Ind)</t>
  </si>
  <si>
    <t>Out-of-Pocket Max (Ind)</t>
  </si>
  <si>
    <t>Family Monthly Premium (Fam)</t>
  </si>
  <si>
    <t>Deductible In Network (Fam)</t>
  </si>
  <si>
    <t>Out-of-Pocket Max (Fam)</t>
  </si>
  <si>
    <t>Prescription Deductible</t>
  </si>
  <si>
    <t>Dental</t>
  </si>
  <si>
    <t>Vision</t>
  </si>
  <si>
    <t>Life Insurance</t>
  </si>
  <si>
    <t>BCBS PPO</t>
  </si>
  <si>
    <t>Combined with Medical</t>
  </si>
  <si>
    <t>Yes</t>
  </si>
  <si>
    <t>Districts may or may not offer</t>
  </si>
  <si>
    <t>VIVA HMO</t>
  </si>
  <si>
    <t>State Average</t>
  </si>
  <si>
    <t>BCBS Premium</t>
  </si>
  <si>
    <t>Classic</t>
  </si>
  <si>
    <t>Basic</t>
  </si>
  <si>
    <t>Highmark Comprehensive PPO</t>
  </si>
  <si>
    <t>Highmark Basic PPO</t>
  </si>
  <si>
    <t>Aetna PPO</t>
  </si>
  <si>
    <t>Aetna HMO</t>
  </si>
  <si>
    <t>Florida Blue PPO Standard</t>
  </si>
  <si>
    <t>Florida Blue PPO HDHP</t>
  </si>
  <si>
    <t>Anthem Gold</t>
  </si>
  <si>
    <t>Anthem Silver</t>
  </si>
  <si>
    <t>Anthem Bronze</t>
  </si>
  <si>
    <t>Anthem HMO</t>
  </si>
  <si>
    <t>UHC HMO</t>
  </si>
  <si>
    <t>UHC HDHP</t>
  </si>
  <si>
    <t>LivingWell CDHP</t>
  </si>
  <si>
    <t>Premium Rate Formula</t>
  </si>
  <si>
    <t>LivingWell PPO</t>
  </si>
  <si>
    <t>LivingWell Basic CDHP</t>
  </si>
  <si>
    <t>LivingWell Limited High Deductible</t>
  </si>
  <si>
    <t>BCBS Pelican HRA 1000</t>
  </si>
  <si>
    <t>BCBS Pelican HSA775</t>
  </si>
  <si>
    <t>BCBS Magnolia Local Plus</t>
  </si>
  <si>
    <t>BCBS Magnolia Open Access</t>
  </si>
  <si>
    <t>BCBS Magnolia Local</t>
  </si>
  <si>
    <t>Affinity Vantage Medical Home HMO</t>
  </si>
  <si>
    <t>*Based on County</t>
  </si>
  <si>
    <t>Legacy Base Plan (Initially hired before 1/1/2006)</t>
  </si>
  <si>
    <t>Legacy Select Plan (Initially hired before 1/1/2006)</t>
  </si>
  <si>
    <t>Horizon Base Plan (Initially hired after 1/1/2006)</t>
  </si>
  <si>
    <t>Horizon Select Plan (Initially hired after 1/1/2006)</t>
  </si>
  <si>
    <t>BCBS 80/20 PPO</t>
  </si>
  <si>
    <t>BCBS 70/30 PPO</t>
  </si>
  <si>
    <t>High Deductible</t>
  </si>
  <si>
    <t>BCBS BlueLincs HMO</t>
  </si>
  <si>
    <t>CommunityCare HMO</t>
  </si>
  <si>
    <t>GlobalHealth HMO</t>
  </si>
  <si>
    <t>HealthChoice High</t>
  </si>
  <si>
    <t>$100 Individual/$300 Family</t>
  </si>
  <si>
    <t>HealthChoice High Alternative</t>
  </si>
  <si>
    <t>HealthChoice Basic</t>
  </si>
  <si>
    <t>HealthChoice Basic Alternative</t>
  </si>
  <si>
    <t>HealthChoice HDHP</t>
  </si>
  <si>
    <t>Standard Plan</t>
  </si>
  <si>
    <t>Savings Plan</t>
  </si>
  <si>
    <t>Tenneesee</t>
  </si>
  <si>
    <t>BCBS Premier PPO</t>
  </si>
  <si>
    <t>Cigna LocalPlus Premier PPO</t>
  </si>
  <si>
    <t>Cigna OpenAccess Premier PPO</t>
  </si>
  <si>
    <t>BCBS Standard PPO</t>
  </si>
  <si>
    <t>Cigna LocalPlus Standard PPO</t>
  </si>
  <si>
    <t>Cigna OpenAccess Standard PPO</t>
  </si>
  <si>
    <t>BCBS Limited PPO</t>
  </si>
  <si>
    <t>Cigna LocalPlus Limited PPO</t>
  </si>
  <si>
    <t>Cigna OpenAccess Limited PPO</t>
  </si>
  <si>
    <t>BCBS Local CDHP/HSA</t>
  </si>
  <si>
    <t>Cigna LocalPlus Local CDHP/HAS</t>
  </si>
  <si>
    <t>Cigna OpenAccess Local CDHP/HAS</t>
  </si>
  <si>
    <t>TRS ActiveCare 1 - HD</t>
  </si>
  <si>
    <t>TRS ActiveCare Select</t>
  </si>
  <si>
    <t>TRS ActiveCare 2</t>
  </si>
  <si>
    <t>COVA HealthAware</t>
  </si>
  <si>
    <t>COVA Care</t>
  </si>
  <si>
    <t>COVA HDHP</t>
  </si>
  <si>
    <t>Kaiser Permanente HMO</t>
  </si>
  <si>
    <t>Optima Health HMO</t>
  </si>
  <si>
    <t>The Health Plan HMO Plan A</t>
  </si>
  <si>
    <t>The Health Plan HMO Plan B</t>
  </si>
  <si>
    <t>The Health Plan POS</t>
  </si>
  <si>
    <t>PEIA PPB Plan A</t>
  </si>
  <si>
    <t>Varies by salary</t>
  </si>
  <si>
    <t>Varies by Salary</t>
  </si>
  <si>
    <t>$75 Individual/$150 Family</t>
  </si>
  <si>
    <t>PEIA PPB Plan B</t>
  </si>
  <si>
    <t>$150 Individual/$300 Family</t>
  </si>
  <si>
    <t>PEIA PPB Plan C</t>
  </si>
  <si>
    <t>PEIA PPB Plan D</t>
  </si>
  <si>
    <t>SREB Regional Average</t>
  </si>
  <si>
    <t>SREB Regional Median</t>
  </si>
  <si>
    <t>Definitions and Sources</t>
  </si>
  <si>
    <r>
      <t>Premiums (Individual and Family):</t>
    </r>
    <r>
      <rPr>
        <sz val="11"/>
        <color rgb="FF000000"/>
        <rFont val="Calibri"/>
        <family val="2"/>
        <scheme val="minor"/>
      </rPr>
      <t xml:space="preserve"> The amount paid monthly for health insurance. Premiums listed for both Individual and Family coverage are the maximum amount paid by employees.</t>
    </r>
  </si>
  <si>
    <r>
      <t xml:space="preserve">Deductibles (Individual and Family): </t>
    </r>
    <r>
      <rPr>
        <sz val="11"/>
        <color rgb="FF000000"/>
        <rFont val="Calibri"/>
        <family val="2"/>
        <scheme val="minor"/>
      </rPr>
      <t xml:space="preserve">The amount you pay for covered health care services before the insurance plan starts to pay. </t>
    </r>
  </si>
  <si>
    <r>
      <t xml:space="preserve">Out of Pocket Maximums (Individual and Family): </t>
    </r>
    <r>
      <rPr>
        <sz val="11"/>
        <color rgb="FF000000"/>
        <rFont val="Calibri"/>
        <family val="2"/>
        <scheme val="minor"/>
      </rPr>
      <t xml:space="preserve">The most you must pay for covered services in a plan year. This includes deductibles, copayments and coinsurance for in-network care and services. </t>
    </r>
  </si>
  <si>
    <t>Individual State Notes and Sources</t>
  </si>
  <si>
    <t>Public Education Employees’ Health Insurance Plan (PEEHIP)</t>
  </si>
  <si>
    <t>Health Advantage Arkansas State and Public-School Employees</t>
  </si>
  <si>
    <t>Delaware Department of Human Resources</t>
  </si>
  <si>
    <t>Florida Department of Management Services</t>
  </si>
  <si>
    <t xml:space="preserve">In addition to the statewide benefits displayed in the dashboard, Florida provides additional plans through other health insurance providers that are district specific. </t>
  </si>
  <si>
    <t>Georgia State Health Benefit Plan</t>
  </si>
  <si>
    <t xml:space="preserve">In addition to the statewide benefits displayed, some Georgia districts provide additional plans through other health insurance providers. These locally based plans are not displayed. </t>
  </si>
  <si>
    <t xml:space="preserve">Kentucky Employees’ Health Plan </t>
  </si>
  <si>
    <t>Kentucky’s premium rates are decided by the formula Plan Option Cost + Tobacco Usage + Living Well Promise + Time Specific adjustments.</t>
  </si>
  <si>
    <t>State of Louisiana Office of Group Benefits</t>
  </si>
  <si>
    <t>Charles County Public Schools</t>
  </si>
  <si>
    <t>The state does not provide an option for educator health insurance. Instead, health insurance is provided at the district level and therefore is not represented.</t>
  </si>
  <si>
    <t>Mississippi Department of Finance and Administration</t>
  </si>
  <si>
    <t xml:space="preserve">Mississippi’s premium rate is for Horizon Employees (hired after 1/1/2006). </t>
  </si>
  <si>
    <t>North Carolina State Health Plan</t>
  </si>
  <si>
    <t xml:space="preserve">North Carolina’s premium rate is for those with completed tobacco attestation. </t>
  </si>
  <si>
    <t>Oklahoma Office of Management and Enterprise Services – Group Insurance Division</t>
  </si>
  <si>
    <t xml:space="preserve">Premium costs are deducted by the amount the state contributes to each plan, which in 2019-20 was equal to single coverage premiums from the HealthChoice High plan. </t>
  </si>
  <si>
    <t xml:space="preserve">South Carolina Department of Education  </t>
  </si>
  <si>
    <t>Tennessee Partners for Health</t>
  </si>
  <si>
    <t>Tennessee’s premium rates only encompass the approximately 45% state subsidy found in the healthcare documentation.</t>
  </si>
  <si>
    <t>Teacher Retirement System of Texas</t>
  </si>
  <si>
    <t xml:space="preserve">Virginia Department of Human Resource Management  </t>
  </si>
  <si>
    <t>West Virginia Public Employees Insurance Agency</t>
  </si>
  <si>
    <t xml:space="preserve">2021 Teacher Health Benefits </t>
  </si>
  <si>
    <t>Districts May or May Not Offer</t>
  </si>
  <si>
    <t>Premium</t>
  </si>
  <si>
    <t>Highmark Basic</t>
  </si>
  <si>
    <t>Aetna Gold Plan</t>
  </si>
  <si>
    <t>Aetna HMO Plan</t>
  </si>
  <si>
    <t>Highmark PPO</t>
  </si>
  <si>
    <t>Florida Blue PPO</t>
  </si>
  <si>
    <t>Florida Blue HD PPO</t>
  </si>
  <si>
    <t>2500/5000</t>
  </si>
  <si>
    <t>LivingWell Limited HDHP</t>
  </si>
  <si>
    <t>Magnolia Open Access</t>
  </si>
  <si>
    <t>Magnolia Local</t>
  </si>
  <si>
    <t>Magnolia Local Plus</t>
  </si>
  <si>
    <t>Pelican HSA775</t>
  </si>
  <si>
    <t>Pelican HRA1000</t>
  </si>
  <si>
    <t>Vantage Medical Home HMO</t>
  </si>
  <si>
    <t>80/20 Plan</t>
  </si>
  <si>
    <t>70/30 Plan</t>
  </si>
  <si>
    <t>HDHP</t>
  </si>
  <si>
    <t>BlueLincs HMO</t>
  </si>
  <si>
    <t>100/300</t>
  </si>
  <si>
    <t>BCBS Local CDHP/HAS</t>
  </si>
  <si>
    <t>Cigna Open Access Premier PPO</t>
  </si>
  <si>
    <t>Cigna Open Access Standard PPO</t>
  </si>
  <si>
    <t>Cigna Open Access Limited PPO</t>
  </si>
  <si>
    <t>Cigna Open Acccess Local CDHP/HAS</t>
  </si>
  <si>
    <t>TRS ActiveCare Primary</t>
  </si>
  <si>
    <t>TRS ActiveCare HD</t>
  </si>
  <si>
    <t>TRS ActiveCare Primary +</t>
  </si>
  <si>
    <t xml:space="preserve">Kentucky's premium rate formula was discontinued for this year and a standard premium was instituted. </t>
  </si>
  <si>
    <t xml:space="preserve">Premium costs are deducted by the amount the state contributes to each plan, which in 2020-21 was equal to single coverage premiums from the HealthChoice High plan. </t>
  </si>
  <si>
    <t xml:space="preserve">2022 Teacher Health Benefits </t>
  </si>
  <si>
    <t>$2500/5000</t>
  </si>
  <si>
    <t>$100/300</t>
  </si>
  <si>
    <t>BCBS Network S Premier PPO</t>
  </si>
  <si>
    <t>BCBS Network S Standard PPO</t>
  </si>
  <si>
    <t>BCBS Network S Limited PPO</t>
  </si>
  <si>
    <t>BCBS Network S Local CDHP/HAS</t>
  </si>
  <si>
    <t>BCBS Network P Premier PPO</t>
  </si>
  <si>
    <t>BCBS Network P Standard PPO</t>
  </si>
  <si>
    <t>BCBS Network P Limited PPO</t>
  </si>
  <si>
    <t>BCBS Network P Local CDHP/HAS</t>
  </si>
  <si>
    <t xml:space="preserve">2023 Teacher Health Benefits </t>
  </si>
  <si>
    <t>Texas moved to a regionally-based health care plan benefit cost structure. The state was divided into 20 regions in 2023 and each region has an adjusted premium, deductible and out of pocket cost differentiation. *SREB has averaged the figures across the state to reach the sums provided in the health benefits section for 2023.</t>
  </si>
  <si>
    <t xml:space="preserve">2024 K-12 Teacher Health Benefits </t>
  </si>
  <si>
    <t>$3200-3300.00</t>
  </si>
  <si>
    <t xml:space="preserve">$2,500 Individual, $5,000 family </t>
  </si>
  <si>
    <t>2018-19 Teacher Retirement Benefits</t>
  </si>
  <si>
    <t>Retirement System Name</t>
  </si>
  <si>
    <t>Plan</t>
  </si>
  <si>
    <t>Basic Description</t>
  </si>
  <si>
    <t>Currently Available to New Teachers</t>
  </si>
  <si>
    <t>Vesting Period (Years)</t>
  </si>
  <si>
    <t>Employee Contribution (%)</t>
  </si>
  <si>
    <t>Employer Contribution (%)</t>
  </si>
  <si>
    <t>Employer Normal Cost (%)</t>
  </si>
  <si>
    <t>Total Contribution toward a Teacher's Benefit (%)</t>
  </si>
  <si>
    <t>Total Contribution toward State Unfunded Liabilities (%)</t>
  </si>
  <si>
    <t>Social Security</t>
  </si>
  <si>
    <t>Full Retirement Status</t>
  </si>
  <si>
    <t>Pension Benefit Formula</t>
  </si>
  <si>
    <t>Potential Gross Annual Pension Benefit Calculation</t>
  </si>
  <si>
    <t>Years to Break Even on Benefit</t>
  </si>
  <si>
    <t>Percent of Teachers who will NOT Break Even</t>
  </si>
  <si>
    <t>Alabama Teacher’s Retirement System</t>
  </si>
  <si>
    <t>Tier I Defined Benefit (Pension) Plan</t>
  </si>
  <si>
    <t>Tier I is available for Alabama teachers hired prior to 2013.</t>
  </si>
  <si>
    <t>No</t>
  </si>
  <si>
    <t>10 years and age 60+ 
25 years of service at any age</t>
  </si>
  <si>
    <r>
      <t xml:space="preserve">2.0125% </t>
    </r>
    <r>
      <rPr>
        <b/>
        <sz val="11"/>
        <color theme="1"/>
        <rFont val="Arial"/>
        <family val="2"/>
      </rPr>
      <t>X</t>
    </r>
    <r>
      <rPr>
        <sz val="11"/>
        <color theme="1"/>
        <rFont val="Arial"/>
        <family val="2"/>
      </rPr>
      <t xml:space="preserve"> Avg. Salary of Highest 3 Years from Last 10 </t>
    </r>
    <r>
      <rPr>
        <b/>
        <sz val="11"/>
        <color theme="1"/>
        <rFont val="Arial"/>
        <family val="2"/>
      </rPr>
      <t>X</t>
    </r>
    <r>
      <rPr>
        <sz val="11"/>
        <color theme="1"/>
        <rFont val="Arial"/>
        <family val="2"/>
      </rPr>
      <t xml:space="preserve"> Years of Service</t>
    </r>
  </si>
  <si>
    <t>Tier II Defined Benefit (Pension) Plan</t>
  </si>
  <si>
    <t>Tier II is available to Alabama teachers hired during or after 2013.</t>
  </si>
  <si>
    <t>10 years and 62+</t>
  </si>
  <si>
    <r>
      <t xml:space="preserve">1.65% </t>
    </r>
    <r>
      <rPr>
        <b/>
        <sz val="11"/>
        <color theme="1"/>
        <rFont val="Arial"/>
        <family val="2"/>
      </rPr>
      <t>X</t>
    </r>
    <r>
      <rPr>
        <sz val="11"/>
        <color theme="1"/>
        <rFont val="Arial"/>
        <family val="2"/>
      </rPr>
      <t xml:space="preserve"> Avg. Salary Of Highest 5 Years from Last 10 </t>
    </r>
    <r>
      <rPr>
        <b/>
        <sz val="11"/>
        <color theme="1"/>
        <rFont val="Arial"/>
        <family val="2"/>
      </rPr>
      <t xml:space="preserve">X </t>
    </r>
    <r>
      <rPr>
        <sz val="11"/>
        <color theme="1"/>
        <rFont val="Arial"/>
        <family val="2"/>
      </rPr>
      <t>Years of Service</t>
    </r>
  </si>
  <si>
    <t>Arkansas Teacher Retirement System</t>
  </si>
  <si>
    <t>Defined Benefit (Pension) Plan</t>
  </si>
  <si>
    <t>All teachers in Arkansas are enrolled in the state's pension retirement plan.</t>
  </si>
  <si>
    <t>28 years of service
5 years and age 60+</t>
  </si>
  <si>
    <r>
      <t xml:space="preserve">2.15% </t>
    </r>
    <r>
      <rPr>
        <b/>
        <sz val="11"/>
        <color theme="1"/>
        <rFont val="Arial"/>
        <family val="2"/>
      </rPr>
      <t xml:space="preserve">X </t>
    </r>
    <r>
      <rPr>
        <sz val="11"/>
        <color theme="1"/>
        <rFont val="Arial"/>
        <family val="2"/>
      </rPr>
      <t xml:space="preserve">Avg. Salary of Highest 3 Years </t>
    </r>
    <r>
      <rPr>
        <b/>
        <sz val="11"/>
        <color theme="1"/>
        <rFont val="Arial"/>
        <family val="2"/>
      </rPr>
      <t>X</t>
    </r>
    <r>
      <rPr>
        <sz val="11"/>
        <color theme="1"/>
        <rFont val="Arial"/>
        <family val="2"/>
      </rPr>
      <t xml:space="preserve"> Years of Service</t>
    </r>
  </si>
  <si>
    <t>Delaware Public Employees’ Retirement System</t>
  </si>
  <si>
    <t>Tier I is available to Delaware teachers hired before 2012.</t>
  </si>
  <si>
    <t>30 years at any age,
15 years and age 60+
5 years and age 62+</t>
  </si>
  <si>
    <r>
      <t>2% for years prior to 1997, 1.85% for after</t>
    </r>
    <r>
      <rPr>
        <b/>
        <sz val="11"/>
        <color theme="1"/>
        <rFont val="Arial"/>
        <family val="2"/>
      </rPr>
      <t xml:space="preserve"> X</t>
    </r>
    <r>
      <rPr>
        <sz val="11"/>
        <color theme="1"/>
        <rFont val="Arial"/>
        <family val="2"/>
      </rPr>
      <t xml:space="preserve">  Avg. Salary of Highest 3 Years </t>
    </r>
    <r>
      <rPr>
        <b/>
        <sz val="11"/>
        <color theme="1"/>
        <rFont val="Arial"/>
        <family val="2"/>
      </rPr>
      <t>X</t>
    </r>
    <r>
      <rPr>
        <sz val="11"/>
        <color theme="1"/>
        <rFont val="Arial"/>
        <family val="2"/>
      </rPr>
      <t xml:space="preserve"> Years of Service</t>
    </r>
  </si>
  <si>
    <t>Tier II is available to Delaware teachers hired in or after 2012.</t>
  </si>
  <si>
    <t>30 years at any age,
20 years and age 60+
10 years and age 65+</t>
  </si>
  <si>
    <t>1.85% X Avg. Salary of Highest 3 Years X Years of Service</t>
  </si>
  <si>
    <t>Florida Retirement System</t>
  </si>
  <si>
    <t>Tier I is available to Florida teachers hired prior to July 1, 2011.</t>
  </si>
  <si>
    <t>30 years at any age
6 years and age 62+</t>
  </si>
  <si>
    <t>Range of 1.6-1.68% X Avg. Salary of Highest 5 Fiscal Years X Years of Service</t>
  </si>
  <si>
    <t>Tier II is available to Florida teachers hired on or after July 1,2011. All current new teachers are automatically enrolled in the defined contributions plan with the option to switch to this plan at any time.</t>
  </si>
  <si>
    <t>33 years at any age
8 years and age 65+</t>
  </si>
  <si>
    <t>Defined Contribution (Investment) Plan</t>
  </si>
  <si>
    <t>All new Florida teachers are automatically enrolled in the defined contribution plan with the option to switch to a pension plan. Florida teachers hired before July 1, 2011 with 5 years of service and teachers hired on or after July 1, 2011 with 8 years of service are eligible to opt into a hybrid pension and investment plan option.</t>
  </si>
  <si>
    <t>Upon leaving or Age 59.5+</t>
  </si>
  <si>
    <t>Total 401(a) earnings</t>
  </si>
  <si>
    <t>Investment Plan Earnings</t>
  </si>
  <si>
    <t>Teachers’ Retirement System of Georgia</t>
  </si>
  <si>
    <t>All Georgia teachers are enrolled in the state's pension plan.</t>
  </si>
  <si>
    <t>Varies by District</t>
  </si>
  <si>
    <t>30 years at any age or
10 years and age 60+</t>
  </si>
  <si>
    <r>
      <t xml:space="preserve">2% </t>
    </r>
    <r>
      <rPr>
        <b/>
        <sz val="11"/>
        <color theme="1"/>
        <rFont val="Arial"/>
        <family val="2"/>
      </rPr>
      <t>X</t>
    </r>
    <r>
      <rPr>
        <sz val="11"/>
        <color theme="1"/>
        <rFont val="Arial"/>
        <family val="2"/>
      </rPr>
      <t xml:space="preserve"> Avg. Salary of Highest 2 Consecutive Years</t>
    </r>
    <r>
      <rPr>
        <b/>
        <sz val="11"/>
        <color theme="1"/>
        <rFont val="Arial"/>
        <family val="2"/>
      </rPr>
      <t xml:space="preserve"> X</t>
    </r>
    <r>
      <rPr>
        <sz val="11"/>
        <color theme="1"/>
        <rFont val="Arial"/>
        <family val="2"/>
      </rPr>
      <t xml:space="preserve"> Years of Service</t>
    </r>
  </si>
  <si>
    <t>Teachers’ Retirement System of Kentucky</t>
  </si>
  <si>
    <t>Tier I is available to Kentucky teachers hired prior to July 1, 2002.</t>
  </si>
  <si>
    <t>27 years at any age or
5 years and age 60+</t>
  </si>
  <si>
    <r>
      <t xml:space="preserve">2.5% </t>
    </r>
    <r>
      <rPr>
        <b/>
        <sz val="11"/>
        <color theme="1"/>
        <rFont val="Arial"/>
        <family val="2"/>
      </rPr>
      <t>X</t>
    </r>
    <r>
      <rPr>
        <sz val="11"/>
        <color theme="1"/>
        <rFont val="Arial"/>
        <family val="2"/>
      </rPr>
      <t xml:space="preserve"> Avg. Salary of Highest 5 Years </t>
    </r>
    <r>
      <rPr>
        <b/>
        <sz val="11"/>
        <color theme="1"/>
        <rFont val="Arial"/>
        <family val="2"/>
      </rPr>
      <t>X</t>
    </r>
    <r>
      <rPr>
        <sz val="11"/>
        <color theme="1"/>
        <rFont val="Arial"/>
        <family val="2"/>
      </rPr>
      <t xml:space="preserve"> Years of Service</t>
    </r>
  </si>
  <si>
    <t>Tier II is available to Kentucky teachers hired between July 2002 and July 2008.</t>
  </si>
  <si>
    <r>
      <t xml:space="preserve">2% for the first 10 yrs, 2.5% for 10+ years </t>
    </r>
    <r>
      <rPr>
        <b/>
        <sz val="11"/>
        <color theme="1"/>
        <rFont val="Arial"/>
        <family val="2"/>
      </rPr>
      <t>X</t>
    </r>
    <r>
      <rPr>
        <sz val="11"/>
        <color theme="1"/>
        <rFont val="Arial"/>
        <family val="2"/>
      </rPr>
      <t xml:space="preserve"> Avg. Salary of Highest 5 Years </t>
    </r>
    <r>
      <rPr>
        <b/>
        <sz val="11"/>
        <color theme="1"/>
        <rFont val="Arial"/>
        <family val="2"/>
      </rPr>
      <t>X</t>
    </r>
    <r>
      <rPr>
        <sz val="11"/>
        <color theme="1"/>
        <rFont val="Arial"/>
        <family val="2"/>
      </rPr>
      <t xml:space="preserve"> Years of Service</t>
    </r>
  </si>
  <si>
    <t>Tier III Defined Benefit (Pension) Plan</t>
  </si>
  <si>
    <t xml:space="preserve">Tier III is available to Kentucky teachers hired on or after July 1, 2008. </t>
  </si>
  <si>
    <t>27 years at any age or
5 years and age 60+
10 years and age 55+</t>
  </si>
  <si>
    <r>
      <t xml:space="preserve">Range Multiplier %* </t>
    </r>
    <r>
      <rPr>
        <b/>
        <sz val="11"/>
        <color theme="1"/>
        <rFont val="Arial"/>
        <family val="2"/>
      </rPr>
      <t>X</t>
    </r>
    <r>
      <rPr>
        <sz val="11"/>
        <color theme="1"/>
        <rFont val="Arial"/>
        <family val="2"/>
      </rPr>
      <t xml:space="preserve"> Avg. Salary of Highest 5 Years </t>
    </r>
    <r>
      <rPr>
        <b/>
        <sz val="11"/>
        <color theme="1"/>
        <rFont val="Arial"/>
        <family val="2"/>
      </rPr>
      <t>X</t>
    </r>
    <r>
      <rPr>
        <sz val="11"/>
        <color theme="1"/>
        <rFont val="Arial"/>
        <family val="2"/>
      </rPr>
      <t xml:space="preserve"> Years of Service</t>
    </r>
  </si>
  <si>
    <t>Teachers’ Retirement System of Louisiana</t>
  </si>
  <si>
    <t>Tier I is available to Louisiana teachers hired before July 1, 1999 and has an incentivized benefit multiplier for those teachers who retire at age 65+ or with 30+ years of service.</t>
  </si>
  <si>
    <t>20 years at any age or
5 years and age 60+</t>
  </si>
  <si>
    <r>
      <t xml:space="preserve">2.0% or 2.5%* </t>
    </r>
    <r>
      <rPr>
        <b/>
        <sz val="11"/>
        <color theme="1"/>
        <rFont val="Arial"/>
        <family val="2"/>
      </rPr>
      <t>X</t>
    </r>
    <r>
      <rPr>
        <sz val="11"/>
        <color theme="1"/>
        <rFont val="Arial"/>
        <family val="2"/>
      </rPr>
      <t xml:space="preserve"> Avg. Salary of Highest 3 Consecutive Years  </t>
    </r>
    <r>
      <rPr>
        <b/>
        <sz val="11"/>
        <color theme="1"/>
        <rFont val="Arial"/>
        <family val="2"/>
      </rPr>
      <t xml:space="preserve">X </t>
    </r>
    <r>
      <rPr>
        <sz val="11"/>
        <color theme="1"/>
        <rFont val="Arial"/>
        <family val="2"/>
      </rPr>
      <t>Years of Service</t>
    </r>
  </si>
  <si>
    <t>Tier II is available to Louisiana teachers hired between July 1, 1999 and December 31, 2010.</t>
  </si>
  <si>
    <t>30 years at any age,
25 years and age 55+
5 years and age 60+</t>
  </si>
  <si>
    <r>
      <t xml:space="preserve">2.5%* </t>
    </r>
    <r>
      <rPr>
        <b/>
        <sz val="11"/>
        <color theme="1"/>
        <rFont val="Arial"/>
        <family val="2"/>
      </rPr>
      <t>X</t>
    </r>
    <r>
      <rPr>
        <sz val="11"/>
        <color theme="1"/>
        <rFont val="Arial"/>
        <family val="2"/>
      </rPr>
      <t xml:space="preserve"> Avg. Salary of Highest 3 Consecutive Years </t>
    </r>
    <r>
      <rPr>
        <b/>
        <sz val="11"/>
        <color theme="1"/>
        <rFont val="Arial"/>
        <family val="2"/>
      </rPr>
      <t xml:space="preserve">X </t>
    </r>
    <r>
      <rPr>
        <sz val="11"/>
        <color theme="1"/>
        <rFont val="Arial"/>
        <family val="2"/>
      </rPr>
      <t>Years of Service</t>
    </r>
  </si>
  <si>
    <t>Tier III is available to Louisiana teachers hired between 2011 and June 30, 2015.</t>
  </si>
  <si>
    <t>5 years and age 60+</t>
  </si>
  <si>
    <r>
      <t xml:space="preserve">2.5%* </t>
    </r>
    <r>
      <rPr>
        <b/>
        <sz val="11"/>
        <color theme="1"/>
        <rFont val="Arial"/>
        <family val="2"/>
      </rPr>
      <t>X</t>
    </r>
    <r>
      <rPr>
        <sz val="11"/>
        <color theme="1"/>
        <rFont val="Arial"/>
        <family val="2"/>
      </rPr>
      <t xml:space="preserve"> Avg. Salary of Highest 5 Consecutive Years </t>
    </r>
    <r>
      <rPr>
        <b/>
        <sz val="11"/>
        <color theme="1"/>
        <rFont val="Arial"/>
        <family val="2"/>
      </rPr>
      <t xml:space="preserve">X </t>
    </r>
    <r>
      <rPr>
        <sz val="11"/>
        <color theme="1"/>
        <rFont val="Arial"/>
        <family val="2"/>
      </rPr>
      <t>Years of Service</t>
    </r>
  </si>
  <si>
    <t>Tier IV Defined Benefit (Pension) Plan</t>
  </si>
  <si>
    <t>Tier IV is available to Louisaina teachers hired on or after July 1, 2015.</t>
  </si>
  <si>
    <t>5 years and age 62+</t>
  </si>
  <si>
    <t>Maryland State Retirement and Pension System</t>
  </si>
  <si>
    <t>Alternate Contributory Pension Selection Plan (DB)</t>
  </si>
  <si>
    <t>The Alternate Contributory Pension Selection Plan is available to Maryland teachers hired before July 1, 2011.</t>
  </si>
  <si>
    <t>30 years at any age or
5 years and age 62+</t>
  </si>
  <si>
    <r>
      <t xml:space="preserve">1.2% for years prior to 1998, 1.8% after </t>
    </r>
    <r>
      <rPr>
        <b/>
        <sz val="11"/>
        <color theme="1"/>
        <rFont val="Arial"/>
        <family val="2"/>
      </rPr>
      <t>X</t>
    </r>
    <r>
      <rPr>
        <sz val="11"/>
        <color theme="1"/>
        <rFont val="Arial"/>
        <family val="2"/>
      </rPr>
      <t xml:space="preserve"> Avg. Salary of Highest 3 Consecutive Years </t>
    </r>
    <r>
      <rPr>
        <b/>
        <sz val="11"/>
        <color theme="1"/>
        <rFont val="Arial"/>
        <family val="2"/>
      </rPr>
      <t>X</t>
    </r>
    <r>
      <rPr>
        <sz val="11"/>
        <color theme="1"/>
        <rFont val="Arial"/>
        <family val="2"/>
      </rPr>
      <t xml:space="preserve"> Years of Service</t>
    </r>
  </si>
  <si>
    <t>Reformed Contributory Pension Benefit Plan (DB)</t>
  </si>
  <si>
    <t>The Reformed Contributory Pension Benefit Plan is available to Maryland teachers hired on or after July 1, 2011.</t>
  </si>
  <si>
    <t>10 years and age 65+ or 
Sum of age+service years equal 90</t>
  </si>
  <si>
    <r>
      <t>1.5%</t>
    </r>
    <r>
      <rPr>
        <b/>
        <sz val="11"/>
        <color theme="1"/>
        <rFont val="Arial"/>
        <family val="2"/>
      </rPr>
      <t xml:space="preserve"> X</t>
    </r>
    <r>
      <rPr>
        <sz val="11"/>
        <color theme="1"/>
        <rFont val="Arial"/>
        <family val="2"/>
      </rPr>
      <t xml:space="preserve"> Avg. Salary of Highest 3 Years </t>
    </r>
    <r>
      <rPr>
        <b/>
        <sz val="11"/>
        <color theme="1"/>
        <rFont val="Arial"/>
        <family val="2"/>
      </rPr>
      <t>X</t>
    </r>
    <r>
      <rPr>
        <sz val="11"/>
        <color theme="1"/>
        <rFont val="Arial"/>
        <family val="2"/>
      </rPr>
      <t xml:space="preserve"> Years of Service</t>
    </r>
  </si>
  <si>
    <t>Public Employees’ Retirement System of Mississippi</t>
  </si>
  <si>
    <t>Tier I is available to Mississippi teachers hired before July 1, 2007.</t>
  </si>
  <si>
    <t>25 years at any age or
4 years and age 60+</t>
  </si>
  <si>
    <r>
      <t xml:space="preserve">2% for first 25 years, 2.5% for 26+ </t>
    </r>
    <r>
      <rPr>
        <b/>
        <sz val="11"/>
        <color theme="1"/>
        <rFont val="Arial"/>
        <family val="2"/>
      </rPr>
      <t>X</t>
    </r>
    <r>
      <rPr>
        <sz val="11"/>
        <color theme="1"/>
        <rFont val="Arial"/>
        <family val="2"/>
      </rPr>
      <t xml:space="preserve"> Avg. Salary of Highest 4 Years</t>
    </r>
    <r>
      <rPr>
        <b/>
        <sz val="11"/>
        <color theme="1"/>
        <rFont val="Arial"/>
        <family val="2"/>
      </rPr>
      <t xml:space="preserve"> X</t>
    </r>
    <r>
      <rPr>
        <sz val="11"/>
        <color theme="1"/>
        <rFont val="Arial"/>
        <family val="2"/>
      </rPr>
      <t xml:space="preserve"> Years of Service</t>
    </r>
  </si>
  <si>
    <t>Tier II is available to Mississippi teachers hired between July 1, 2007 and June 30, 2011.</t>
  </si>
  <si>
    <t>25 years at any age or
8 years and age 60+</t>
  </si>
  <si>
    <t>Tier III is available to Mississippi teachers hired on or after July 1, 2011.</t>
  </si>
  <si>
    <t>30 years at any age or
8 years and age 60+</t>
  </si>
  <si>
    <r>
      <t xml:space="preserve">2% for first 30 years, 2.5% for 31+ </t>
    </r>
    <r>
      <rPr>
        <b/>
        <sz val="11"/>
        <color theme="1"/>
        <rFont val="Arial"/>
        <family val="2"/>
      </rPr>
      <t>X</t>
    </r>
    <r>
      <rPr>
        <sz val="11"/>
        <color theme="1"/>
        <rFont val="Arial"/>
        <family val="2"/>
      </rPr>
      <t xml:space="preserve"> Avg. Salary of Highest 4 Years</t>
    </r>
    <r>
      <rPr>
        <b/>
        <sz val="11"/>
        <color theme="1"/>
        <rFont val="Arial"/>
        <family val="2"/>
      </rPr>
      <t xml:space="preserve"> X</t>
    </r>
    <r>
      <rPr>
        <sz val="11"/>
        <color theme="1"/>
        <rFont val="Arial"/>
        <family val="2"/>
      </rPr>
      <t xml:space="preserve"> Years of Service</t>
    </r>
  </si>
  <si>
    <t>North Carolina Teachers’ and State Employees’ Retirement System</t>
  </si>
  <si>
    <t>All teachers in North Carolina are enrolled in the state's defined benefit plan. The plan now has a benefits cap of $100,000, which is adjusted annually on a teachers' average final compensation.</t>
  </si>
  <si>
    <t>30 years at any age
25 years and 60+ 
5 years and age 65+</t>
  </si>
  <si>
    <r>
      <t xml:space="preserve">1.82% </t>
    </r>
    <r>
      <rPr>
        <b/>
        <sz val="11"/>
        <color theme="1"/>
        <rFont val="Arial"/>
        <family val="2"/>
      </rPr>
      <t>X</t>
    </r>
    <r>
      <rPr>
        <sz val="11"/>
        <color theme="1"/>
        <rFont val="Arial"/>
        <family val="2"/>
      </rPr>
      <t xml:space="preserve"> Avg. Salary of Highest 4 Consecutive Years </t>
    </r>
    <r>
      <rPr>
        <b/>
        <sz val="11"/>
        <color theme="1"/>
        <rFont val="Arial"/>
        <family val="2"/>
      </rPr>
      <t>X</t>
    </r>
    <r>
      <rPr>
        <sz val="11"/>
        <color theme="1"/>
        <rFont val="Arial"/>
        <family val="2"/>
      </rPr>
      <t xml:space="preserve"> Years and months of Service</t>
    </r>
  </si>
  <si>
    <t>Teachers’ Retirement System of Oklahoma</t>
  </si>
  <si>
    <t>Tier I is available to Oklahoma teachers hired before July 1, 1992.</t>
  </si>
  <si>
    <t>At age 62 or when age and years of service equal 80</t>
  </si>
  <si>
    <r>
      <t xml:space="preserve">2% </t>
    </r>
    <r>
      <rPr>
        <b/>
        <sz val="11"/>
        <rFont val="Arial"/>
        <family val="2"/>
      </rPr>
      <t>X</t>
    </r>
    <r>
      <rPr>
        <sz val="11"/>
        <rFont val="Arial"/>
        <family val="2"/>
      </rPr>
      <t xml:space="preserve"> Avg. Salary of Highest 3 Years</t>
    </r>
    <r>
      <rPr>
        <b/>
        <sz val="11"/>
        <rFont val="Arial"/>
        <family val="2"/>
      </rPr>
      <t xml:space="preserve"> X </t>
    </r>
    <r>
      <rPr>
        <sz val="11"/>
        <rFont val="Arial"/>
        <family val="2"/>
      </rPr>
      <t>Years of Service</t>
    </r>
  </si>
  <si>
    <t>Tier II is available to Oklahoma teachers hired between July 1, 1992 and November 1, 2011.</t>
  </si>
  <si>
    <t>At age 62 or when age and years of service equal 90</t>
  </si>
  <si>
    <r>
      <t xml:space="preserve">2% </t>
    </r>
    <r>
      <rPr>
        <b/>
        <sz val="11"/>
        <rFont val="Arial"/>
        <family val="2"/>
      </rPr>
      <t>X</t>
    </r>
    <r>
      <rPr>
        <sz val="11"/>
        <rFont val="Arial"/>
        <family val="2"/>
      </rPr>
      <t xml:space="preserve"> Avg. Salary of Highest 5 Consecutive Years</t>
    </r>
    <r>
      <rPr>
        <b/>
        <sz val="11"/>
        <rFont val="Arial"/>
        <family val="2"/>
      </rPr>
      <t xml:space="preserve"> X </t>
    </r>
    <r>
      <rPr>
        <sz val="11"/>
        <rFont val="Arial"/>
        <family val="2"/>
      </rPr>
      <t>Years of Service</t>
    </r>
  </si>
  <si>
    <t>Tier III is available to Oklahoma teachers hired after November 1, 2011.</t>
  </si>
  <si>
    <t>At age 65 or when age and years of service equal 90 at age 60</t>
  </si>
  <si>
    <t>Defined Contribution*</t>
  </si>
  <si>
    <t>This defined contribution plan is offered at district discretion.</t>
  </si>
  <si>
    <t>District decided</t>
  </si>
  <si>
    <t xml:space="preserve">District decided </t>
  </si>
  <si>
    <t>Total 403(b) earnings</t>
  </si>
  <si>
    <t>South Carolina Public Employee Benefit Authority</t>
  </si>
  <si>
    <t>Class 2 Defined Benefit (Pension) Plan</t>
  </si>
  <si>
    <t>Class 2 is available to South Carolina teachers hired before July 1, 2012.</t>
  </si>
  <si>
    <t>28 years of service 
5 years and age 65+</t>
  </si>
  <si>
    <r>
      <t xml:space="preserve">1.82% </t>
    </r>
    <r>
      <rPr>
        <b/>
        <sz val="11"/>
        <color theme="1"/>
        <rFont val="Arial"/>
        <family val="2"/>
      </rPr>
      <t>X</t>
    </r>
    <r>
      <rPr>
        <sz val="11"/>
        <color theme="1"/>
        <rFont val="Arial"/>
        <family val="2"/>
      </rPr>
      <t xml:space="preserve"> Avg. Salary of Highest 5 Consecutive Years </t>
    </r>
    <r>
      <rPr>
        <b/>
        <sz val="11"/>
        <rFont val="Arial"/>
        <family val="2"/>
      </rPr>
      <t>X</t>
    </r>
    <r>
      <rPr>
        <sz val="11"/>
        <color theme="1"/>
        <rFont val="Arial"/>
        <family val="2"/>
      </rPr>
      <t xml:space="preserve"> Years of Service</t>
    </r>
  </si>
  <si>
    <t>Class 3 Defined Benefit (Pension) Plan</t>
  </si>
  <si>
    <t>Class 3 is available to South Carolina teachers hired on or after July 1, 2012.</t>
  </si>
  <si>
    <t>Sum of age and service time exceeds 90
8 years and age 65+</t>
  </si>
  <si>
    <t xml:space="preserve">The defined contribution plan is an available option to all teachers in South Carolina who wish to enroll. </t>
  </si>
  <si>
    <t>Tennessee Consolidated Retirement System</t>
  </si>
  <si>
    <t>Legacy Defined Benefit (Pension) Plan</t>
  </si>
  <si>
    <t>The Legacy defined benefit plan is available to Tenessee teachers hired before 2014. Teachers who are enrolled in the pension plan have the option to invest on their own in a 401(k) plan with no employer contribution.</t>
  </si>
  <si>
    <t>30 years at any age or age 60+</t>
  </si>
  <si>
    <r>
      <t xml:space="preserve">1.575% </t>
    </r>
    <r>
      <rPr>
        <b/>
        <sz val="11"/>
        <color theme="1"/>
        <rFont val="Arial"/>
        <family val="2"/>
      </rPr>
      <t xml:space="preserve"> X </t>
    </r>
    <r>
      <rPr>
        <sz val="11"/>
        <color theme="1"/>
        <rFont val="Arial"/>
        <family val="2"/>
      </rPr>
      <t xml:space="preserve">Avg. Salary of Highest 5 Consecutive Years </t>
    </r>
    <r>
      <rPr>
        <b/>
        <sz val="11"/>
        <color theme="1"/>
        <rFont val="Arial"/>
        <family val="2"/>
      </rPr>
      <t>X</t>
    </r>
    <r>
      <rPr>
        <sz val="11"/>
        <color theme="1"/>
        <rFont val="Arial"/>
        <family val="2"/>
      </rPr>
      <t xml:space="preserve"> Years of Service</t>
    </r>
  </si>
  <si>
    <t>Hybrid Pension/Investment Plan</t>
  </si>
  <si>
    <t xml:space="preserve">All newly hired teachers in Tenessee enroll in a Hybrid Pension and Investment plan. Empoyees earn a partial pension and make investment choices in their 401(k) plan. Contributions are split between the two portions. </t>
  </si>
  <si>
    <t>Sum of age and service time exceeds 90
5 years and age 65+</t>
  </si>
  <si>
    <t xml:space="preserve"> Defined Benefit Pension formula of 1%  X Avg. Salary of Highest 5 Consecutive Years X Years of Service + Total 401(k) earnings and optional 457(b) earnings</t>
  </si>
  <si>
    <t>$17,464 + Investment plan earnings</t>
  </si>
  <si>
    <t>Texas Teacher Retirement System</t>
  </si>
  <si>
    <t>Texas has six tiers in its teacher retirement system based on multiple eligibility criteria including qualified to be grandfathered, when service began, when vested, and active status. See this handbook for details: https://www.trs.texas.gov/TRS%20Documents/benefits_handbook.pdf</t>
  </si>
  <si>
    <t>Sum of age+service time exceeds 90
5 years and age 65+</t>
  </si>
  <si>
    <r>
      <t xml:space="preserve">2.3% </t>
    </r>
    <r>
      <rPr>
        <b/>
        <sz val="11"/>
        <color theme="1"/>
        <rFont val="Arial"/>
        <family val="2"/>
      </rPr>
      <t>X</t>
    </r>
    <r>
      <rPr>
        <sz val="11"/>
        <color theme="1"/>
        <rFont val="Arial"/>
        <family val="2"/>
      </rPr>
      <t xml:space="preserve"> Avg. Salary of Highest 3 Years </t>
    </r>
    <r>
      <rPr>
        <b/>
        <sz val="11"/>
        <color theme="1"/>
        <rFont val="Arial"/>
        <family val="2"/>
      </rPr>
      <t>X</t>
    </r>
    <r>
      <rPr>
        <sz val="11"/>
        <color theme="1"/>
        <rFont val="Arial"/>
        <family val="2"/>
      </rPr>
      <t xml:space="preserve"> Years of Service</t>
    </r>
  </si>
  <si>
    <r>
      <t xml:space="preserve">2.3% </t>
    </r>
    <r>
      <rPr>
        <b/>
        <sz val="11"/>
        <color theme="1"/>
        <rFont val="Arial"/>
        <family val="2"/>
      </rPr>
      <t>X</t>
    </r>
    <r>
      <rPr>
        <sz val="11"/>
        <color theme="1"/>
        <rFont val="Arial"/>
        <family val="2"/>
      </rPr>
      <t xml:space="preserve"> Avg. Salary of Highest 5 Years </t>
    </r>
    <r>
      <rPr>
        <b/>
        <sz val="11"/>
        <color theme="1"/>
        <rFont val="Arial"/>
        <family val="2"/>
      </rPr>
      <t>X</t>
    </r>
    <r>
      <rPr>
        <sz val="11"/>
        <color theme="1"/>
        <rFont val="Arial"/>
        <family val="2"/>
      </rPr>
      <t xml:space="preserve"> Years of Service</t>
    </r>
  </si>
  <si>
    <t>Age 60+ and Sum of age+service time exceeds 80
5 years and age 65+</t>
  </si>
  <si>
    <t>Tier IV Defined Benefit (Pension) Plan*</t>
  </si>
  <si>
    <t>Tier V Defined Benefit (Pension) Plan</t>
  </si>
  <si>
    <t>Age 62+ and Sum of age+service time exceeds 80
5 years and age 65+</t>
  </si>
  <si>
    <t>Tier VI Defined Benefit (Pension) Plan</t>
  </si>
  <si>
    <t>Virginia Retirement System</t>
  </si>
  <si>
    <t>Defined Benefit Plan 1 (Legacy Pension)</t>
  </si>
  <si>
    <t>Plan 1 is available to teachers who were hired or rehired prior to July 1, 2010 and has at least 5 years of service as of January 1, 2013</t>
  </si>
  <si>
    <t>30 years at any age or Five years and age 60+</t>
  </si>
  <si>
    <r>
      <t xml:space="preserve">1% </t>
    </r>
    <r>
      <rPr>
        <b/>
        <sz val="11"/>
        <color theme="1"/>
        <rFont val="Arial"/>
        <family val="2"/>
      </rPr>
      <t>X</t>
    </r>
    <r>
      <rPr>
        <sz val="11"/>
        <color theme="1"/>
        <rFont val="Arial"/>
        <family val="2"/>
      </rPr>
      <t xml:space="preserve"> Avg. Salary over 36 Consecutive Months </t>
    </r>
    <r>
      <rPr>
        <b/>
        <sz val="11"/>
        <color theme="1"/>
        <rFont val="Arial"/>
        <family val="2"/>
      </rPr>
      <t>X</t>
    </r>
    <r>
      <rPr>
        <sz val="11"/>
        <color theme="1"/>
        <rFont val="Arial"/>
        <family val="2"/>
      </rPr>
      <t xml:space="preserve"> Years of Service</t>
    </r>
  </si>
  <si>
    <t>Defined Benefit Plan 2 (Legacy Pension)</t>
  </si>
  <si>
    <t>Plan 2 is available to teachers hired or rehired prior to July 1, 2010 and do not have at least 5 years of service as of January 1, 2013, as well as teachers hired or rehired from July 1, 2010 to December 31, 2013</t>
  </si>
  <si>
    <t>30 years at any age 
5 years and age 60+</t>
  </si>
  <si>
    <r>
      <t xml:space="preserve">1.65% for service time before 2013 </t>
    </r>
    <r>
      <rPr>
        <b/>
        <sz val="11"/>
        <color theme="1"/>
        <rFont val="Arial"/>
        <family val="2"/>
      </rPr>
      <t>+</t>
    </r>
    <r>
      <rPr>
        <sz val="11"/>
        <color theme="1"/>
        <rFont val="Arial"/>
        <family val="2"/>
      </rPr>
      <t xml:space="preserve"> 1.7% for service time after 2013 </t>
    </r>
    <r>
      <rPr>
        <b/>
        <sz val="11"/>
        <color theme="1"/>
        <rFont val="Arial"/>
        <family val="2"/>
      </rPr>
      <t>X</t>
    </r>
    <r>
      <rPr>
        <sz val="11"/>
        <color theme="1"/>
        <rFont val="Arial"/>
        <family val="2"/>
      </rPr>
      <t xml:space="preserve"> Avg. Salary over 60 Consecutive Months </t>
    </r>
    <r>
      <rPr>
        <b/>
        <sz val="11"/>
        <color theme="1"/>
        <rFont val="Arial"/>
        <family val="2"/>
      </rPr>
      <t>X</t>
    </r>
    <r>
      <rPr>
        <sz val="11"/>
        <color theme="1"/>
        <rFont val="Arial"/>
        <family val="2"/>
      </rPr>
      <t xml:space="preserve"> Years of Service</t>
    </r>
  </si>
  <si>
    <t xml:space="preserve">Teachers in Virginia hired during or after 2014 are enrolled in a Hybrid pension and investment plan. Empoyees earn a partial pension and make investment choices in their 401(a) or 403(b) plan. Contributions are split between the two portions. </t>
  </si>
  <si>
    <t>5 to 9</t>
  </si>
  <si>
    <t>10.58+</t>
  </si>
  <si>
    <t>Sum of age+service time exceeds 90
5 years and full Social Security retirement age</t>
  </si>
  <si>
    <t>Defined Pension benefit formula of 1% X Avg. Salary over 60 Consecutive Months X Years of Service + Total investment plan earnings</t>
  </si>
  <si>
    <t>$20,846 + Investment Plan Earnings</t>
  </si>
  <si>
    <t>West Virginia Teachers’ Retirement System</t>
  </si>
  <si>
    <t>Tier I is available to teachers hired prior to July 2015</t>
  </si>
  <si>
    <t>35 years at any age
30 years and age 55+
5 years and age 60+</t>
  </si>
  <si>
    <r>
      <t xml:space="preserve">2% </t>
    </r>
    <r>
      <rPr>
        <b/>
        <sz val="11"/>
        <color theme="1"/>
        <rFont val="Arial"/>
        <family val="2"/>
      </rPr>
      <t>X</t>
    </r>
    <r>
      <rPr>
        <sz val="11"/>
        <color theme="1"/>
        <rFont val="Arial"/>
        <family val="2"/>
      </rPr>
      <t xml:space="preserve"> Avg. Salary of Highest 5 Years of Last 15 Years </t>
    </r>
    <r>
      <rPr>
        <b/>
        <sz val="11"/>
        <color theme="1"/>
        <rFont val="Arial"/>
        <family val="2"/>
      </rPr>
      <t>X</t>
    </r>
    <r>
      <rPr>
        <sz val="11"/>
        <color theme="1"/>
        <rFont val="Arial"/>
        <family val="2"/>
      </rPr>
      <t xml:space="preserve"> Years of Service</t>
    </r>
  </si>
  <si>
    <t>Tier II Defined Benefit (Pension) Plan*</t>
  </si>
  <si>
    <t>Tier II is available to teachers hired after July 1, 2015</t>
  </si>
  <si>
    <t>10 years and age 62+</t>
  </si>
  <si>
    <t>Teachers' Defined Contribution: Closed in 2005</t>
  </si>
  <si>
    <t>West Virginia offered a defined contributions plan option up until 2005, when it was closed to new enrollment. Teachers hired after 2005 are not eligible to select this plan option. Teachers who opted into this plan prior to 2005 contribute and make investment choices in a 401(a) plan.</t>
  </si>
  <si>
    <t>6 to 12</t>
  </si>
  <si>
    <t>Age 59.5+</t>
  </si>
  <si>
    <t>Investment plan earnings</t>
  </si>
  <si>
    <t>2019-20 Teacher Retirement Benefits</t>
  </si>
  <si>
    <t>Potential Gross Annual Pension Benefit</t>
  </si>
  <si>
    <t>10 years and age 60+ or 25 years of service at any age</t>
  </si>
  <si>
    <t>2.0125% X Avg. Salary of Highest 3 Years from Last 10 X Years of Service</t>
  </si>
  <si>
    <t>1.65% X Avg. Salary Of Highest 5 Years from Last 10 X Years of Service</t>
  </si>
  <si>
    <t>28 years of service or 5 years and age 60+</t>
  </si>
  <si>
    <t>2.15% X Avg. Salary of Highest 3 Years X Years of Service</t>
  </si>
  <si>
    <t>30 years at any age,
15 years and age 60+, or
5 years and age 62+</t>
  </si>
  <si>
    <t>2% for years prior to 1997, 1.85% for after X  Avg. Salary of Highest 3 Years X Years of Service</t>
  </si>
  <si>
    <t>30 years at any age,
20 years and age 60+, or
10 years and age 65+</t>
  </si>
  <si>
    <t>30 years at any age or 6 years and age 62+</t>
  </si>
  <si>
    <t>33 years at any age or 8 years and age 65+</t>
  </si>
  <si>
    <t>401(a) earnings</t>
  </si>
  <si>
    <t>2% X Avg. Salary of Highest 2 Consecutive Years X Years of Service</t>
  </si>
  <si>
    <t>2.5% X Avg. Salary of Highest 5 Years X Years of Service</t>
  </si>
  <si>
    <t>2% for the first 10 yrs, 2.5% for 10+ years X Avg. Salary of Highest 5 Years X Years of Service</t>
  </si>
  <si>
    <t>Range Multiplier %* X Avg. Salary of Highest 5 Years X Years of Service</t>
  </si>
  <si>
    <t>TRS 4 Hybrid - Total</t>
  </si>
  <si>
    <t>TRS 4 is available to Kentucky teachers hired on or after January 1, 2022.</t>
  </si>
  <si>
    <t>30 years and age 57+
10 years and age 60+
5 years and age 65+</t>
  </si>
  <si>
    <t>Available in 2022</t>
  </si>
  <si>
    <t>2.0% or 2.5%* X Avg. Salary of Highest 3 Consecutive Years  X Years of Service</t>
  </si>
  <si>
    <t>30 years at any age,
25 years and age 55+ or 5 years and age 60+</t>
  </si>
  <si>
    <t>2.5%* X Avg. Salary of Highest 3 Consecutive Years X Years of Service</t>
  </si>
  <si>
    <t>2.5%* X Avg. Salary of Highest 5 Consecutive Years X Years of Service</t>
  </si>
  <si>
    <t>1.2% for years prior to 1998, 1.8% after X Avg. Salary of Highest 3 Consecutive Years X Years of Service</t>
  </si>
  <si>
    <t>10 years and age 65+ or 
Sum of age and service years equal 90</t>
  </si>
  <si>
    <t>1.5% X Avg. Salary of Highest 3 Years X Years of Service</t>
  </si>
  <si>
    <t>2% for first 25 years, 2.5% for 26+ X Avg. Salary of Highest 4 Years X Years of Service</t>
  </si>
  <si>
    <t>2% for first 30 years, 2.5% for 31+ X Avg. Salary of Highest 4 Years X Years of Service</t>
  </si>
  <si>
    <t>30 years at any age, 
25 years and 60+ or 
5 years and age 65+</t>
  </si>
  <si>
    <t>1.82% X Avg. Salary of Highest 4 Consecutive Years X Years and months of Service</t>
  </si>
  <si>
    <t>2% X Avg. Salary of Highest 3 Years X Years of Service</t>
  </si>
  <si>
    <t>2% X Avg. Salary of Highest 5 Consecutive Years X Years of Service</t>
  </si>
  <si>
    <t>403(b) earnings</t>
  </si>
  <si>
    <t>28 years of service or 5 years and age 65+</t>
  </si>
  <si>
    <t>1.82% X Avg. Salary of Highest 5 Consecutive Years X Years of Service</t>
  </si>
  <si>
    <t>Sum of age and service time exceeds 90 or Eight years and age 65+</t>
  </si>
  <si>
    <t>Hybrid Total</t>
  </si>
  <si>
    <t>Sum of age and service time exceeds 90 or Five years and age 65+</t>
  </si>
  <si>
    <t>Defined pension benefit formula of 1% X Avg. Salary of Highest 5 Consecutive Years X Years of Service + Total 401(k) and Defined Benefit earnings</t>
  </si>
  <si>
    <t>$18,804 + Investment plan earnings</t>
  </si>
  <si>
    <t>Sum of age and service time exceeds 80 or five years and age 65+</t>
  </si>
  <si>
    <t>2.3% X Avg. Salary of Highest 3 Years X Years of Service</t>
  </si>
  <si>
    <t>2.3% X Avg. Salary of Highest 5 Years X Years of Service</t>
  </si>
  <si>
    <t>Age 60+ and Sum of age and service time exceeds 80, or Five years and age 65+</t>
  </si>
  <si>
    <t>Age 62+ and Sum of age and service time exceeds 80, or Five years and age 65+</t>
  </si>
  <si>
    <t>1% X Avg. Salary over 36 Consecutive Months X Years of Service</t>
  </si>
  <si>
    <t>1.65% for service time before 2013 + 1.7% for service time after 2013 X Avg. Salary over 60 Consecutive Months X Years of Service</t>
  </si>
  <si>
    <t xml:space="preserve">Hybrid Pension/Investment Plan </t>
  </si>
  <si>
    <t>11.68+</t>
  </si>
  <si>
    <t>Sum of age and service time exceeds 90 or Five years and full Social Security retirement age</t>
  </si>
  <si>
    <t>$21,146 + Investment plan earnings</t>
  </si>
  <si>
    <t>35 years at any age, 30 years and age 55+, or Five years and age 60+</t>
  </si>
  <si>
    <t>2% X Avg. Salary of Highest 5 Years of Last 15 Years X Years of Service</t>
  </si>
  <si>
    <t>2020-21 Teacher Retirement Benefits</t>
  </si>
  <si>
    <t>TRS 4 Hybrid - Foundational &amp; Supplemental Total</t>
  </si>
  <si>
    <t xml:space="preserve">NA </t>
  </si>
  <si>
    <t>Age 57</t>
  </si>
  <si>
    <t>Not Available in 2021</t>
  </si>
  <si>
    <t>1.575%  X Avg. Salary of Highest 5 Consecutive Years X Years of Service</t>
  </si>
  <si>
    <t>$18,890.10 + Investment plan earnings</t>
  </si>
  <si>
    <t>Sum of age and service time exceeds 80 or Five years and age 65+</t>
  </si>
  <si>
    <t>10.82+</t>
  </si>
  <si>
    <t>$21,077 + Investment plan earnings</t>
  </si>
  <si>
    <t>2021-22 Teacher Retirement Benefits</t>
  </si>
  <si>
    <t>Not Calculated</t>
  </si>
  <si>
    <t>$19,442 + Investment plan earnings</t>
  </si>
  <si>
    <t>15.05 to 19.05</t>
  </si>
  <si>
    <t>11.77 to 14.77</t>
  </si>
  <si>
    <t>$21,908 + Investment Plan Earnings</t>
  </si>
  <si>
    <t>2022-23 K-12 Educator Retirement Benefits</t>
  </si>
  <si>
    <t>Range Multiplier % by age + career factor X Avg. Salary of Highest 5 Years X Years of Service + Investment plan earnings</t>
  </si>
  <si>
    <t>401(k) earnings</t>
  </si>
  <si>
    <t>0 to 5*</t>
  </si>
  <si>
    <t>Total 401(k) and Defined Benefit earnings</t>
  </si>
  <si>
    <t>$20,228.40 + Investment plan earnings</t>
  </si>
  <si>
    <t>2 to 5*</t>
  </si>
  <si>
    <t xml:space="preserve">11.44+ </t>
  </si>
  <si>
    <t>Total 401(a) or 403(b) and Defined Benefit earnings</t>
  </si>
  <si>
    <t>$23,150 + Investment plan earnings</t>
  </si>
  <si>
    <t>1.98% Multiplier</t>
  </si>
  <si>
    <t>2023-24 K-12 Educator Retirement Benefits</t>
  </si>
  <si>
    <t xml:space="preserve">$47,574.72 + Investment Plan Earnings </t>
  </si>
  <si>
    <t>$21,397.50 + Investment Plan Earnings</t>
  </si>
  <si>
    <t>45.75.78</t>
  </si>
  <si>
    <t>15.46 to 17.96</t>
  </si>
  <si>
    <t>10.43 to 14.43</t>
  </si>
  <si>
    <t>$24,011 + Investment Plan Earnings</t>
  </si>
  <si>
    <t>2019 Teacher Take Home Pay Calculations</t>
  </si>
  <si>
    <t>Salary</t>
  </si>
  <si>
    <t>Monthly Pre-tax Deductions</t>
  </si>
  <si>
    <t>Monthly Taxes (ADP calculator)</t>
  </si>
  <si>
    <t>Teacher Type</t>
  </si>
  <si>
    <t>Annual Gross Salary</t>
  </si>
  <si>
    <t>Monthly Gross Salary</t>
  </si>
  <si>
    <t>Annual Net Salary</t>
  </si>
  <si>
    <t>Monthly Net Salary</t>
  </si>
  <si>
    <t>Monthly Retirement Contribution</t>
  </si>
  <si>
    <t>Monthly Health Premium</t>
  </si>
  <si>
    <t>Federal Tax</t>
  </si>
  <si>
    <t>FICA</t>
  </si>
  <si>
    <t xml:space="preserve">Medicare </t>
  </si>
  <si>
    <t>State Tax</t>
  </si>
  <si>
    <t>1st Year</t>
  </si>
  <si>
    <t>15th Year</t>
  </si>
  <si>
    <t>35th Year</t>
  </si>
  <si>
    <t>Unknown</t>
  </si>
  <si>
    <t>Regional Avg</t>
  </si>
  <si>
    <t>2020 Teacher Take Home Pay Calculations</t>
  </si>
  <si>
    <t>2021 Teacher Take Home Pay Calculations</t>
  </si>
  <si>
    <t>2022 K-12 Educator Take Home Pay Calculations</t>
  </si>
  <si>
    <t>Principal</t>
  </si>
  <si>
    <t>2023 K-12 Educator Take Home Pay Calculations</t>
  </si>
  <si>
    <t>2024 K-12 Educator Take Home Pay Calculations</t>
  </si>
  <si>
    <t xml:space="preserve">2022-23 Sample District Average Teacher Compensation and Spending Power by Geographic Location </t>
  </si>
  <si>
    <t>School District/County Information</t>
  </si>
  <si>
    <t>District Teacher Salary Schedule</t>
  </si>
  <si>
    <t>District Average Teacher Salary</t>
  </si>
  <si>
    <t>Monthly Pre-tax Deductions (Health and Retirement)</t>
  </si>
  <si>
    <t>District Average Teacher Net Pay</t>
  </si>
  <si>
    <t>Local Cost of Living Data and Spending Power Calculations</t>
  </si>
  <si>
    <t>State &amp; District Type</t>
  </si>
  <si>
    <t>District Name</t>
  </si>
  <si>
    <t xml:space="preserve">District Context Description
</t>
  </si>
  <si>
    <t>County's Median Household Income</t>
  </si>
  <si>
    <t>Minimum Starting BA</t>
  </si>
  <si>
    <t>Minimum Starting MA</t>
  </si>
  <si>
    <t>Minimum 15th Yr BA</t>
  </si>
  <si>
    <t>Minimum 15th Yr MA</t>
  </si>
  <si>
    <t>District Health Benefit Information</t>
  </si>
  <si>
    <t>Monthly HMO Individual Health Premium</t>
  </si>
  <si>
    <t>Monthly HMO Family Health Premium</t>
  </si>
  <si>
    <t>Monthly Basic PPO Individual Health Premium</t>
  </si>
  <si>
    <t>Monthly Basic PPO Family Health Premium4</t>
  </si>
  <si>
    <t>District Retirement Benefit Information</t>
  </si>
  <si>
    <t>Employee Contri-bution (%)</t>
  </si>
  <si>
    <t>Federal Income Tax</t>
  </si>
  <si>
    <t>State/Local Tax</t>
  </si>
  <si>
    <t>Annual Net</t>
  </si>
  <si>
    <t>Monthly Net</t>
  </si>
  <si>
    <t>County's 100% Composite Cost of Living Index</t>
  </si>
  <si>
    <t xml:space="preserve">15.73% Grocery </t>
  </si>
  <si>
    <t>28.10% Housing</t>
  </si>
  <si>
    <t>9.06% Utilities</t>
  </si>
  <si>
    <t>8.53% Trans-portation</t>
  </si>
  <si>
    <t>4.83% Health-care</t>
  </si>
  <si>
    <t>33.75% Misc.</t>
  </si>
  <si>
    <t>Total Amount for Cost of Living Basics</t>
  </si>
  <si>
    <t>Amount Remaining for Discretionary Spending</t>
  </si>
  <si>
    <t xml:space="preserve">Rural </t>
  </si>
  <si>
    <t>Washington County Public Schools</t>
  </si>
  <si>
    <t>Rural district in southwest region, just north of Mobile, enrolling nearly 2,500 students across 7 campuses. State report card shows 64.7% white students, 23% Black students and 9.7% Native students; 70.74% of students are economically disadvantaged. Inexperienced teachers make up 2.3% of the teaching staff.</t>
  </si>
  <si>
    <t>PEEHIP BCBS or VIVA state plan options ; Dental and Vision options, FSA, EAP, cancer, life and disability insurance options</t>
  </si>
  <si>
    <t>Alabama TRS pension plan</t>
  </si>
  <si>
    <t>Suburban</t>
  </si>
  <si>
    <t>Elmore County Public Schools</t>
  </si>
  <si>
    <t xml:space="preserve">Midsize suburban district outside of Montgomery, the capital city, enrolling over 11,500 students at 16 campuses. State report card shows 67.5% white students, 26.9% Black students; 63.75% of students are economically disadvantaged. Inexperienced teachers make up 8.9% of the teaching staff. </t>
  </si>
  <si>
    <t>Urban</t>
  </si>
  <si>
    <t>Birmingham City Schools</t>
  </si>
  <si>
    <t xml:space="preserve">Urban district in the central region (Jefferson County) enrolling over 19,900 students across 43 campuses. State report card shows 5.5% white students, 87% Black students; 87% of students are economically disadvantaged. Inexperienced teachers make up 14.5% of the teaching staff. </t>
  </si>
  <si>
    <t>PEEHIP BCBS or VIVA state plan options ; Dental and Vision options, FSA, EAP/wellness, cancer, life and disability insurance options</t>
  </si>
  <si>
    <t>Rural district in northeast region, just north of Memphis in Mississippi County, enrolling 904 students across 4 campuses. State report card shows 6.4% white students, 86.5% Black students, and 7.1% students of other races. Over 90% of students are economically disadvantaged, and inexperienced teachers make up 47.3% of the teaching staff.</t>
  </si>
  <si>
    <t>ARBenefits Public School Active Employees basic, classic, and premium plans; other benefits include dental, vision, life, HSA, FSA</t>
  </si>
  <si>
    <t>Arkansas TRS Defined Benefits Plan; plus optional 403(b) or 457(b)</t>
  </si>
  <si>
    <t>Suburban district in Garland County, an hour outside of the capital enrolling more than 3,500 students across 6 campuses. State report card shows 32.7% white students, 34.9% Black students, and 32.3% other races, 82% of students are economically disadvantaged, and inexperienced teachers make up 22.5% of the teaching staff.</t>
  </si>
  <si>
    <t>Arkansas TRS Defined Benefits Plan</t>
  </si>
  <si>
    <t>Urban district in Washington County enrolling miore than 104,000 students across 16 campuses. State report card shows 63.1% white students, 10.1% Black students, and 26.8% other races, 36% are economically disadvantaged, and inexperienced teachers make up 9.8% of the teaching staff.</t>
  </si>
  <si>
    <t xml:space="preserve">ARBenefits Public School Active Employees basic, classic, and premium plans; other benefits include dental, vision, short and long-term disability, term life and AD&amp;, cancer, critical illness, FSA, identity theft </t>
  </si>
  <si>
    <t xml:space="preserve">Indian River School District </t>
  </si>
  <si>
    <t xml:space="preserve">Rural district located in the southeastern portion of Sussex County and is the fourth largest school district in the state, enrolling over 10,000 students across 15 campuses. State report card shows 46.91% white students, 10.4% Black students, 42.6% other races, and 24.2% of the students were economically disadvantaged. Staff data notes 91.4% white teachers, turnover was 16.7%, and 15.7% of teachers had 4 or fewer years of experience. </t>
  </si>
  <si>
    <t>State of Delaware Health Plan: Highmark BCBS Basic and Comprehensive, Aetna HMO &amp; Aetna CDH Goldplan with prescription coverage included; other benefits dental, vision, FSA, life assurance, accident and critical illness, short-term and long-term disability, parental leave, deferred compensation program, employee assistance program, local life insurance (employer paid)</t>
  </si>
  <si>
    <t xml:space="preserve">DPERS pension Tier II; plus optional supplementary plans: DEFER 457(b), 403(b), and 401(a) </t>
  </si>
  <si>
    <t xml:space="preserve">Red Clay Consolidated School District </t>
  </si>
  <si>
    <t xml:space="preserve">Largest school district in the state located in New Castle County, including a portion of the city of Wilmington, enrolling over 16,000 students across 30 campuses. State report card shows 39.75% white students, 22.2% Black students, and 38% of other races, with 28.4% of the students labeled economically disadvantaged. Staff reports note 80% white teachers, teacher turnover was 16.9%, and 17.5% of the teachers had 4 or fewer years of experience. </t>
  </si>
  <si>
    <t>State of Delaware Health Plan: Highmark BCBS Basic and Comprehensive, Aetna CDH gold plan, Aetna HMO with prescription coverage included; other benefits: dental, vision, life, disability, employee assistance program, flexible spending account, surgeryplus, accident and critical illness</t>
  </si>
  <si>
    <t>Christina School District</t>
  </si>
  <si>
    <t>Urban district located in the northwestern region, including the city of Newark and suburbs of Willmington, enrolling more than 13,000 students across 30 campuses. State report card shows 41.62% Black students, 25.95% white students, 32.16% other races, and 35.2% economically disadvantaged. Staff reports 77.2% white teachers, turnover was 16.4%, and 15.4% of teachers had 4 or less years of experience.</t>
  </si>
  <si>
    <t>State of Delaware Health Plan: Highmark BCBS Basic and Comprehensive, Aetna CDH gold plan, Aetna HMO with prescription coverage included; other benefits: dental, vision, life, disability, employee assistance program, flexible spending account, accident and critical illness</t>
  </si>
  <si>
    <t>Calhoun County School District</t>
  </si>
  <si>
    <t xml:space="preserve">Rural, landlocked district in the Florida panhandle with a little over 2,100 students across 4 campuses. State report card shows 77.3% white students, 10.5% Black students, 12.1% students of other races; 90.7% of students are economically disadvantaged.
</t>
  </si>
  <si>
    <t>Florida Blue BCBS, dental, vision, life insurance, and flexible spending account</t>
  </si>
  <si>
    <t>Florida Retirement System Investment Plan (alternatively, individuals can sign up for the FRS Pension Plan)</t>
  </si>
  <si>
    <t>Marion County Public Schools</t>
  </si>
  <si>
    <t>Suburban district between Gainesville and Orlando with almost 45,000 students across 65 campuses. State report card shows 44.8% white students, 19.5% Black students, 28% Hispanic students, 7.5% of other races; 92% of the student population is economically disadvantaged.</t>
  </si>
  <si>
    <t>Florida Blue BCBS plus cancer, dental, vision, disability, whole life insurance, employee wellness program, flexible spending account and health savings account</t>
  </si>
  <si>
    <t>Lee County Public Schools</t>
  </si>
  <si>
    <t xml:space="preserve">Urban district in the central west, bordering the Gulf Coast, serving the city of Fort Myers enrolling more than 99,000 students across 119 campuses. State report card shows 46.90% Hispanic students, 34.5% white students, and 13.6% Black students; 74.5% of students are economically disadvantaged. </t>
  </si>
  <si>
    <t>Aetna Select PPO and HDHP plans; optional dental, vision, life, disability, accident, cancer, critical illness and legal plans</t>
  </si>
  <si>
    <t xml:space="preserve">Worth County School District </t>
  </si>
  <si>
    <t>Rural district in the south central region enrolling more that 3,000 students across 5 campuses. State report card shows 54% white students, 36% Black students, and 10% other races; 100% of the students are economically disadvantaged. Staffing reports show 88% white teachers.</t>
  </si>
  <si>
    <t xml:space="preserve">GA State Health Benefit Plan: Anthem BCBS HRA (gold, silver, and bronze), Anthem/UHC HMO, UHC HDHP, Kaiser Regional HMO comes with prescription coverage; dental, vision, voluntary term life, AD&amp;D, short-term and long-term disability, permanent life, critical illness, flexible spending accounts </t>
  </si>
  <si>
    <t>Georgia TRS pension; plus optional 403(b) and 457(b) plans</t>
  </si>
  <si>
    <t xml:space="preserve">Glynn County School District  </t>
  </si>
  <si>
    <t xml:space="preserve">Small surburban district on the southeastern coast of Georgia, enrolling over 13,000 students across 21 campuses. State report card shows 43% white students, 34% Black students, and 22% other races; 63% of the students are economically disadvantaged. Staffing data reports 82.4% white teachers. </t>
  </si>
  <si>
    <t>GA State Health Benefit Plan: Anthem BCBS HRA (gold, silver, and bronze), Anthem/UHC HMO, UHC HDHP, Kaiser Regional HMO comes with prescription coverage; Flexible benefits: Cigna dental (DHMO &amp; PPO), vision, life, AD&amp;D, short and long-term disability, critical illness, FSA</t>
  </si>
  <si>
    <t>Atlanta Public Schools</t>
  </si>
  <si>
    <t>Urban district in the metro Atlanta area (Fulton County), enrolling more than 55,000 students organized into 9 clusters across 87 campuses. State report card shows 73% Black students, 15% white students, 12% other races; 73.4% of the students are economically disadvantaged. Staff data reports 75.5% Black teachers.</t>
  </si>
  <si>
    <t>GA State Health Benefit Plan: Anthem BCBS HRA (gold, silver, and bronze), Anthem/UHC HMO, UHC HDHP, Kaiser Regional HMO comes with prescription coverage; Dental (PPO plan), term life, vision (VSP), long-term and short-term disability, critical illness, identity theft protection, dependent and medical spending accounts</t>
  </si>
  <si>
    <t>Georgia TRS pension; plus optional supplementary 403(b) and 457(b) plans</t>
  </si>
  <si>
    <t>KY teachers do not pay into Social Security</t>
  </si>
  <si>
    <t xml:space="preserve">Trigg County School District </t>
  </si>
  <si>
    <t xml:space="preserve">Rural district in the southwestern region of Kentucky enrolling 1,879 students across 5 campuses. State report card shows 79.8% white students, 6.8% Black students, and 13.4% other races; 59.6% of the students are economically disadvantaged. Staffing data shows 96.8% white teachers, turnover was 21.5%, and 17.6% of teachers have 3 or fewer years of teaching experience. </t>
  </si>
  <si>
    <t>KEHP: Living Well CDHP, LivingWell PPO, and Living Well Basic with prescription drug coverage; other benefits include dental, vision, FSA, employee life</t>
  </si>
  <si>
    <t>Kentucky TRS pension plan</t>
  </si>
  <si>
    <t>Bullitt County Public Schools</t>
  </si>
  <si>
    <t xml:space="preserve">Surburban district in north central Kentucky enrolling more than 12,000 students across 25 campuses. State report card shows  86.9% white students, 5.7% Hispanic students, and 3.3% other races; 46.2% of the students are economically disadvantaged. Staffing data shows 98.1% white teachers, turnover was 27.7%, and 22.8% of the teachers have 3 or fewer years of teaching experience. </t>
  </si>
  <si>
    <t>KEHP: Living Well CDHP, LivingWell PPO, and Living Well Basic with prescription drug coverage; other benefits include dental, vision, life, healthcare and dependent FSA</t>
  </si>
  <si>
    <t>Kentucky TRS pension; plus optional 457(b), 401(k), deemed traditional IRA plus 3 after tax options: Roth 457(b), Roth 401(k), deemed Roth IRA</t>
  </si>
  <si>
    <t>Jefferson County Public Schools</t>
  </si>
  <si>
    <t xml:space="preserve">Large urban district encompassing Louisville, enrolling more than 103,000 students across 164 campuses. State report card shows 36.7% white students, 36.4% Black students, 11% other races; 64.8% of the students are economically disadvantaged. Staffing data reports 83.4% white teachers, turnover was 26.1%, and 16.7% have 3 or fewer years of teaching experience. </t>
  </si>
  <si>
    <t>KEHP: Living Well CDHP, LivingWell PPO, and Living Well Basic with prescription drug coverage; other benefits include group life, EAP, wellness, long-term disability, AD&amp;D, auto and home, dental, FSA, vision, whole life, short-term disability, legal services</t>
  </si>
  <si>
    <t>Kentucky TRS pension; plus optional 457(b) and 401(k)</t>
  </si>
  <si>
    <t>LA teachers do not pay into Social Security</t>
  </si>
  <si>
    <t>Cameron Parish School District</t>
  </si>
  <si>
    <t>Rural district in the southwest corner of the state, enrolling over 1,000 students across 5 campuses. State report card shows 87.7% white students, 1.6% Black students, 8% Hispanic students, and 78.57%  are economically disadvantaged. Staffng data shows 25% of the teachers are inexperienced.</t>
  </si>
  <si>
    <t>OGB State of LA plans (Pelican HRA, Magnolia and Blue Advantage plans) ; optional dental, vision, life, disability, cancer, critical illness, accident, long term care insurance</t>
  </si>
  <si>
    <t xml:space="preserve">TRS of Louisiana pension; plus optional 457(b) plan </t>
  </si>
  <si>
    <t xml:space="preserve">Ascension Parish Public Schools </t>
  </si>
  <si>
    <t>Midsize suburban district southeast of Baton Rouge in Ascension Parish enrolling over 23,800 students across 31 campuses. State report card shows 52.3% white students, 31.5% Black students, 10.9% Hispanic students, and 54.5% economically disadvantaged. Staffing data shows 16.1% of teachers are inexperienced.</t>
  </si>
  <si>
    <t>BCBS health insurance Plan 1 and 2 (EPO and PPO network options); optional dental, vision, life and AD&amp;D, disability, identity theft, accident and critical illness, legal, pet and FSA</t>
  </si>
  <si>
    <t xml:space="preserve">TRS of Louisiana pension; plus optional 403(b) plan </t>
  </si>
  <si>
    <t>East Baton Rouge Parish Schools</t>
  </si>
  <si>
    <t>Urban district serving the majority of Baton Rouge, enrolling over 41,000 students across 105 campuses. State report card shows 70.5% Black students, 11% white students, and 80% of students are economically disadvantaged. Staffing data shows 17% of teachers are inexperienced.</t>
  </si>
  <si>
    <t>BCBS of LA Community Blue HMO/POS, Core HMO/POS, Buy-up HMO/POS; optional dental, vision, life, AD&amp;D, disability, EAP, accident, critical illness and cancer, hospital indemnity plans</t>
  </si>
  <si>
    <t xml:space="preserve">TRS of Louisiana pension; plus optional 457(b) or 403(b) plans </t>
  </si>
  <si>
    <t>Allegany County Public Schools</t>
  </si>
  <si>
    <t xml:space="preserve">Rural district in NW region enrolling over 8,000 students across 23 campuses. The district last reported 86% white students, 14% non-white; 58.7% of students are economically disadvantaged.
Participates in the Maryland State Teachers Pension plan; ; plus optional 403(b) Retirement Savings Plan. 
District offers the following health benefits: Cigna Open Access Plan; options include dental, vision, life and AD&amp;D, and disability insurance. </t>
  </si>
  <si>
    <t>Cigna Open Access Plan; options include dental, vision, life and AD&amp;D, and disability insurance</t>
  </si>
  <si>
    <t>Maryland State Teachers Pension Plan; plus optional 403(b) Retirement Savings Plan</t>
  </si>
  <si>
    <t>Montgomery County Public Schools</t>
  </si>
  <si>
    <t xml:space="preserve">Large suburban district enrolling over 160,000 students across 210 schools. The district has last reported 24.4% white students and 75.2% non-white; 32.8% of students are economically disadvantaged. 
Participates in the Maryland State Teachers Pension plan; ; plus optional 403(b) and 457(b) retirement savings plans. 
District offers the following health benefits: Cigna OAP; Cigna HMO; Kaiser Permanente HMO; options include prescription, dental, vision, FSA (dependent and medical), and life insurance. </t>
  </si>
  <si>
    <t xml:space="preserve">Cigna OAP; Cigna HMO; Kaiser Permanente HMO; options include prescription, dental, vision, FSA (dependent and medical), and life insurance. </t>
  </si>
  <si>
    <t>Maryland State Teachers Pension Plan; plus optional 403(b) and 457(b) Retirement Savings Plans</t>
  </si>
  <si>
    <t>Baltimore City Public Schools</t>
  </si>
  <si>
    <t xml:space="preserve">Large urban district enrolling over 75,000 students across 154 schools. The district has last reported 7% white students, 73% black students, and 20% students of other races; 71.6% of students are listed as economically disadvantaged.
Participates in the Maryland State Teachers Pension plan; ; plus optional 403(b) and 457(b) savings plans.
District offers the following health benefits: BlueChoice POS; Kaiser Permanente HMO; CareFirst Blue Cross Blue Shield PPO; options include prescription, dental, vision, FSA (dependent and medical), life, and disability insurance. </t>
  </si>
  <si>
    <t xml:space="preserve">BlueChoice POS; Kaiser Permanente HMO; CareFirst Blue Cross Blue Shield PPO; options include prescription, dental, vision, FSA (dependent and medical), life, and disability insurance. </t>
  </si>
  <si>
    <t>Claiborne County School District</t>
  </si>
  <si>
    <t xml:space="preserve">Rural district in the west central Mississippi Delta region south of Vicksburg, enrolling nearly 1,190 students across 4 campuses. State report card shows 98.6% Black students, and 1.4% students of other races; 22% of teachers are inexperienced. </t>
  </si>
  <si>
    <t>MS SSEHIP through BCBS of MS base or select plans; optional dental, vision, life and AD&amp;D, disability, cancer, accident and GAP insurace</t>
  </si>
  <si>
    <t>MS PERS pension plan; plus optional 403(b) and 457(b) retirement savings plans</t>
  </si>
  <si>
    <t>Desoto County Schools</t>
  </si>
  <si>
    <t xml:space="preserve">Large suburban district in the northwest pocket of the state, south of Memphis, enrolling over 35,000 students across 41 campuses. State report card shows 42% white students, 41% Black students, and 17% students of other races; 25% of teachers are inexperienced. </t>
  </si>
  <si>
    <t>MS SSEHIP through BCBS of MS base or select plans; optional dental, vision, supplemental life, disability, cancer,accident and GAP insurace</t>
  </si>
  <si>
    <t>Gulfport School District</t>
  </si>
  <si>
    <t xml:space="preserve">Urban district along the Gulf coast in Harrison County. It is the second most populous city in the state, making up part of the Gulfport-Biloxi metropolitan area enrolling over 6,100 students across 11 campuses. State report card shows 33.5% white students, 52.4% Black students, and 14.1% students of other races; 30% of teachers are inexperienced. </t>
  </si>
  <si>
    <t>MS SSEHIP through BCBS of MS base or select plans, optional dental, vision, term life, disability, cancer, flex, accident and GAP insurace</t>
  </si>
  <si>
    <t>Bertie County Schools</t>
  </si>
  <si>
    <t>Rural county in the northeast region enrolling 1,730 students across 7 campuses. State report card shows 9.5% white students and 82.9% Black students. Inexperienced teachers make up 20.6% of staff with 17.4% of staff rated as 'Needs improvement' by the state's EVAAS system.</t>
  </si>
  <si>
    <t>NC State Health Plan with 2 BCBS of NC PPO plans; optional dental, vision, life, liability, FSA, cancer, disability, accident, critical illness and medical bridge insurance</t>
  </si>
  <si>
    <t xml:space="preserve"> NC TSERS pension plan; plus optional NC 457(b) Deffered Comp, and NC 401(k) or 403(b) plans </t>
  </si>
  <si>
    <t>Union County Public Schools</t>
  </si>
  <si>
    <t>Midsize suburban district on the southern border to the east of Charlotte. The district enrolls 41,264 students across 52 campuses. State report card shows 55% white students, 12% Black students, and 20% Hispanic students. Inexperienced teachers make up 12.7% of staff, with 8.4% of staff rated as 'Needs improvement' by the state's EVAAS system.</t>
  </si>
  <si>
    <t>NC State Health Plan with 2 BCBS of NC PPO plans (district pays employee premium); optional dental, vision, life, liability, FSA, cancer, disability, accident, critical illness and medical bridge insurance</t>
  </si>
  <si>
    <t>Wake County Public School System</t>
  </si>
  <si>
    <t>Urban district in the central region including the cities of Raleigh, Wake Forest, and Cary. The district enrolls 157,847 students across 197 campuses. State report card shows 42.8% white students, 21.9% Black students, 11.6% Asian students, 19.3% Hispanic students. Inexperienced teachers make up 12.3% of staff, with 7.1% of staff rated as 'Needs improvement' by the state's EVAAS system.</t>
  </si>
  <si>
    <t>Preston Public School</t>
  </si>
  <si>
    <t>Rural district in the eastern half of the state (Okmulgee County), enrolling 641 students at 2 campuses. State report card shows 28.7% white students, 24.5% Native students, and 29.9% of students are two or more races; 57% of students are economically disadvantaged; 14% of teachers are inexperienced.</t>
  </si>
  <si>
    <t>OMES health plans (Community Care HMO, HealthChoice Basic PPO)(employee premium is subsidized and teachers receive extra pay when selecting employee only options); optional dental, vision, FSA, employee assistance program, life and disability insurance</t>
  </si>
  <si>
    <t>Oklahoma TRS pension plan</t>
  </si>
  <si>
    <t>Stillwater Public Schools</t>
  </si>
  <si>
    <t xml:space="preserve">Suburban district in the east central region (Payne County), enrolling over 6,000 students across 9 campuses. State report card shows 58.2% white students, 13% Hispanic students and 13.3% two or more races, 51.4% of students are economically disadvantaged. Just over 18% of teachers were inexperienced. </t>
  </si>
  <si>
    <t>OMES health plans (Community Care HMO, HealthChoice Basic PPO)(employee premium is subsidized and teachers receive extra pay when selecting employee only options); optional dental, vision, FSA, employee assistance program, life and disability insurance, sick leave bank</t>
  </si>
  <si>
    <t>Oklahoma TRS pension; plus optional 403(b) plan</t>
  </si>
  <si>
    <t>Tulsa Public Schools</t>
  </si>
  <si>
    <t xml:space="preserve">Urban district in the second-most populous city in the state, with 33,871 students across 92 campuses. State report card shows 22% white students, 23% Black students, 36% Hispanic students; 81% of students are economically disadvantaged and 30% of teachers are inexperienced. </t>
  </si>
  <si>
    <t>OMES health plans (Community Care HMO, HealthChoice Basic PPO)(employee premium is subsidized and teachers receive extra pay when selecting employee only options); optional dental, vision, FSA, employee assistance program,  life and disability insurance</t>
  </si>
  <si>
    <t>Oklahoma TRS pension; plus optional 403(b) and 457(b) plans</t>
  </si>
  <si>
    <t>Abbeville County School District</t>
  </si>
  <si>
    <t>Rural district located in the northwestern region, south of Greenville, SC, enrolling more than 2,800 students across 9 campuses. State report card shows 62% white students, 33% Black students,  and 70% of students are economically disadvantaged; 11.7% of teachers are considered inexperienced.</t>
  </si>
  <si>
    <t>PEBA State Health Plan offers BCBS standard plan or savings plan with prescription coverage and a TRICARE Supplement; optional dental, vision, life insurance, long term disability, MoneyPlu$, HSA, adoption assistance</t>
  </si>
  <si>
    <t xml:space="preserve">SCRS pension plan; plus optional 401(k) or 457(b) plans </t>
  </si>
  <si>
    <t>Aiken County Public School District</t>
  </si>
  <si>
    <t>Suburban district located along the state's western South Carolina and Georgia borders enrolling 23,181 students across 40 campuses. State report card shows 45% white students, 33% Black students, 14% Hispanic students, and 62% of students are economically disadvantaged; 12% of teachers are inexperienced.</t>
  </si>
  <si>
    <t>PEBA State Health Plan offers BCBS standard plan or savings plan with prescription coverage and a TRICARE Supplement; optional dental, vision, life insurance, long term disability (basic, supplemental, and SC disability retirement) MoneyPlu$, HSA, short-term disability, accident/cancer coverage</t>
  </si>
  <si>
    <t xml:space="preserve">Charleston County School District </t>
  </si>
  <si>
    <t xml:space="preserve">Urban district along the Atlantic coast, and South Carolina's 3rd most populous county enrolling just under 50,000 students across 82 schools.  State report card shows 50% white students, 30.6% Black students, 13.4%  Hispanic students, and 49% of students are considered economically disadvantaged; 18% of teachers are inexperienced. </t>
  </si>
  <si>
    <t>PEBA State Health Plan offers BCBS standard plan or savings plan with prescription coverage and a TRICARE Supplement; optional dental, vision, life insurance, long term disability (basic, supplemental, and SC disability retirement) MoneyPlu$, HSA, adoption assistance</t>
  </si>
  <si>
    <t>SCRS pension plan; plus optional 401(k) or 457(b) plans, tax 403(b) deferred plans</t>
  </si>
  <si>
    <t>Bledsoe County School District</t>
  </si>
  <si>
    <t>Rural district just north of Chattanooga enrolling 1,542 students across 6 campuses. State report card shows 90% white students, 8% Hispanic students and 38% of students are economically disadvantaged.</t>
  </si>
  <si>
    <t>BCBST PPO and Cigna OAP and Local otions (BCBS Network S standard and limited use); with optional dental, vision, life, and sick bank</t>
  </si>
  <si>
    <t>TCRS Hybrid plan including a pension and 401(k) component</t>
  </si>
  <si>
    <t>Bristol Tennessee City Schools</t>
  </si>
  <si>
    <t>Suburban district on the Virginia border in Sullivan County, with 3,831 students across nine campuses. State report card shows 87% white students, 6% Black students, 5% Hispanic students, with 20% of students considered economically disadvantaged.</t>
  </si>
  <si>
    <t>BCBST PPO and Cigna OAP and Local otions (BCBS Network S standard and limited use); with optional dental and vision</t>
  </si>
  <si>
    <t>Knox County Schools</t>
  </si>
  <si>
    <t>Urban district in the eastern region, the third most populous city in Tennessee, with nearly 60,000 students across 94 campuses. State report card shows 67% white students, 17% Black students, 12% Hispanic students with 21% of students are economically disadvantaged.</t>
  </si>
  <si>
    <t>BCBST PPO and Cigna OAP and Local otions (BCBS Network S standard and limited use); with optional dental, vision, life, accident, cancer, flexible spending account</t>
  </si>
  <si>
    <t>TCRS Hybrid Plan, including a pension and 401(k) component; plus optional 457(b) plan</t>
  </si>
  <si>
    <t>Balmorhea Independent School Distrist</t>
  </si>
  <si>
    <t>Rural remote district in west Texas (Reeves County) enrolling less than 200 students across 1 school. The student population is 9.7% white and 90.3% nonwhite with 87.2% economically disadvantaged. The latest district teacher data reports 26.4% of teachers are white, turnover was 18.8% and 39.7% of teachers have 5 or fewer years of experience. 
Participates in TRS state pension plan; employee contribution rate of 7%. 
District offers the following health benefits: TRS-ActiveCare state plan options and BCBSTX West Texas HMO; Dental and Vision options, FSA, HSA, EAP, cancer, life and disability insurance options.</t>
  </si>
  <si>
    <t>TRS-ActiveCare state plan options and BCBSTX West Texas HMO; Dental and Vision options, FSA, HSA, EAP, cancer, life and disability insurance options</t>
  </si>
  <si>
    <t xml:space="preserve"> Texas TRS state pension plan </t>
  </si>
  <si>
    <t>McKinney Independent School District</t>
  </si>
  <si>
    <t>Midsize suburban district northeast of Plano (Collin County), enrolling more than 24,000 students across 32 campuses. McKinney is rated as a high achieving school district by the state with 45% white students and 55% non-white and only 31.3%  economically disadvantaged. The latest district teacher data reports 77.8% of teachers are white, turnover was 11.3% and 23.2% of teachers have 5 or fewer years of experience. 
Participates in TRS state pension plan (employee contribution rate of 7%), plus additional voluntary retirement plans for those covered by TRS including 457(b), 403(b) or 401(a) savings plans.
District offers the following health benefits: TRS ActiveCare Primary (PPO), TRS-ActiveCare HD (PPO), TRS-ActiveCare Primary+ (PPO), Central &amp; North Texas Scott &amp; White Plan (HMO); Dental and Vision options, FSA, HSA, EAP, cancer, life and disability insurance options.</t>
  </si>
  <si>
    <t>TRS ActiveCare Primary (PPO), TRS-ActiveCare HD (PPO), TRS-ActiveCare Primary+ (PPO), Central &amp; North Texas Scott &amp; White Plan (HMO); Dental and Vision options, FSA, HSA, EAP, cancer, life and disability insurance options</t>
  </si>
  <si>
    <t>Houston Independent School District</t>
  </si>
  <si>
    <t>Major urban district in the southeast (Houston City/Harris County) of the state enrolling nearly 190,000 students across 273 campuses. The district has last reported 9.8% white students and 90.2% non-white, 79.2% economically disadvantaged. The latest district teacher data reports 26.4% of teachers are white, turnover was 18.8% and 39.7% of teachers have 5 or fewer years of experience. 
Participates in TRS state pension plan (employee contribution rate of 7%), plus additional voluntary retirement plans for those covered by TRS including 457(b) and 403(b) savings plans.
The district offers the following health benefits: Kelsey Basic ACO and Kelsey Plus ACO (HMO), Memorial Hermann Basic ACO and Plus ACO (PPO), TX Medical Neighborhood Basic or Plus (PPO); $50 prescription deductible; Dental and Vision options, FSA, EAP and life and disability insurance options; Employee discount programs.</t>
  </si>
  <si>
    <t>Kelsey Basic ACO and Kelsey Plus ACO (HMO), Memorial Hermann Basic ACO and Plus ACO (PPO), TX Medical Neighborhood Basic or Plus (PPO); $50 prescription deductible; Dental and Vision options, FSA, EAP and life and disability insurance options; Employee discount programs</t>
  </si>
  <si>
    <t>Nelson County Public Schools</t>
  </si>
  <si>
    <t xml:space="preserve">Rural district in between the Appalachian and central piedmont regions enrolling 1,480 students in 4 campuses. State report card shows 69.3% white students and 13.6% Black students, 17.1% other races and 62.6% economically disadvantaged; 3.8% of teachers are inexperienced. </t>
  </si>
  <si>
    <t>VA Local Choice health, dental, vision and behavoral plans by Anthem (Key Advantage 250/1000); optional life, HSA, FSA, disability</t>
  </si>
  <si>
    <t>VRS pension plan or VRS Hybrid 457 plan; optional 403(b) and 457(b) deferred</t>
  </si>
  <si>
    <t>York County School Division</t>
  </si>
  <si>
    <t xml:space="preserve">Suburban district in the eastern tidewater region surrounding Williamsburg and Hampton cities. The state report card shows the district enrolled just under 13,000 students across 19 campuses. State report card shows 56.1% white students, 13.2% Black stduents, 12.8% Hispanic students, 17.9% other races and 29.4% economically disadvantaged. Only 0.5% of teachers are inexperienced. </t>
  </si>
  <si>
    <t>Sentara POS 250 (HMO/PPO combo) or Equity 3000 HSA POS (HMO/PPO lowest coverage) health and vision plans; optional dental, FSA, life and accident insurance</t>
  </si>
  <si>
    <t>Fairfax County Public Schools</t>
  </si>
  <si>
    <t xml:space="preserve">Urban district in the northern Virginia region surrounding the cities of Fairfax, Falls Church, Alexandria and Arlington. The state report card shows the district enrolled 180,130 students across 196 campuses. State report card shows 36.6% white students, 28.1% Hispanic students, 19% Asian students, 9.8% Black students and 6.2% are two or more races, with 37.3% economically disadvantaged; 3.9% of teachers are inexperienced. </t>
  </si>
  <si>
    <t>Cigna OAP and Kaiser Permanente HMO health and vision plans (with discounted family coverage for 2-employee households): optional dental, FSA, life,  Wellness and EAP benefits</t>
  </si>
  <si>
    <t xml:space="preserve">VRS pension plan or VRS Hybrid 457 plans + Fairfax CPS ERFC pension plan ; optional 403(b) and 457(b) deferred </t>
  </si>
  <si>
    <t>McDowell County Schools</t>
  </si>
  <si>
    <t>Rural district in the southernmost county in the state with nearly 2,500 students across 9 schools. State report card shows 89% white students, 7.2% Black students, 3.4% other races, and 73% of students are economically disadvantaged. The district reports 23% of teachers have less than 3 or fewer years of experience.</t>
  </si>
  <si>
    <t>WV PEIA: PEIA PPB Plans (plan A used here) and The Health Plan HMO and POS plans (plan A used here); plus dental, vision, term life insurance, life and AD&amp;D</t>
  </si>
  <si>
    <t>WV Consolidated Public Retirement Board pension; plus optional 403(b)</t>
  </si>
  <si>
    <t>Fayette County Schools</t>
  </si>
  <si>
    <t xml:space="preserve">Suburban district in the central part of the state with 5,542 students across 10 schools. State report card shows 91.3% white students, 3.8% Black students, 4.6% other races, and 55% are economically disadvantaged. The district reports 14.15% of teachers have 3 or fewer years of experience. </t>
  </si>
  <si>
    <t>Berkeley County Schools</t>
  </si>
  <si>
    <t>Urban district in the central region, the second-most populous county in West Virginia, with nearly 20,000 students across 20 campuses. State report card shows 71% white students, 9.2% Black students, 8.7% Hispanic students, 10,7% other races, and 42% of students are economically disadvantaged. The district reports 30.15% of teachers have 3 or fewer years of experience.</t>
  </si>
  <si>
    <t>WV PEIA: PEIA PPB Plans (plan A used here) and The Health Plan HMO and POS plans (plan A used here); employer paid dental and vision; optional benefits include wellness programs, employee assistance, term life, tuition reimbursement, relocation services</t>
  </si>
  <si>
    <t>WV Consolidated Public Retirement Board pension; plus optional plan 1B, 457(b) and 403(b) plans</t>
  </si>
  <si>
    <t>Averages for 16-State School District Samples by Georgraphic Type</t>
  </si>
  <si>
    <t>Rural</t>
  </si>
  <si>
    <t>2020 Health Benefits Data</t>
  </si>
  <si>
    <t>2021 Health Benefits Data</t>
  </si>
  <si>
    <t>2022 Health Benefits Data</t>
  </si>
  <si>
    <t>2023 Health Benefits Data</t>
  </si>
  <si>
    <t>2024 Health Benefits Data</t>
  </si>
  <si>
    <t>2018-19 Retirement Benefits Data</t>
  </si>
  <si>
    <t>2019-20 Retirement Benefits Data</t>
  </si>
  <si>
    <t>2020-21 Retirement Benefits Data</t>
  </si>
  <si>
    <t>2021-22 Retirement Benefits Data</t>
  </si>
  <si>
    <t>2022-23 Retirement Benefits Data</t>
  </si>
  <si>
    <t>2023-24 Retirement Benefits Data</t>
  </si>
  <si>
    <t>2023 Teacher &amp; Leader Take Home Pay Data</t>
  </si>
  <si>
    <t>2024 Teacher &amp; Leader Take Home Pay Data</t>
  </si>
  <si>
    <t>2022 Teacher &amp; Leader Take Home Pay Data</t>
  </si>
  <si>
    <t>SREB EDUCATOR COMPENSATION DASHBOARD; RAW DATA COLLECTION; Updated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</si>
</sst>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2" formatCode="_(&quot;$&quot;* #,##0_);_(&quot;$&quot;* \(#,##0\);_(&quot;$&quot;* &quot;-&quot;_);_(@_)"/>
    <numFmt numFmtId="44" formatCode="_(&quot;$&quot;* #,##0.00_);_(&quot;$&quot;* \(#,##0.00\);_(&quot;$&quot;* &quot;-&quot;??_);_(@_)"/>
    <numFmt numFmtId="164" formatCode="0.0"/>
    <numFmt numFmtId="165" formatCode="#,##0.0"/>
    <numFmt numFmtId="166" formatCode="&quot;$&quot;#,##0"/>
    <numFmt numFmtId="167" formatCode="&quot;$&quot;#,##0.00"/>
    <numFmt numFmtId="168" formatCode="0.000"/>
    <numFmt numFmtId="169" formatCode="0.0%"/>
    <numFmt numFmtId="170" formatCode="_(&quot;$&quot;* #,##0_);_(&quot;$&quot;* \(#,##0\);_(&quot;$&quot;* &quot;-&quot;??_);_(@_)"/>
  </numFmts>
  <fonts count="42" x14ac:knownFonts="1">
    <font>
      <sz val="11"/>
      <color theme="1"/>
      <name val="Calibri"/>
      <family val="2"/>
      <scheme val="minor"/>
    </font>
    <font>
      <sz val="11"/>
      <color rgb="FF9C5700"/>
      <name val="Calibri"/>
      <family val="2"/>
      <scheme val="minor"/>
    </font>
    <font>
      <b/>
      <sz val="11"/>
      <color theme="1"/>
      <name val="Calibri"/>
      <family val="2"/>
      <scheme val="minor"/>
    </font>
    <font>
      <sz val="11"/>
      <color theme="1"/>
      <name val="Arial"/>
      <family val="2"/>
    </font>
    <font>
      <b/>
      <sz val="14"/>
      <color rgb="FF80A833"/>
      <name val="Arial"/>
      <family val="2"/>
    </font>
    <font>
      <b/>
      <sz val="11"/>
      <color theme="1"/>
      <name val="Arial"/>
      <family val="2"/>
    </font>
    <font>
      <b/>
      <sz val="11"/>
      <name val="Arial"/>
      <family val="2"/>
    </font>
    <font>
      <b/>
      <sz val="11"/>
      <color theme="0"/>
      <name val="Arial"/>
      <family val="2"/>
    </font>
    <font>
      <sz val="11"/>
      <color theme="0"/>
      <name val="Arial"/>
      <family val="2"/>
    </font>
    <font>
      <sz val="11"/>
      <color indexed="8"/>
      <name val="Arial"/>
      <family val="2"/>
    </font>
    <font>
      <sz val="11"/>
      <name val="Arial"/>
      <family val="2"/>
    </font>
    <font>
      <b/>
      <sz val="11"/>
      <color indexed="8"/>
      <name val="Arial"/>
      <family val="2"/>
    </font>
    <font>
      <u/>
      <sz val="11"/>
      <color theme="10"/>
      <name val="Calibri"/>
      <family val="2"/>
      <scheme val="minor"/>
    </font>
    <font>
      <b/>
      <sz val="11"/>
      <color rgb="FF9C5700"/>
      <name val="Calibri"/>
      <family val="2"/>
      <scheme val="minor"/>
    </font>
    <font>
      <b/>
      <sz val="11"/>
      <color rgb="FF000000"/>
      <name val="Calibri"/>
      <family val="2"/>
      <scheme val="minor"/>
    </font>
    <font>
      <u/>
      <sz val="11"/>
      <color rgb="FF000000"/>
      <name val="Calibri"/>
      <family val="2"/>
      <scheme val="minor"/>
    </font>
    <font>
      <sz val="11"/>
      <color rgb="FF000000"/>
      <name val="Calibri"/>
      <family val="2"/>
      <scheme val="minor"/>
    </font>
    <font>
      <sz val="11"/>
      <color rgb="FF000000"/>
      <name val="Arial"/>
      <family val="2"/>
    </font>
    <font>
      <sz val="11"/>
      <color rgb="FF333333"/>
      <name val="Arial"/>
      <family val="2"/>
    </font>
    <font>
      <b/>
      <sz val="14"/>
      <color rgb="FFED7D31"/>
      <name val="Arial"/>
      <family val="2"/>
    </font>
    <font>
      <sz val="16"/>
      <color rgb="FFED7D31"/>
      <name val="Arial"/>
      <family val="2"/>
    </font>
    <font>
      <b/>
      <sz val="14"/>
      <color theme="1"/>
      <name val="Arial"/>
      <family val="2"/>
    </font>
    <font>
      <sz val="10"/>
      <color rgb="FF000000"/>
      <name val="Times New Roman"/>
      <family val="1"/>
    </font>
    <font>
      <sz val="11"/>
      <color rgb="FFFFFFFF"/>
      <name val="Arial"/>
      <family val="2"/>
    </font>
    <font>
      <sz val="11"/>
      <color rgb="FF9C5700"/>
      <name val="Arial"/>
      <family val="2"/>
    </font>
    <font>
      <sz val="11"/>
      <color theme="1"/>
      <name val="Calibri"/>
      <family val="2"/>
      <scheme val="minor"/>
    </font>
    <font>
      <b/>
      <sz val="16"/>
      <color rgb="FFED7D31"/>
      <name val="Arial"/>
      <family val="2"/>
    </font>
    <font>
      <b/>
      <sz val="16"/>
      <color rgb="FF0D4263"/>
      <name val="Arial"/>
      <family val="2"/>
    </font>
    <font>
      <b/>
      <sz val="16"/>
      <color rgb="FF66ACB4"/>
      <name val="Arial"/>
      <family val="2"/>
    </font>
    <font>
      <b/>
      <sz val="16"/>
      <color rgb="FF80A833"/>
      <name val="Arial"/>
      <family val="2"/>
    </font>
    <font>
      <sz val="16"/>
      <color theme="1"/>
      <name val="Arial"/>
      <family val="2"/>
    </font>
    <font>
      <sz val="11"/>
      <name val="Calibri"/>
      <family val="2"/>
      <scheme val="minor"/>
    </font>
    <font>
      <sz val="8"/>
      <name val="Calibri"/>
      <family val="2"/>
      <scheme val="minor"/>
    </font>
    <font>
      <b/>
      <sz val="11"/>
      <color rgb="FF000000"/>
      <name val="Arial"/>
      <family val="2"/>
    </font>
    <font>
      <sz val="11"/>
      <color theme="4"/>
      <name val="Arial"/>
      <family val="2"/>
    </font>
    <font>
      <sz val="11"/>
      <color rgb="FF202122"/>
      <name val="Arial"/>
      <family val="2"/>
    </font>
    <font>
      <b/>
      <sz val="12"/>
      <color theme="1"/>
      <name val="Calibri"/>
      <family val="2"/>
      <scheme val="minor"/>
    </font>
    <font>
      <b/>
      <sz val="12"/>
      <color theme="1"/>
      <name val="Arial"/>
      <family val="2"/>
    </font>
    <font>
      <sz val="11"/>
      <color rgb="FF000000"/>
      <name val="Arial"/>
    </font>
    <font>
      <sz val="11"/>
      <color theme="1"/>
      <name val="Arial"/>
    </font>
    <font>
      <b/>
      <sz val="11"/>
      <color rgb="FF000000"/>
      <name val="Arial"/>
    </font>
    <font>
      <b/>
      <sz val="11"/>
      <color theme="1"/>
      <name val="Arial"/>
    </font>
  </fonts>
  <fills count="31">
    <fill>
      <patternFill patternType="none"/>
    </fill>
    <fill>
      <patternFill patternType="gray125"/>
    </fill>
    <fill>
      <patternFill patternType="solid">
        <fgColor rgb="FFFFEB9C"/>
      </patternFill>
    </fill>
    <fill>
      <patternFill patternType="solid">
        <fgColor rgb="FF80A833"/>
        <bgColor indexed="64"/>
      </patternFill>
    </fill>
    <fill>
      <patternFill patternType="solid">
        <fgColor rgb="FF66ACB4"/>
        <bgColor indexed="64"/>
      </patternFill>
    </fill>
    <fill>
      <patternFill patternType="solid">
        <fgColor rgb="FF0D4263"/>
        <bgColor indexed="64"/>
      </patternFill>
    </fill>
    <fill>
      <patternFill patternType="solid">
        <fgColor rgb="FFED7D31"/>
        <bgColor indexed="64"/>
      </patternFill>
    </fill>
    <fill>
      <patternFill patternType="solid">
        <fgColor rgb="FFDBEBBC"/>
        <bgColor indexed="64"/>
      </patternFill>
    </fill>
    <fill>
      <patternFill patternType="solid">
        <fgColor rgb="FF445A1B"/>
        <bgColor indexed="64"/>
      </patternFill>
    </fill>
    <fill>
      <patternFill patternType="solid">
        <fgColor rgb="FF80A833"/>
        <bgColor theme="4"/>
      </patternFill>
    </fill>
    <fill>
      <patternFill patternType="solid">
        <fgColor rgb="FF445A1B"/>
        <bgColor theme="4"/>
      </patternFill>
    </fill>
    <fill>
      <patternFill patternType="solid">
        <fgColor rgb="FF0D4263"/>
        <bgColor theme="4"/>
      </patternFill>
    </fill>
    <fill>
      <patternFill patternType="solid">
        <fgColor theme="5" tint="0.59999389629810485"/>
        <bgColor theme="4" tint="0.79998168889431442"/>
      </patternFill>
    </fill>
    <fill>
      <patternFill patternType="solid">
        <fgColor rgb="FF66ACB4"/>
        <bgColor theme="4"/>
      </patternFill>
    </fill>
    <fill>
      <patternFill patternType="solid">
        <fgColor theme="5"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CE4D6"/>
        <bgColor indexed="64"/>
      </patternFill>
    </fill>
    <fill>
      <patternFill patternType="solid">
        <fgColor rgb="FFF8CBAD"/>
        <bgColor indexed="64"/>
      </patternFill>
    </fill>
    <fill>
      <patternFill patternType="solid">
        <fgColor theme="0" tint="-0.14999847407452621"/>
        <bgColor theme="0" tint="-0.14999847407452621"/>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bgColor indexed="64"/>
      </patternFill>
    </fill>
  </fills>
  <borders count="100">
    <border>
      <left/>
      <right/>
      <top/>
      <bottom/>
      <diagonal/>
    </border>
    <border>
      <left/>
      <right/>
      <top/>
      <bottom style="thin">
        <color theme="0"/>
      </bottom>
      <diagonal/>
    </border>
    <border>
      <left/>
      <right style="thick">
        <color indexed="64"/>
      </right>
      <top/>
      <bottom style="thin">
        <color theme="0"/>
      </bottom>
      <diagonal/>
    </border>
    <border>
      <left style="thick">
        <color indexed="64"/>
      </left>
      <right/>
      <top/>
      <bottom style="thin">
        <color theme="0"/>
      </bottom>
      <diagonal/>
    </border>
    <border>
      <left style="medium">
        <color indexed="64"/>
      </left>
      <right/>
      <top/>
      <bottom style="thin">
        <color theme="0"/>
      </bottom>
      <diagonal/>
    </border>
    <border>
      <left/>
      <right style="medium">
        <color indexed="64"/>
      </right>
      <top/>
      <bottom style="thin">
        <color theme="0"/>
      </bottom>
      <diagonal/>
    </border>
    <border>
      <left style="medium">
        <color indexed="64"/>
      </left>
      <right/>
      <top style="thin">
        <color theme="0"/>
      </top>
      <bottom/>
      <diagonal/>
    </border>
    <border>
      <left/>
      <right/>
      <top style="thin">
        <color theme="0"/>
      </top>
      <bottom/>
      <diagonal/>
    </border>
    <border>
      <left/>
      <right/>
      <top style="thin">
        <color theme="0"/>
      </top>
      <bottom style="thin">
        <color theme="0"/>
      </bottom>
      <diagonal/>
    </border>
    <border>
      <left/>
      <right style="thin">
        <color theme="0"/>
      </right>
      <top/>
      <bottom style="thick">
        <color theme="0"/>
      </bottom>
      <diagonal/>
    </border>
    <border>
      <left/>
      <right style="thick">
        <color indexed="64"/>
      </right>
      <top style="thin">
        <color theme="0"/>
      </top>
      <bottom/>
      <diagonal/>
    </border>
    <border>
      <left style="thick">
        <color indexed="64"/>
      </left>
      <right/>
      <top/>
      <bottom/>
      <diagonal/>
    </border>
    <border>
      <left/>
      <right style="thin">
        <color theme="0"/>
      </right>
      <top style="thin">
        <color theme="0"/>
      </top>
      <bottom style="thin">
        <color theme="0"/>
      </bottom>
      <diagonal/>
    </border>
    <border>
      <left/>
      <right style="thick">
        <color indexed="64"/>
      </right>
      <top/>
      <bottom/>
      <diagonal/>
    </border>
    <border>
      <left/>
      <right style="thin">
        <color theme="0"/>
      </right>
      <top style="thin">
        <color theme="0"/>
      </top>
      <bottom/>
      <diagonal/>
    </border>
    <border>
      <left/>
      <right style="thick">
        <color indexed="64"/>
      </right>
      <top/>
      <bottom style="thin">
        <color indexed="64"/>
      </bottom>
      <diagonal/>
    </border>
    <border>
      <left/>
      <right style="thin">
        <color theme="0"/>
      </right>
      <top style="thin">
        <color indexed="64"/>
      </top>
      <bottom/>
      <diagonal/>
    </border>
    <border>
      <left/>
      <right/>
      <top style="thin">
        <color indexed="64"/>
      </top>
      <bottom/>
      <diagonal/>
    </border>
    <border>
      <left/>
      <right style="thick">
        <color indexed="64"/>
      </right>
      <top style="thin">
        <color indexed="64"/>
      </top>
      <bottom/>
      <diagonal/>
    </border>
    <border>
      <left style="thin">
        <color theme="0"/>
      </left>
      <right style="thin">
        <color theme="0"/>
      </right>
      <top/>
      <bottom style="thick">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top style="thin">
        <color theme="0"/>
      </top>
      <bottom/>
      <diagonal/>
    </border>
    <border>
      <left style="thin">
        <color theme="0"/>
      </left>
      <right style="thin">
        <color theme="0"/>
      </right>
      <top/>
      <bottom style="thin">
        <color indexed="64"/>
      </bottom>
      <diagonal/>
    </border>
    <border>
      <left style="thin">
        <color theme="0"/>
      </left>
      <right/>
      <top/>
      <bottom style="thin">
        <color indexed="64"/>
      </bottom>
      <diagonal/>
    </border>
    <border>
      <left/>
      <right style="thin">
        <color theme="0"/>
      </right>
      <top/>
      <bottom style="thin">
        <color indexed="64"/>
      </bottom>
      <diagonal/>
    </border>
    <border>
      <left style="medium">
        <color indexed="64"/>
      </left>
      <right/>
      <top style="medium">
        <color indexed="64"/>
      </top>
      <bottom/>
      <diagonal/>
    </border>
    <border>
      <left/>
      <right style="thick">
        <color rgb="FF000000"/>
      </right>
      <top/>
      <bottom style="thin">
        <color theme="0"/>
      </bottom>
      <diagonal/>
    </border>
    <border>
      <left/>
      <right style="thick">
        <color rgb="FF000000"/>
      </right>
      <top/>
      <bottom/>
      <diagonal/>
    </border>
    <border>
      <left/>
      <right style="thick">
        <color rgb="FF000000"/>
      </right>
      <top style="thin">
        <color theme="0"/>
      </top>
      <bottom/>
      <diagonal/>
    </border>
    <border>
      <left/>
      <right/>
      <top style="thin">
        <color indexed="64"/>
      </top>
      <bottom style="medium">
        <color indexed="64"/>
      </bottom>
      <diagonal/>
    </border>
    <border>
      <left style="thin">
        <color theme="0"/>
      </left>
      <right/>
      <top style="thin">
        <color indexed="64"/>
      </top>
      <bottom style="thin">
        <color indexed="64"/>
      </bottom>
      <diagonal/>
    </border>
    <border>
      <left/>
      <right/>
      <top style="thin">
        <color indexed="64"/>
      </top>
      <bottom style="thin">
        <color indexed="64"/>
      </bottom>
      <diagonal/>
    </border>
    <border>
      <left/>
      <right style="thick">
        <color rgb="FF000000"/>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style="thin">
        <color theme="0"/>
      </right>
      <top style="thin">
        <color indexed="64"/>
      </top>
      <bottom style="medium">
        <color indexed="64"/>
      </bottom>
      <diagonal/>
    </border>
    <border>
      <left style="thin">
        <color theme="0"/>
      </left>
      <right style="thin">
        <color theme="0"/>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theme="0"/>
      </left>
      <right style="thin">
        <color indexed="64"/>
      </right>
      <top/>
      <bottom style="thick">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rgb="FF000000"/>
      </left>
      <right/>
      <top/>
      <bottom/>
      <diagonal/>
    </border>
    <border>
      <left style="thick">
        <color rgb="FF000000"/>
      </left>
      <right/>
      <top style="thin">
        <color theme="0"/>
      </top>
      <bottom/>
      <diagonal/>
    </border>
    <border>
      <left style="thick">
        <color rgb="FF000000"/>
      </left>
      <right/>
      <top style="thin">
        <color indexed="64"/>
      </top>
      <bottom style="thin">
        <color indexed="64"/>
      </bottom>
      <diagonal/>
    </border>
    <border>
      <left style="thick">
        <color rgb="FF000000"/>
      </left>
      <right/>
      <top/>
      <bottom style="thin">
        <color theme="0"/>
      </bottom>
      <diagonal/>
    </border>
    <border>
      <left style="medium">
        <color rgb="FF000000"/>
      </left>
      <right/>
      <top/>
      <bottom/>
      <diagonal/>
    </border>
    <border>
      <left style="medium">
        <color rgb="FF000000"/>
      </left>
      <right/>
      <top style="thin">
        <color theme="0"/>
      </top>
      <bottom/>
      <diagonal/>
    </border>
    <border>
      <left style="medium">
        <color rgb="FF000000"/>
      </left>
      <right/>
      <top style="thin">
        <color indexed="64"/>
      </top>
      <bottom style="thin">
        <color indexed="64"/>
      </bottom>
      <diagonal/>
    </border>
    <border>
      <left/>
      <right style="medium">
        <color rgb="FF000000"/>
      </right>
      <top/>
      <bottom/>
      <diagonal/>
    </border>
    <border>
      <left/>
      <right style="medium">
        <color rgb="FF000000"/>
      </right>
      <top style="thin">
        <color theme="0"/>
      </top>
      <bottom/>
      <diagonal/>
    </border>
    <border>
      <left/>
      <right style="medium">
        <color rgb="FF000000"/>
      </right>
      <top style="thin">
        <color indexed="64"/>
      </top>
      <bottom style="thin">
        <color indexed="64"/>
      </bottom>
      <diagonal/>
    </border>
    <border>
      <left/>
      <right style="medium">
        <color rgb="FF000000"/>
      </right>
      <top/>
      <bottom style="thin">
        <color theme="0"/>
      </bottom>
      <diagonal/>
    </border>
    <border>
      <left/>
      <right style="medium">
        <color rgb="FF000000"/>
      </right>
      <top style="thin">
        <color theme="0"/>
      </top>
      <bottom style="thin">
        <color theme="0"/>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theme="0"/>
      </left>
      <right style="thin">
        <color theme="0"/>
      </right>
      <top/>
      <bottom style="thin">
        <color theme="0"/>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theme="0"/>
      </bottom>
      <diagonal/>
    </border>
    <border>
      <left/>
      <right style="medium">
        <color rgb="FF000000"/>
      </right>
      <top style="thin">
        <color indexed="64"/>
      </top>
      <bottom/>
      <diagonal/>
    </border>
    <border>
      <left/>
      <right style="medium">
        <color rgb="FF000000"/>
      </right>
      <top style="thin">
        <color indexed="64"/>
      </top>
      <bottom style="medium">
        <color indexed="64"/>
      </bottom>
      <diagonal/>
    </border>
  </borders>
  <cellStyleXfs count="6">
    <xf numFmtId="0" fontId="0" fillId="0" borderId="0"/>
    <xf numFmtId="0" fontId="1" fillId="2" borderId="0" applyNumberFormat="0" applyBorder="0" applyAlignment="0" applyProtection="0"/>
    <xf numFmtId="0" fontId="12" fillId="0" borderId="0" applyNumberFormat="0" applyFill="0" applyBorder="0" applyAlignment="0" applyProtection="0"/>
    <xf numFmtId="0" fontId="22" fillId="0" borderId="0"/>
    <xf numFmtId="0" fontId="22" fillId="0" borderId="0"/>
    <xf numFmtId="44" fontId="25" fillId="0" borderId="0" applyFont="0" applyFill="0" applyBorder="0" applyAlignment="0" applyProtection="0"/>
  </cellStyleXfs>
  <cellXfs count="678">
    <xf numFmtId="0" fontId="0" fillId="0" borderId="0" xfId="0"/>
    <xf numFmtId="0" fontId="3" fillId="0" borderId="0" xfId="0" applyFont="1"/>
    <xf numFmtId="0" fontId="3" fillId="3" borderId="0" xfId="0" applyFont="1" applyFill="1"/>
    <xf numFmtId="0" fontId="3" fillId="4" borderId="0" xfId="0" applyFont="1" applyFill="1"/>
    <xf numFmtId="0" fontId="3" fillId="6" borderId="0" xfId="0" applyFont="1" applyFill="1"/>
    <xf numFmtId="0" fontId="4" fillId="0" borderId="0" xfId="0" applyFont="1"/>
    <xf numFmtId="0" fontId="5" fillId="0" borderId="0" xfId="0" applyFont="1"/>
    <xf numFmtId="0" fontId="7" fillId="5" borderId="8" xfId="0" applyFont="1" applyFill="1" applyBorder="1" applyAlignment="1">
      <alignment horizontal="center"/>
    </xf>
    <xf numFmtId="0" fontId="7" fillId="9" borderId="9" xfId="0" applyFont="1" applyFill="1" applyBorder="1" applyAlignment="1">
      <alignment horizontal="center" wrapText="1"/>
    </xf>
    <xf numFmtId="0" fontId="8" fillId="3" borderId="0" xfId="0" applyFont="1" applyFill="1" applyAlignment="1">
      <alignment horizontal="center" wrapText="1"/>
    </xf>
    <xf numFmtId="0" fontId="8" fillId="3" borderId="7" xfId="0" applyFont="1" applyFill="1" applyBorder="1" applyAlignment="1">
      <alignment horizontal="center" wrapText="1"/>
    </xf>
    <xf numFmtId="0" fontId="7" fillId="10" borderId="7" xfId="0" applyFont="1" applyFill="1" applyBorder="1" applyAlignment="1">
      <alignment horizontal="center" wrapText="1"/>
    </xf>
    <xf numFmtId="0" fontId="8" fillId="5" borderId="7" xfId="0" applyFont="1" applyFill="1" applyBorder="1" applyAlignment="1">
      <alignment horizontal="center" wrapText="1"/>
    </xf>
    <xf numFmtId="0" fontId="7" fillId="11" borderId="10" xfId="0" applyFont="1" applyFill="1" applyBorder="1" applyAlignment="1">
      <alignment horizontal="center" wrapText="1"/>
    </xf>
    <xf numFmtId="0" fontId="7" fillId="9" borderId="11" xfId="0" applyFont="1" applyFill="1" applyBorder="1" applyAlignment="1">
      <alignment horizontal="center" wrapText="1"/>
    </xf>
    <xf numFmtId="0" fontId="7" fillId="9" borderId="0" xfId="0" applyFont="1" applyFill="1" applyAlignment="1">
      <alignment horizontal="center" wrapText="1"/>
    </xf>
    <xf numFmtId="0" fontId="8" fillId="8" borderId="7" xfId="0" applyFont="1" applyFill="1" applyBorder="1" applyAlignment="1">
      <alignment horizontal="center" wrapText="1"/>
    </xf>
    <xf numFmtId="0" fontId="7" fillId="11" borderId="7" xfId="0" applyFont="1" applyFill="1" applyBorder="1" applyAlignment="1">
      <alignment horizontal="center" wrapText="1"/>
    </xf>
    <xf numFmtId="0" fontId="3" fillId="0" borderId="0" xfId="0" applyFont="1" applyAlignment="1">
      <alignment horizontal="center" wrapText="1"/>
    </xf>
    <xf numFmtId="0" fontId="5" fillId="0" borderId="12" xfId="0" applyFont="1" applyBorder="1" applyAlignment="1">
      <alignment horizontal="center" vertical="center"/>
    </xf>
    <xf numFmtId="164" fontId="3" fillId="0" borderId="0" xfId="0" applyNumberFormat="1" applyFont="1" applyAlignment="1">
      <alignment horizontal="center" vertical="center"/>
    </xf>
    <xf numFmtId="165" fontId="9" fillId="0" borderId="0" xfId="0" applyNumberFormat="1" applyFont="1" applyAlignment="1">
      <alignment horizontal="center" vertical="center" shrinkToFit="1"/>
    </xf>
    <xf numFmtId="166" fontId="9" fillId="0" borderId="0" xfId="0" applyNumberFormat="1" applyFont="1" applyAlignment="1">
      <alignment horizontal="center" vertical="center" shrinkToFit="1"/>
    </xf>
    <xf numFmtId="166" fontId="10" fillId="0" borderId="0" xfId="0" applyNumberFormat="1" applyFont="1" applyAlignment="1">
      <alignment horizontal="center" vertical="center" shrinkToFit="1"/>
    </xf>
    <xf numFmtId="166" fontId="9" fillId="0" borderId="13" xfId="0" applyNumberFormat="1" applyFont="1" applyBorder="1" applyAlignment="1">
      <alignment horizontal="center" vertical="center" shrinkToFit="1"/>
    </xf>
    <xf numFmtId="0" fontId="9" fillId="0" borderId="0" xfId="0" applyFont="1" applyAlignment="1">
      <alignment horizontal="center" vertical="center" shrinkToFit="1"/>
    </xf>
    <xf numFmtId="166" fontId="9" fillId="0" borderId="0" xfId="0" applyNumberFormat="1" applyFont="1" applyAlignment="1">
      <alignment horizontal="center" vertical="center" wrapText="1"/>
    </xf>
    <xf numFmtId="0" fontId="5" fillId="0" borderId="14" xfId="0" applyFont="1" applyBorder="1" applyAlignment="1">
      <alignment horizontal="center" vertical="center"/>
    </xf>
    <xf numFmtId="166" fontId="9" fillId="0" borderId="15" xfId="0" applyNumberFormat="1" applyFont="1" applyBorder="1" applyAlignment="1">
      <alignment horizontal="center" vertical="center" shrinkToFit="1"/>
    </xf>
    <xf numFmtId="0" fontId="5" fillId="12" borderId="16" xfId="0" applyFont="1" applyFill="1" applyBorder="1" applyAlignment="1">
      <alignment horizontal="center" vertical="center"/>
    </xf>
    <xf numFmtId="0" fontId="11" fillId="12" borderId="17" xfId="0" applyFont="1" applyFill="1" applyBorder="1" applyAlignment="1">
      <alignment horizontal="center" vertical="center" shrinkToFit="1"/>
    </xf>
    <xf numFmtId="2" fontId="11" fillId="12" borderId="17" xfId="0" applyNumberFormat="1" applyFont="1" applyFill="1" applyBorder="1" applyAlignment="1">
      <alignment horizontal="center" vertical="center" shrinkToFit="1"/>
    </xf>
    <xf numFmtId="166" fontId="11" fillId="12" borderId="17" xfId="0" applyNumberFormat="1" applyFont="1" applyFill="1" applyBorder="1" applyAlignment="1">
      <alignment horizontal="center" vertical="center" shrinkToFit="1"/>
    </xf>
    <xf numFmtId="166" fontId="11" fillId="12" borderId="18" xfId="0" applyNumberFormat="1" applyFont="1" applyFill="1" applyBorder="1" applyAlignment="1">
      <alignment horizontal="center" vertical="center" shrinkToFit="1"/>
    </xf>
    <xf numFmtId="164" fontId="11" fillId="12" borderId="17" xfId="0" applyNumberFormat="1" applyFont="1" applyFill="1" applyBorder="1" applyAlignment="1">
      <alignment horizontal="center" vertical="center" shrinkToFit="1"/>
    </xf>
    <xf numFmtId="0" fontId="7" fillId="13" borderId="9" xfId="0" applyFont="1" applyFill="1" applyBorder="1" applyAlignment="1">
      <alignment horizontal="center" vertical="center" wrapText="1"/>
    </xf>
    <xf numFmtId="0" fontId="7" fillId="13" borderId="19" xfId="0" applyFont="1" applyFill="1" applyBorder="1" applyAlignment="1">
      <alignment horizontal="center" vertical="center" wrapText="1"/>
    </xf>
    <xf numFmtId="166" fontId="7" fillId="13" borderId="19" xfId="0" applyNumberFormat="1" applyFont="1" applyFill="1" applyBorder="1" applyAlignment="1">
      <alignment horizontal="center" vertical="center" wrapText="1"/>
    </xf>
    <xf numFmtId="0" fontId="0" fillId="0" borderId="0" xfId="0" applyAlignment="1">
      <alignment wrapText="1"/>
    </xf>
    <xf numFmtId="0" fontId="3" fillId="0" borderId="20" xfId="0" applyFont="1" applyBorder="1" applyAlignment="1">
      <alignment horizontal="center" vertical="center"/>
    </xf>
    <xf numFmtId="6" fontId="3" fillId="0" borderId="20" xfId="0" applyNumberFormat="1" applyFont="1" applyBorder="1" applyAlignment="1">
      <alignment horizontal="center" vertical="center"/>
    </xf>
    <xf numFmtId="166" fontId="3" fillId="0" borderId="20" xfId="0" applyNumberFormat="1" applyFont="1" applyBorder="1" applyAlignment="1">
      <alignment horizontal="center" vertical="center"/>
    </xf>
    <xf numFmtId="0" fontId="13" fillId="2" borderId="12" xfId="1" applyFont="1" applyBorder="1" applyAlignment="1">
      <alignment horizontal="center" vertical="center"/>
    </xf>
    <xf numFmtId="0" fontId="1" fillId="2" borderId="20" xfId="1" applyBorder="1" applyAlignment="1">
      <alignment horizontal="center" vertical="center"/>
    </xf>
    <xf numFmtId="6" fontId="1" fillId="2" borderId="20" xfId="1" applyNumberFormat="1" applyBorder="1" applyAlignment="1">
      <alignment horizontal="center" vertical="center"/>
    </xf>
    <xf numFmtId="8" fontId="3" fillId="0" borderId="20" xfId="0" applyNumberFormat="1" applyFont="1" applyBorder="1" applyAlignment="1">
      <alignment horizontal="center" vertical="center"/>
    </xf>
    <xf numFmtId="0" fontId="3" fillId="0" borderId="20" xfId="0" applyFont="1" applyBorder="1" applyAlignment="1">
      <alignment horizontal="left" vertical="center"/>
    </xf>
    <xf numFmtId="8" fontId="1" fillId="2" borderId="20" xfId="1" applyNumberFormat="1" applyBorder="1" applyAlignment="1">
      <alignment horizontal="center" vertical="center"/>
    </xf>
    <xf numFmtId="0" fontId="6" fillId="0" borderId="12" xfId="2" applyFont="1" applyFill="1" applyBorder="1" applyAlignment="1">
      <alignment horizontal="center" vertical="center"/>
    </xf>
    <xf numFmtId="0" fontId="1" fillId="2" borderId="12" xfId="1" applyBorder="1" applyAlignment="1">
      <alignment horizontal="center" vertical="center"/>
    </xf>
    <xf numFmtId="0" fontId="5" fillId="0" borderId="20" xfId="0" applyFont="1" applyBorder="1" applyAlignment="1">
      <alignment horizontal="center" vertical="center"/>
    </xf>
    <xf numFmtId="166" fontId="1" fillId="2" borderId="20" xfId="1" applyNumberFormat="1" applyBorder="1" applyAlignment="1">
      <alignment horizontal="center" vertical="center"/>
    </xf>
    <xf numFmtId="167" fontId="3" fillId="0" borderId="20" xfId="0" applyNumberFormat="1" applyFont="1" applyBorder="1" applyAlignment="1">
      <alignment horizontal="center" vertical="center"/>
    </xf>
    <xf numFmtId="0" fontId="1" fillId="2" borderId="22" xfId="1" applyBorder="1" applyAlignment="1">
      <alignment horizontal="center" vertical="center"/>
    </xf>
    <xf numFmtId="0" fontId="1" fillId="2" borderId="23" xfId="1" applyBorder="1" applyAlignment="1">
      <alignment horizontal="center" vertical="center"/>
    </xf>
    <xf numFmtId="167" fontId="1" fillId="2" borderId="23" xfId="1" applyNumberFormat="1" applyBorder="1" applyAlignment="1">
      <alignment horizontal="center" vertical="center"/>
    </xf>
    <xf numFmtId="0" fontId="2" fillId="0" borderId="0" xfId="0" applyFont="1"/>
    <xf numFmtId="0" fontId="14" fillId="15" borderId="25" xfId="0" applyFont="1" applyFill="1" applyBorder="1"/>
    <xf numFmtId="0" fontId="0" fillId="15" borderId="17" xfId="0" applyFill="1" applyBorder="1"/>
    <xf numFmtId="0" fontId="0" fillId="15" borderId="26" xfId="0" applyFill="1" applyBorder="1"/>
    <xf numFmtId="0" fontId="0" fillId="15" borderId="27" xfId="0" applyFill="1" applyBorder="1"/>
    <xf numFmtId="0" fontId="0" fillId="15" borderId="0" xfId="0" applyFill="1"/>
    <xf numFmtId="0" fontId="0" fillId="15" borderId="28" xfId="0" applyFill="1" applyBorder="1"/>
    <xf numFmtId="0" fontId="15" fillId="15" borderId="27" xfId="0" applyFont="1" applyFill="1" applyBorder="1"/>
    <xf numFmtId="0" fontId="14" fillId="15" borderId="27" xfId="0" applyFont="1" applyFill="1" applyBorder="1"/>
    <xf numFmtId="0" fontId="2" fillId="15" borderId="27" xfId="0" applyFont="1" applyFill="1" applyBorder="1" applyAlignment="1">
      <alignment horizontal="right"/>
    </xf>
    <xf numFmtId="0" fontId="12" fillId="15" borderId="0" xfId="2" applyFill="1" applyBorder="1" applyAlignment="1"/>
    <xf numFmtId="0" fontId="16" fillId="15" borderId="0" xfId="0" applyFont="1" applyFill="1" applyAlignment="1">
      <alignment horizontal="left"/>
    </xf>
    <xf numFmtId="0" fontId="0" fillId="15" borderId="28" xfId="0" applyFill="1" applyBorder="1" applyAlignment="1">
      <alignment horizontal="left"/>
    </xf>
    <xf numFmtId="0" fontId="16" fillId="15" borderId="28" xfId="0" applyFont="1" applyFill="1" applyBorder="1" applyAlignment="1">
      <alignment horizontal="left"/>
    </xf>
    <xf numFmtId="0" fontId="0" fillId="15" borderId="0" xfId="0" applyFill="1" applyAlignment="1">
      <alignment horizontal="left"/>
    </xf>
    <xf numFmtId="0" fontId="14" fillId="15" borderId="0" xfId="0" applyFont="1" applyFill="1"/>
    <xf numFmtId="0" fontId="0" fillId="15" borderId="29" xfId="0" applyFill="1" applyBorder="1"/>
    <xf numFmtId="0" fontId="0" fillId="15" borderId="30" xfId="0" applyFill="1" applyBorder="1"/>
    <xf numFmtId="0" fontId="0" fillId="15" borderId="31" xfId="0" applyFill="1" applyBorder="1"/>
    <xf numFmtId="0" fontId="3" fillId="0" borderId="0" xfId="0" applyFont="1" applyAlignment="1">
      <alignment horizontal="center" vertical="center"/>
    </xf>
    <xf numFmtId="0" fontId="3" fillId="0" borderId="0" xfId="0" applyFont="1" applyAlignment="1">
      <alignment horizontal="left" vertical="center" wrapText="1"/>
    </xf>
    <xf numFmtId="0" fontId="7" fillId="5" borderId="0" xfId="0" applyFont="1" applyFill="1" applyAlignment="1">
      <alignment horizontal="center" vertical="center" wrapText="1"/>
    </xf>
    <xf numFmtId="0" fontId="8" fillId="5" borderId="0" xfId="0" applyFont="1" applyFill="1" applyAlignment="1">
      <alignment horizontal="center" vertical="center" wrapText="1"/>
    </xf>
    <xf numFmtId="164" fontId="8" fillId="5" borderId="0" xfId="0" applyNumberFormat="1" applyFont="1" applyFill="1" applyAlignment="1">
      <alignment horizontal="center" vertical="center" wrapText="1"/>
    </xf>
    <xf numFmtId="0" fontId="8" fillId="0" borderId="0" xfId="0" applyFont="1" applyAlignment="1">
      <alignment horizontal="center" vertical="center"/>
    </xf>
    <xf numFmtId="0" fontId="3" fillId="0" borderId="20" xfId="0" applyFont="1" applyBorder="1" applyAlignment="1">
      <alignment horizontal="center" vertical="center" wrapText="1"/>
    </xf>
    <xf numFmtId="0" fontId="17" fillId="0" borderId="20" xfId="0" applyFont="1" applyBorder="1" applyAlignment="1">
      <alignment horizontal="left" vertical="center" wrapText="1"/>
    </xf>
    <xf numFmtId="0" fontId="17" fillId="0" borderId="20" xfId="0" applyFont="1" applyBorder="1" applyAlignment="1">
      <alignment horizontal="center" vertical="center"/>
    </xf>
    <xf numFmtId="1" fontId="3" fillId="0" borderId="20" xfId="0" applyNumberFormat="1" applyFont="1" applyBorder="1" applyAlignment="1">
      <alignment horizontal="center" vertical="center"/>
    </xf>
    <xf numFmtId="168" fontId="3" fillId="0" borderId="20" xfId="0" applyNumberFormat="1" applyFont="1" applyBorder="1" applyAlignment="1">
      <alignment horizontal="center" vertical="center"/>
    </xf>
    <xf numFmtId="168" fontId="3" fillId="0" borderId="21" xfId="0" applyNumberFormat="1" applyFont="1" applyBorder="1" applyAlignment="1">
      <alignment horizontal="center" vertical="center"/>
    </xf>
    <xf numFmtId="2" fontId="3" fillId="0" borderId="20" xfId="0" applyNumberFormat="1" applyFont="1" applyBorder="1" applyAlignment="1">
      <alignment horizontal="center" vertical="center"/>
    </xf>
    <xf numFmtId="0" fontId="10" fillId="0" borderId="20" xfId="0" applyFont="1" applyBorder="1" applyAlignment="1">
      <alignment horizontal="center" vertical="center" wrapText="1"/>
    </xf>
    <xf numFmtId="9" fontId="3" fillId="0" borderId="20" xfId="0" applyNumberFormat="1" applyFont="1" applyBorder="1" applyAlignment="1">
      <alignment horizontal="center" vertical="center" wrapText="1"/>
    </xf>
    <xf numFmtId="0" fontId="3" fillId="16" borderId="0" xfId="0" applyFont="1" applyFill="1" applyAlignment="1">
      <alignment horizontal="center" vertical="center"/>
    </xf>
    <xf numFmtId="0" fontId="3" fillId="17" borderId="0" xfId="0" applyFont="1" applyFill="1" applyAlignment="1">
      <alignment horizontal="center" vertical="center"/>
    </xf>
    <xf numFmtId="0" fontId="1" fillId="2" borderId="20" xfId="1" applyBorder="1" applyAlignment="1">
      <alignment horizontal="center" vertical="center" wrapText="1"/>
    </xf>
    <xf numFmtId="0" fontId="1" fillId="2" borderId="20" xfId="1" applyBorder="1" applyAlignment="1">
      <alignment horizontal="left" vertical="center" wrapText="1"/>
    </xf>
    <xf numFmtId="168" fontId="1" fillId="2" borderId="20" xfId="1" applyNumberFormat="1" applyBorder="1" applyAlignment="1">
      <alignment horizontal="center" vertical="center"/>
    </xf>
    <xf numFmtId="2" fontId="1" fillId="2" borderId="20" xfId="1" applyNumberFormat="1" applyBorder="1" applyAlignment="1">
      <alignment horizontal="center" vertical="center"/>
    </xf>
    <xf numFmtId="9" fontId="1" fillId="2" borderId="20" xfId="1" applyNumberFormat="1" applyBorder="1" applyAlignment="1">
      <alignment horizontal="center" vertical="center" wrapText="1"/>
    </xf>
    <xf numFmtId="0" fontId="1" fillId="0" borderId="0" xfId="1" applyFill="1" applyAlignment="1">
      <alignment horizontal="center" vertical="center"/>
    </xf>
    <xf numFmtId="0" fontId="1" fillId="2" borderId="0" xfId="1" applyAlignment="1">
      <alignment horizontal="center" vertical="center"/>
    </xf>
    <xf numFmtId="0" fontId="10" fillId="0" borderId="20" xfId="0" applyFont="1" applyBorder="1" applyAlignment="1">
      <alignment horizontal="center" vertical="center"/>
    </xf>
    <xf numFmtId="168" fontId="3" fillId="0" borderId="0" xfId="0" applyNumberFormat="1" applyFont="1" applyAlignment="1">
      <alignment horizontal="center" vertical="center"/>
    </xf>
    <xf numFmtId="0" fontId="3" fillId="18" borderId="0" xfId="0" applyFont="1" applyFill="1" applyAlignment="1">
      <alignment horizontal="center" vertical="center"/>
    </xf>
    <xf numFmtId="0" fontId="18" fillId="0" borderId="20" xfId="0" applyFont="1" applyBorder="1" applyAlignment="1">
      <alignment horizontal="center" vertical="center" wrapText="1"/>
    </xf>
    <xf numFmtId="9" fontId="10" fillId="0" borderId="20" xfId="0" applyNumberFormat="1" applyFont="1" applyBorder="1" applyAlignment="1">
      <alignment horizontal="center" vertical="center" wrapText="1"/>
    </xf>
    <xf numFmtId="1" fontId="3" fillId="0" borderId="24" xfId="0" applyNumberFormat="1" applyFont="1" applyBorder="1" applyAlignment="1">
      <alignment horizontal="center" vertical="center"/>
    </xf>
    <xf numFmtId="168" fontId="3" fillId="0" borderId="24" xfId="0" applyNumberFormat="1" applyFont="1" applyBorder="1" applyAlignment="1">
      <alignment horizontal="center" vertical="center"/>
    </xf>
    <xf numFmtId="168" fontId="3" fillId="0" borderId="32" xfId="0" applyNumberFormat="1" applyFont="1" applyBorder="1" applyAlignment="1">
      <alignment horizontal="center" vertical="center"/>
    </xf>
    <xf numFmtId="0" fontId="6" fillId="0" borderId="20" xfId="0" applyFont="1" applyBorder="1" applyAlignment="1">
      <alignment horizontal="center" vertical="center"/>
    </xf>
    <xf numFmtId="1" fontId="3" fillId="0" borderId="32" xfId="0" applyNumberFormat="1" applyFont="1" applyBorder="1" applyAlignment="1">
      <alignment horizontal="center" vertical="center"/>
    </xf>
    <xf numFmtId="168" fontId="10" fillId="0" borderId="0" xfId="0" applyNumberFormat="1" applyFont="1" applyAlignment="1">
      <alignment horizontal="center" vertical="center" wrapText="1"/>
    </xf>
    <xf numFmtId="0" fontId="1" fillId="2" borderId="30" xfId="1" applyBorder="1" applyAlignment="1">
      <alignment horizontal="center" vertical="center"/>
    </xf>
    <xf numFmtId="0" fontId="1" fillId="2" borderId="30" xfId="1" applyBorder="1" applyAlignment="1">
      <alignment horizontal="center" vertical="center" wrapText="1"/>
    </xf>
    <xf numFmtId="0" fontId="1" fillId="2" borderId="0" xfId="1" applyBorder="1" applyAlignment="1">
      <alignment horizontal="left" vertical="center" wrapText="1"/>
    </xf>
    <xf numFmtId="168" fontId="1" fillId="2" borderId="23" xfId="1" applyNumberFormat="1" applyBorder="1" applyAlignment="1">
      <alignment horizontal="center" vertical="center"/>
    </xf>
    <xf numFmtId="2" fontId="1" fillId="2" borderId="33" xfId="1" applyNumberFormat="1" applyBorder="1" applyAlignment="1">
      <alignment horizontal="center" vertical="center"/>
    </xf>
    <xf numFmtId="0" fontId="1" fillId="2" borderId="34" xfId="1" applyBorder="1" applyAlignment="1">
      <alignment horizontal="center" vertical="center"/>
    </xf>
    <xf numFmtId="0" fontId="6" fillId="14" borderId="30" xfId="0" applyFont="1" applyFill="1" applyBorder="1" applyAlignment="1">
      <alignment horizontal="center" vertical="center"/>
    </xf>
    <xf numFmtId="0" fontId="10" fillId="14" borderId="30" xfId="0" applyFont="1" applyFill="1" applyBorder="1" applyAlignment="1">
      <alignment horizontal="center" vertical="center" wrapText="1"/>
    </xf>
    <xf numFmtId="0" fontId="10" fillId="14" borderId="35" xfId="0" applyFont="1" applyFill="1" applyBorder="1" applyAlignment="1">
      <alignment horizontal="center" vertical="center"/>
    </xf>
    <xf numFmtId="0" fontId="10" fillId="14" borderId="30" xfId="0" applyFont="1" applyFill="1" applyBorder="1" applyAlignment="1">
      <alignment horizontal="left" vertical="center" wrapText="1"/>
    </xf>
    <xf numFmtId="0" fontId="10" fillId="14" borderId="30" xfId="0" applyFont="1" applyFill="1" applyBorder="1" applyAlignment="1">
      <alignment horizontal="center" vertical="center"/>
    </xf>
    <xf numFmtId="0" fontId="10" fillId="0" borderId="0" xfId="0" applyFont="1" applyAlignment="1">
      <alignment horizontal="center" vertical="center"/>
    </xf>
    <xf numFmtId="0" fontId="5" fillId="0" borderId="0" xfId="0" applyFont="1" applyAlignment="1">
      <alignment horizontal="center" vertical="center"/>
    </xf>
    <xf numFmtId="0" fontId="3" fillId="0" borderId="0" xfId="0" applyFont="1" applyAlignment="1">
      <alignment horizontal="center" vertical="center" wrapText="1"/>
    </xf>
    <xf numFmtId="0" fontId="19" fillId="0" borderId="36" xfId="0" applyFont="1" applyBorder="1"/>
    <xf numFmtId="0" fontId="20" fillId="0" borderId="0" xfId="0" applyFont="1"/>
    <xf numFmtId="0" fontId="21" fillId="0" borderId="0" xfId="0" applyFont="1"/>
    <xf numFmtId="0" fontId="5" fillId="6" borderId="0" xfId="0" applyFont="1" applyFill="1" applyAlignment="1">
      <alignment horizontal="center" wrapText="1"/>
    </xf>
    <xf numFmtId="0" fontId="3" fillId="6" borderId="0" xfId="0" applyFont="1" applyFill="1" applyAlignment="1">
      <alignment horizontal="center" wrapText="1"/>
    </xf>
    <xf numFmtId="0" fontId="10" fillId="6" borderId="0" xfId="0" applyFont="1" applyFill="1" applyAlignment="1">
      <alignment horizontal="center" wrapText="1"/>
    </xf>
    <xf numFmtId="0" fontId="0" fillId="0" borderId="0" xfId="0" applyAlignment="1">
      <alignment horizontal="center" wrapText="1"/>
    </xf>
    <xf numFmtId="167" fontId="3" fillId="0" borderId="0" xfId="0" applyNumberFormat="1" applyFont="1" applyAlignment="1">
      <alignment horizontal="center" vertical="center"/>
    </xf>
    <xf numFmtId="0" fontId="5" fillId="14" borderId="0" xfId="0" applyFont="1" applyFill="1" applyAlignment="1">
      <alignment horizontal="center" vertical="center"/>
    </xf>
    <xf numFmtId="0" fontId="0" fillId="0" borderId="0" xfId="0" applyAlignment="1">
      <alignment horizontal="center" vertical="center"/>
    </xf>
    <xf numFmtId="0" fontId="4" fillId="0" borderId="0" xfId="0" applyFont="1" applyAlignment="1">
      <alignment horizontal="center" vertical="center"/>
    </xf>
    <xf numFmtId="0" fontId="7" fillId="5" borderId="8" xfId="0" applyFont="1" applyFill="1" applyBorder="1" applyAlignment="1">
      <alignment horizontal="center" vertical="center"/>
    </xf>
    <xf numFmtId="0" fontId="7" fillId="9" borderId="9"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7"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7" fillId="9" borderId="0" xfId="0" applyFont="1" applyFill="1" applyAlignment="1">
      <alignment horizontal="center" vertical="center" wrapText="1"/>
    </xf>
    <xf numFmtId="0" fontId="8" fillId="8" borderId="7" xfId="0" applyFont="1" applyFill="1" applyBorder="1" applyAlignment="1">
      <alignment horizontal="center" vertical="center" wrapText="1"/>
    </xf>
    <xf numFmtId="0" fontId="7" fillId="11" borderId="7" xfId="0" applyFont="1" applyFill="1" applyBorder="1" applyAlignment="1">
      <alignment horizontal="center" vertical="center" wrapText="1"/>
    </xf>
    <xf numFmtId="166" fontId="3" fillId="0" borderId="0" xfId="0" applyNumberFormat="1" applyFont="1" applyAlignment="1">
      <alignment horizontal="center" vertical="center"/>
    </xf>
    <xf numFmtId="0" fontId="5" fillId="0" borderId="12" xfId="0" applyFont="1" applyBorder="1" applyAlignment="1">
      <alignment horizontal="center"/>
    </xf>
    <xf numFmtId="0" fontId="5" fillId="0" borderId="14" xfId="0" applyFont="1" applyBorder="1" applyAlignment="1">
      <alignment horizontal="center"/>
    </xf>
    <xf numFmtId="0" fontId="5" fillId="22" borderId="17" xfId="0" applyFont="1" applyFill="1" applyBorder="1" applyAlignment="1">
      <alignment horizontal="center" vertical="center"/>
    </xf>
    <xf numFmtId="0" fontId="3" fillId="22" borderId="0" xfId="0" applyFont="1" applyFill="1" applyAlignment="1">
      <alignment horizontal="center" vertical="center"/>
    </xf>
    <xf numFmtId="0" fontId="5" fillId="22" borderId="17" xfId="0" applyFont="1" applyFill="1" applyBorder="1" applyAlignment="1">
      <alignment horizontal="center"/>
    </xf>
    <xf numFmtId="0" fontId="23" fillId="5" borderId="0" xfId="0" applyFont="1" applyFill="1"/>
    <xf numFmtId="0" fontId="7" fillId="11" borderId="39" xfId="0" applyFont="1" applyFill="1" applyBorder="1" applyAlignment="1">
      <alignment horizontal="center" vertical="center" wrapText="1"/>
    </xf>
    <xf numFmtId="166" fontId="3" fillId="0" borderId="38" xfId="0" applyNumberFormat="1" applyFont="1" applyBorder="1" applyAlignment="1">
      <alignment horizontal="center" vertical="center"/>
    </xf>
    <xf numFmtId="0" fontId="7" fillId="11" borderId="39" xfId="0" applyFont="1" applyFill="1" applyBorder="1" applyAlignment="1">
      <alignment horizontal="center" wrapText="1"/>
    </xf>
    <xf numFmtId="0" fontId="3" fillId="23" borderId="0" xfId="0" applyFont="1" applyFill="1" applyAlignment="1">
      <alignment horizontal="center" vertical="center"/>
    </xf>
    <xf numFmtId="0" fontId="3" fillId="0" borderId="0" xfId="0" applyFont="1" applyAlignment="1">
      <alignment horizontal="center"/>
    </xf>
    <xf numFmtId="42" fontId="3" fillId="0" borderId="0" xfId="0" applyNumberFormat="1" applyFont="1" applyAlignment="1">
      <alignment horizontal="center" vertical="center"/>
    </xf>
    <xf numFmtId="42" fontId="3" fillId="0" borderId="38" xfId="0" applyNumberFormat="1" applyFont="1" applyBorder="1" applyAlignment="1">
      <alignment horizontal="center" vertical="center"/>
    </xf>
    <xf numFmtId="166" fontId="3" fillId="0" borderId="0" xfId="0" applyNumberFormat="1" applyFont="1" applyAlignment="1">
      <alignment horizontal="center"/>
    </xf>
    <xf numFmtId="0" fontId="3" fillId="22" borderId="0" xfId="0" applyFont="1" applyFill="1" applyAlignment="1">
      <alignment horizontal="center"/>
    </xf>
    <xf numFmtId="166" fontId="3" fillId="0" borderId="20" xfId="0" applyNumberFormat="1" applyFont="1" applyBorder="1" applyAlignment="1">
      <alignment horizontal="center" vertical="center" wrapText="1"/>
    </xf>
    <xf numFmtId="166" fontId="1" fillId="2" borderId="20" xfId="1" applyNumberFormat="1" applyBorder="1" applyAlignment="1">
      <alignment horizontal="center" vertical="center" wrapText="1"/>
    </xf>
    <xf numFmtId="166" fontId="10" fillId="0" borderId="20" xfId="0" applyNumberFormat="1" applyFont="1" applyBorder="1" applyAlignment="1">
      <alignment horizontal="center" vertical="center" wrapText="1"/>
    </xf>
    <xf numFmtId="166" fontId="1" fillId="2" borderId="30" xfId="1" applyNumberFormat="1" applyBorder="1" applyAlignment="1">
      <alignment horizontal="center" vertical="center" wrapText="1"/>
    </xf>
    <xf numFmtId="0" fontId="18" fillId="24" borderId="20" xfId="0" applyFont="1" applyFill="1" applyBorder="1" applyAlignment="1">
      <alignment horizontal="center" vertical="center" wrapText="1"/>
    </xf>
    <xf numFmtId="0" fontId="3" fillId="25" borderId="20" xfId="0" applyFont="1" applyFill="1" applyBorder="1" applyAlignment="1">
      <alignment horizontal="center" vertical="center" wrapText="1"/>
    </xf>
    <xf numFmtId="0" fontId="0" fillId="25" borderId="0" xfId="0" applyFill="1"/>
    <xf numFmtId="0" fontId="24" fillId="18" borderId="20" xfId="1" applyFont="1" applyFill="1" applyBorder="1" applyAlignment="1">
      <alignment horizontal="center" vertical="center" wrapText="1"/>
    </xf>
    <xf numFmtId="0" fontId="0" fillId="18" borderId="0" xfId="0" applyFill="1"/>
    <xf numFmtId="0" fontId="24" fillId="18" borderId="30" xfId="1" applyFont="1" applyFill="1" applyBorder="1" applyAlignment="1">
      <alignment horizontal="center" vertical="center" wrapText="1"/>
    </xf>
    <xf numFmtId="0" fontId="0" fillId="26" borderId="0" xfId="0" applyFill="1"/>
    <xf numFmtId="0" fontId="3" fillId="25" borderId="0" xfId="0" applyFont="1" applyFill="1" applyAlignment="1">
      <alignment horizontal="center" vertical="center" wrapText="1"/>
    </xf>
    <xf numFmtId="0" fontId="3" fillId="18" borderId="0" xfId="0" applyFont="1" applyFill="1" applyAlignment="1">
      <alignment horizontal="center" vertical="center" wrapText="1"/>
    </xf>
    <xf numFmtId="0" fontId="17" fillId="25" borderId="20" xfId="0" applyFont="1" applyFill="1" applyBorder="1" applyAlignment="1">
      <alignment horizontal="center" vertical="center" wrapText="1"/>
    </xf>
    <xf numFmtId="0" fontId="17" fillId="0" borderId="20" xfId="0" applyFont="1" applyBorder="1" applyAlignment="1">
      <alignment horizontal="center" vertical="center" wrapText="1"/>
    </xf>
    <xf numFmtId="0" fontId="17" fillId="24" borderId="20" xfId="0" applyFont="1" applyFill="1" applyBorder="1" applyAlignment="1">
      <alignment horizontal="center" vertical="center" wrapText="1"/>
    </xf>
    <xf numFmtId="0" fontId="17" fillId="0" borderId="0" xfId="0" applyFont="1" applyAlignment="1">
      <alignment horizontal="center" vertical="center" wrapText="1"/>
    </xf>
    <xf numFmtId="169" fontId="3" fillId="0" borderId="0" xfId="0" applyNumberFormat="1" applyFont="1" applyAlignment="1">
      <alignment horizontal="center" vertical="center"/>
    </xf>
    <xf numFmtId="0" fontId="24" fillId="18" borderId="24" xfId="1" applyFont="1" applyFill="1" applyBorder="1" applyAlignment="1">
      <alignment horizontal="center" vertical="center" wrapText="1"/>
    </xf>
    <xf numFmtId="0" fontId="5" fillId="25" borderId="20" xfId="0" applyFont="1" applyFill="1" applyBorder="1" applyAlignment="1">
      <alignment horizontal="center" vertical="center" wrapText="1"/>
    </xf>
    <xf numFmtId="0" fontId="3" fillId="24" borderId="20" xfId="0" applyFont="1" applyFill="1" applyBorder="1" applyAlignment="1">
      <alignment horizontal="center" vertical="center" wrapText="1"/>
    </xf>
    <xf numFmtId="2" fontId="3" fillId="25" borderId="0" xfId="0" applyNumberFormat="1" applyFont="1" applyFill="1" applyAlignment="1">
      <alignment horizontal="center" vertical="center" wrapText="1"/>
    </xf>
    <xf numFmtId="0" fontId="5" fillId="0" borderId="20" xfId="0" applyFont="1" applyBorder="1" applyAlignment="1">
      <alignment horizontal="center" vertical="center" wrapText="1"/>
    </xf>
    <xf numFmtId="2" fontId="3" fillId="0" borderId="0" xfId="0" applyNumberFormat="1" applyFont="1" applyAlignment="1">
      <alignment horizontal="center" vertical="center" wrapText="1"/>
    </xf>
    <xf numFmtId="2" fontId="3" fillId="18" borderId="0" xfId="0" applyNumberFormat="1" applyFont="1" applyFill="1" applyAlignment="1">
      <alignment horizontal="center" vertical="center" wrapText="1"/>
    </xf>
    <xf numFmtId="0" fontId="10" fillId="25" borderId="20" xfId="0" applyFont="1" applyFill="1" applyBorder="1" applyAlignment="1">
      <alignment horizontal="center" vertical="center" wrapText="1"/>
    </xf>
    <xf numFmtId="0" fontId="10" fillId="24" borderId="20" xfId="0" applyFont="1" applyFill="1" applyBorder="1" applyAlignment="1">
      <alignment horizontal="center" vertical="center" wrapText="1"/>
    </xf>
    <xf numFmtId="0" fontId="6" fillId="25" borderId="20" xfId="0" applyFont="1" applyFill="1" applyBorder="1" applyAlignment="1">
      <alignment horizontal="center" vertical="center" wrapText="1"/>
    </xf>
    <xf numFmtId="0" fontId="6" fillId="0" borderId="20" xfId="0" applyFont="1" applyBorder="1" applyAlignment="1">
      <alignment horizontal="center" vertical="center" wrapText="1"/>
    </xf>
    <xf numFmtId="0" fontId="5" fillId="0" borderId="0" xfId="0" applyFont="1" applyAlignment="1">
      <alignment horizontal="center" vertical="center" wrapText="1"/>
    </xf>
    <xf numFmtId="166" fontId="3" fillId="0" borderId="0" xfId="5" applyNumberFormat="1" applyFont="1" applyAlignment="1">
      <alignment horizontal="center" vertical="center" wrapText="1"/>
    </xf>
    <xf numFmtId="166" fontId="8" fillId="5" borderId="0" xfId="5" applyNumberFormat="1" applyFont="1" applyFill="1" applyAlignment="1">
      <alignment horizontal="center" vertical="center" wrapText="1"/>
    </xf>
    <xf numFmtId="166" fontId="3" fillId="25" borderId="0" xfId="5" applyNumberFormat="1" applyFont="1" applyFill="1" applyAlignment="1">
      <alignment horizontal="center" vertical="center" wrapText="1"/>
    </xf>
    <xf numFmtId="166" fontId="3" fillId="18" borderId="0" xfId="5" applyNumberFormat="1" applyFont="1" applyFill="1" applyAlignment="1">
      <alignment horizontal="center" vertical="center" wrapText="1"/>
    </xf>
    <xf numFmtId="166" fontId="0" fillId="0" borderId="0" xfId="5" applyNumberFormat="1" applyFont="1" applyAlignment="1">
      <alignment horizontal="center" wrapText="1"/>
    </xf>
    <xf numFmtId="0" fontId="5" fillId="14" borderId="0" xfId="0" applyFont="1" applyFill="1" applyAlignment="1">
      <alignment horizontal="center" vertical="center" wrapText="1"/>
    </xf>
    <xf numFmtId="0" fontId="17" fillId="24" borderId="20" xfId="0" applyFont="1" applyFill="1" applyBorder="1" applyAlignment="1">
      <alignment horizontal="left" vertical="center" wrapText="1"/>
    </xf>
    <xf numFmtId="0" fontId="24" fillId="18" borderId="20" xfId="1" applyFont="1" applyFill="1" applyBorder="1" applyAlignment="1">
      <alignment horizontal="left" vertical="center" wrapText="1"/>
    </xf>
    <xf numFmtId="0" fontId="17" fillId="25" borderId="20" xfId="0" applyFont="1" applyFill="1" applyBorder="1" applyAlignment="1">
      <alignment horizontal="left" vertical="center" wrapText="1"/>
    </xf>
    <xf numFmtId="0" fontId="17" fillId="0" borderId="0" xfId="0" applyFont="1" applyAlignment="1">
      <alignment horizontal="left" vertical="center" wrapText="1"/>
    </xf>
    <xf numFmtId="0" fontId="3" fillId="14" borderId="42" xfId="0" applyFont="1" applyFill="1" applyBorder="1"/>
    <xf numFmtId="0" fontId="3" fillId="14" borderId="42" xfId="0" applyFont="1" applyFill="1" applyBorder="1" applyAlignment="1">
      <alignment horizontal="center" vertical="center"/>
    </xf>
    <xf numFmtId="0" fontId="5" fillId="27" borderId="17" xfId="0" applyFont="1" applyFill="1" applyBorder="1" applyAlignment="1">
      <alignment horizontal="center" vertical="center"/>
    </xf>
    <xf numFmtId="166" fontId="9" fillId="27" borderId="0" xfId="0" applyNumberFormat="1" applyFont="1" applyFill="1" applyAlignment="1">
      <alignment horizontal="center" vertical="center" shrinkToFit="1"/>
    </xf>
    <xf numFmtId="166" fontId="9" fillId="27" borderId="27" xfId="0" applyNumberFormat="1" applyFont="1" applyFill="1" applyBorder="1" applyAlignment="1">
      <alignment horizontal="center" vertical="center" shrinkToFit="1"/>
    </xf>
    <xf numFmtId="0" fontId="9" fillId="27" borderId="0" xfId="0" applyFont="1" applyFill="1" applyAlignment="1">
      <alignment horizontal="center" vertical="center" shrinkToFit="1"/>
    </xf>
    <xf numFmtId="0" fontId="5" fillId="14" borderId="42" xfId="0" applyFont="1" applyFill="1" applyBorder="1" applyAlignment="1">
      <alignment horizontal="left" vertical="center"/>
    </xf>
    <xf numFmtId="0" fontId="5" fillId="14" borderId="44" xfId="0" applyFont="1" applyFill="1" applyBorder="1" applyAlignment="1">
      <alignment horizontal="left" vertical="center"/>
    </xf>
    <xf numFmtId="6" fontId="5" fillId="14" borderId="45" xfId="0" applyNumberFormat="1" applyFont="1" applyFill="1" applyBorder="1" applyAlignment="1">
      <alignment horizontal="center" vertical="center"/>
    </xf>
    <xf numFmtId="0" fontId="5" fillId="14" borderId="45" xfId="0" applyFont="1" applyFill="1" applyBorder="1" applyAlignment="1">
      <alignment horizontal="center" vertical="center"/>
    </xf>
    <xf numFmtId="167" fontId="5" fillId="14" borderId="45" xfId="0" applyNumberFormat="1" applyFont="1" applyFill="1" applyBorder="1" applyAlignment="1">
      <alignment horizontal="center" vertical="center"/>
    </xf>
    <xf numFmtId="0" fontId="5" fillId="14" borderId="40" xfId="0" applyFont="1" applyFill="1" applyBorder="1" applyAlignment="1">
      <alignment horizontal="left" vertical="center"/>
    </xf>
    <xf numFmtId="0" fontId="5" fillId="14" borderId="46" xfId="0" applyFont="1" applyFill="1" applyBorder="1" applyAlignment="1">
      <alignment horizontal="left" vertical="center"/>
    </xf>
    <xf numFmtId="6" fontId="5" fillId="14" borderId="47" xfId="0" applyNumberFormat="1" applyFont="1" applyFill="1" applyBorder="1" applyAlignment="1">
      <alignment horizontal="center" vertical="center"/>
    </xf>
    <xf numFmtId="0" fontId="5" fillId="14" borderId="47" xfId="0" applyFont="1" applyFill="1" applyBorder="1" applyAlignment="1">
      <alignment horizontal="center" vertical="center"/>
    </xf>
    <xf numFmtId="167" fontId="5" fillId="14" borderId="47" xfId="0" applyNumberFormat="1" applyFont="1" applyFill="1" applyBorder="1" applyAlignment="1">
      <alignment horizontal="center" vertical="center"/>
    </xf>
    <xf numFmtId="0" fontId="3" fillId="14" borderId="40" xfId="0" applyFont="1" applyFill="1" applyBorder="1" applyAlignment="1">
      <alignment horizontal="center" vertical="center" wrapText="1"/>
    </xf>
    <xf numFmtId="166" fontId="3" fillId="14" borderId="40" xfId="5" applyNumberFormat="1" applyFont="1" applyFill="1" applyBorder="1" applyAlignment="1">
      <alignment horizontal="center" vertical="center" wrapText="1"/>
    </xf>
    <xf numFmtId="0" fontId="5" fillId="14" borderId="17" xfId="0" applyFont="1" applyFill="1" applyBorder="1" applyAlignment="1">
      <alignment horizontal="center" vertical="center"/>
    </xf>
    <xf numFmtId="0" fontId="5" fillId="14" borderId="42" xfId="0" applyFont="1" applyFill="1" applyBorder="1" applyAlignment="1">
      <alignment horizontal="center" vertical="center"/>
    </xf>
    <xf numFmtId="0" fontId="5" fillId="14" borderId="17" xfId="0" applyFont="1" applyFill="1" applyBorder="1" applyAlignment="1">
      <alignment horizontal="center" vertical="center" wrapText="1"/>
    </xf>
    <xf numFmtId="0" fontId="5" fillId="14" borderId="40" xfId="0" applyFont="1" applyFill="1" applyBorder="1" applyAlignment="1">
      <alignment horizontal="center" vertical="center"/>
    </xf>
    <xf numFmtId="164" fontId="5" fillId="27" borderId="0" xfId="0" applyNumberFormat="1" applyFont="1" applyFill="1" applyAlignment="1">
      <alignment horizontal="center" vertical="center"/>
    </xf>
    <xf numFmtId="165" fontId="11" fillId="27" borderId="0" xfId="0" applyNumberFormat="1" applyFont="1" applyFill="1" applyAlignment="1">
      <alignment horizontal="center" vertical="center" shrinkToFit="1"/>
    </xf>
    <xf numFmtId="166" fontId="11" fillId="27" borderId="0" xfId="0" applyNumberFormat="1" applyFont="1" applyFill="1" applyAlignment="1">
      <alignment horizontal="center" vertical="center" shrinkToFit="1"/>
    </xf>
    <xf numFmtId="0" fontId="5" fillId="27" borderId="0" xfId="0" applyFont="1" applyFill="1" applyAlignment="1">
      <alignment horizontal="center" vertical="center"/>
    </xf>
    <xf numFmtId="166" fontId="11" fillId="27" borderId="13" xfId="0" applyNumberFormat="1" applyFont="1" applyFill="1" applyBorder="1" applyAlignment="1">
      <alignment horizontal="center" vertical="center" shrinkToFit="1"/>
    </xf>
    <xf numFmtId="166" fontId="3" fillId="0" borderId="0" xfId="0" applyNumberFormat="1" applyFont="1"/>
    <xf numFmtId="0" fontId="5" fillId="14" borderId="41" xfId="0" applyFont="1" applyFill="1" applyBorder="1" applyAlignment="1">
      <alignment horizontal="center" vertical="center"/>
    </xf>
    <xf numFmtId="166" fontId="5" fillId="14" borderId="42" xfId="0" applyNumberFormat="1" applyFont="1" applyFill="1" applyBorder="1" applyAlignment="1">
      <alignment horizontal="center" vertical="center"/>
    </xf>
    <xf numFmtId="166" fontId="5" fillId="14" borderId="43" xfId="0" applyNumberFormat="1" applyFont="1" applyFill="1" applyBorder="1" applyAlignment="1">
      <alignment horizontal="center" vertical="center"/>
    </xf>
    <xf numFmtId="170" fontId="5" fillId="14" borderId="42" xfId="5" applyNumberFormat="1" applyFont="1" applyFill="1" applyBorder="1" applyAlignment="1">
      <alignment horizontal="center" vertical="center"/>
    </xf>
    <xf numFmtId="0" fontId="5" fillId="22" borderId="0" xfId="0" applyFont="1" applyFill="1" applyAlignment="1">
      <alignment horizontal="center" vertical="center"/>
    </xf>
    <xf numFmtId="166" fontId="5" fillId="22" borderId="0" xfId="0" applyNumberFormat="1" applyFont="1" applyFill="1" applyAlignment="1">
      <alignment horizontal="center" vertical="center"/>
    </xf>
    <xf numFmtId="166" fontId="5" fillId="22" borderId="38" xfId="0" applyNumberFormat="1" applyFont="1" applyFill="1" applyBorder="1" applyAlignment="1">
      <alignment horizontal="center" vertical="center"/>
    </xf>
    <xf numFmtId="169" fontId="5" fillId="14" borderId="42" xfId="0" applyNumberFormat="1" applyFont="1" applyFill="1" applyBorder="1" applyAlignment="1">
      <alignment horizontal="center" vertical="center"/>
    </xf>
    <xf numFmtId="169" fontId="5" fillId="22" borderId="0" xfId="0" applyNumberFormat="1" applyFont="1" applyFill="1" applyAlignment="1">
      <alignment horizontal="center" vertical="center"/>
    </xf>
    <xf numFmtId="166" fontId="0" fillId="0" borderId="0" xfId="0" applyNumberFormat="1"/>
    <xf numFmtId="9" fontId="5" fillId="22" borderId="0" xfId="0" applyNumberFormat="1" applyFont="1" applyFill="1" applyAlignment="1">
      <alignment horizontal="center" vertical="center"/>
    </xf>
    <xf numFmtId="0" fontId="5" fillId="14" borderId="41" xfId="0" applyFont="1" applyFill="1" applyBorder="1" applyAlignment="1">
      <alignment horizontal="center"/>
    </xf>
    <xf numFmtId="0" fontId="5" fillId="14" borderId="42" xfId="0" applyFont="1" applyFill="1" applyBorder="1" applyAlignment="1">
      <alignment horizontal="center"/>
    </xf>
    <xf numFmtId="42" fontId="5" fillId="14" borderId="42" xfId="0" applyNumberFormat="1" applyFont="1" applyFill="1" applyBorder="1" applyAlignment="1">
      <alignment horizontal="center" vertical="center"/>
    </xf>
    <xf numFmtId="42" fontId="5" fillId="14" borderId="43" xfId="0" applyNumberFormat="1" applyFont="1" applyFill="1" applyBorder="1" applyAlignment="1">
      <alignment horizontal="center" vertical="center"/>
    </xf>
    <xf numFmtId="166" fontId="5" fillId="14" borderId="42" xfId="0" applyNumberFormat="1" applyFont="1" applyFill="1" applyBorder="1" applyAlignment="1">
      <alignment horizontal="center"/>
    </xf>
    <xf numFmtId="0" fontId="5" fillId="22" borderId="0" xfId="0" applyFont="1" applyFill="1" applyAlignment="1">
      <alignment horizontal="center"/>
    </xf>
    <xf numFmtId="169" fontId="5" fillId="22" borderId="0" xfId="0" applyNumberFormat="1" applyFont="1" applyFill="1" applyAlignment="1">
      <alignment horizontal="center"/>
    </xf>
    <xf numFmtId="42" fontId="5" fillId="22" borderId="0" xfId="0" applyNumberFormat="1" applyFont="1" applyFill="1" applyAlignment="1">
      <alignment horizontal="center" vertical="center"/>
    </xf>
    <xf numFmtId="42" fontId="5" fillId="22" borderId="38" xfId="0" applyNumberFormat="1" applyFont="1" applyFill="1" applyBorder="1" applyAlignment="1">
      <alignment horizontal="center" vertical="center"/>
    </xf>
    <xf numFmtId="0" fontId="5" fillId="23" borderId="0" xfId="0" applyFont="1" applyFill="1" applyAlignment="1">
      <alignment horizontal="center" vertical="center"/>
    </xf>
    <xf numFmtId="166" fontId="5" fillId="23" borderId="0" xfId="0" applyNumberFormat="1" applyFont="1" applyFill="1" applyAlignment="1">
      <alignment horizontal="center" vertical="center"/>
    </xf>
    <xf numFmtId="166" fontId="5" fillId="23" borderId="38" xfId="0" applyNumberFormat="1" applyFont="1" applyFill="1" applyBorder="1" applyAlignment="1">
      <alignment horizontal="center" vertical="center"/>
    </xf>
    <xf numFmtId="166" fontId="3" fillId="0" borderId="0" xfId="0" applyNumberFormat="1" applyFont="1" applyAlignment="1">
      <alignment horizontal="center" vertical="center" wrapText="1"/>
    </xf>
    <xf numFmtId="0" fontId="5" fillId="0" borderId="30" xfId="0" applyFont="1" applyBorder="1" applyAlignment="1">
      <alignment horizontal="center" vertical="center"/>
    </xf>
    <xf numFmtId="0" fontId="3" fillId="0" borderId="30" xfId="0" applyFont="1" applyBorder="1" applyAlignment="1">
      <alignment horizontal="center" vertical="center"/>
    </xf>
    <xf numFmtId="167" fontId="3" fillId="0" borderId="30" xfId="0" applyNumberFormat="1" applyFont="1" applyBorder="1" applyAlignment="1">
      <alignment horizontal="center" vertical="center"/>
    </xf>
    <xf numFmtId="166" fontId="5" fillId="14" borderId="17" xfId="0" applyNumberFormat="1" applyFont="1" applyFill="1" applyBorder="1" applyAlignment="1">
      <alignment horizontal="center" vertical="center"/>
    </xf>
    <xf numFmtId="166" fontId="5" fillId="14" borderId="40" xfId="0" applyNumberFormat="1" applyFont="1" applyFill="1" applyBorder="1" applyAlignment="1">
      <alignment horizontal="center" vertical="center"/>
    </xf>
    <xf numFmtId="166" fontId="5" fillId="14" borderId="17" xfId="5" applyNumberFormat="1" applyFont="1" applyFill="1" applyBorder="1" applyAlignment="1">
      <alignment horizontal="center" vertical="center"/>
    </xf>
    <xf numFmtId="166" fontId="5" fillId="14" borderId="42" xfId="5" applyNumberFormat="1" applyFont="1" applyFill="1" applyBorder="1" applyAlignment="1">
      <alignment horizontal="center" vertical="center"/>
    </xf>
    <xf numFmtId="1" fontId="3" fillId="25" borderId="0" xfId="0" applyNumberFormat="1" applyFont="1" applyFill="1" applyAlignment="1">
      <alignment horizontal="center" vertical="center" wrapText="1"/>
    </xf>
    <xf numFmtId="1" fontId="3" fillId="0" borderId="0" xfId="0" applyNumberFormat="1" applyFont="1" applyAlignment="1">
      <alignment horizontal="center" vertical="center" wrapText="1"/>
    </xf>
    <xf numFmtId="1" fontId="3" fillId="18" borderId="0" xfId="0" applyNumberFormat="1" applyFont="1" applyFill="1" applyAlignment="1">
      <alignment horizontal="center" vertical="center" wrapText="1"/>
    </xf>
    <xf numFmtId="1" fontId="3" fillId="14" borderId="40" xfId="0" applyNumberFormat="1" applyFont="1" applyFill="1" applyBorder="1" applyAlignment="1">
      <alignment horizontal="center" vertical="center" wrapText="1"/>
    </xf>
    <xf numFmtId="1" fontId="1" fillId="2" borderId="20" xfId="1" applyNumberFormat="1" applyBorder="1" applyAlignment="1">
      <alignment horizontal="center" vertical="center"/>
    </xf>
    <xf numFmtId="1" fontId="1" fillId="2" borderId="23" xfId="1" applyNumberFormat="1" applyBorder="1" applyAlignment="1">
      <alignment horizontal="center" vertical="center"/>
    </xf>
    <xf numFmtId="1" fontId="10" fillId="14" borderId="33" xfId="0" applyNumberFormat="1" applyFont="1" applyFill="1" applyBorder="1" applyAlignment="1">
      <alignment horizontal="center" vertical="center"/>
    </xf>
    <xf numFmtId="0" fontId="12" fillId="0" borderId="0" xfId="2"/>
    <xf numFmtId="0" fontId="3" fillId="14" borderId="0" xfId="0" applyFont="1" applyFill="1" applyAlignment="1">
      <alignment horizontal="center" vertical="center"/>
    </xf>
    <xf numFmtId="6" fontId="5" fillId="27" borderId="0" xfId="0" applyNumberFormat="1" applyFont="1" applyFill="1" applyAlignment="1">
      <alignment horizontal="center" vertical="center"/>
    </xf>
    <xf numFmtId="1" fontId="5" fillId="14" borderId="42" xfId="0" applyNumberFormat="1" applyFont="1" applyFill="1" applyBorder="1" applyAlignment="1">
      <alignment horizontal="center" vertical="center"/>
    </xf>
    <xf numFmtId="166" fontId="9" fillId="0" borderId="48" xfId="0" applyNumberFormat="1" applyFont="1" applyBorder="1" applyAlignment="1">
      <alignment horizontal="center" vertical="center" wrapText="1"/>
    </xf>
    <xf numFmtId="166" fontId="9" fillId="0" borderId="49" xfId="0" applyNumberFormat="1" applyFont="1" applyBorder="1" applyAlignment="1">
      <alignment horizontal="center" vertical="center" wrapText="1"/>
    </xf>
    <xf numFmtId="169" fontId="5" fillId="27" borderId="0" xfId="0" applyNumberFormat="1" applyFont="1" applyFill="1" applyAlignment="1">
      <alignment horizontal="center" vertical="center"/>
    </xf>
    <xf numFmtId="0" fontId="10" fillId="21" borderId="49" xfId="0" applyFont="1" applyFill="1" applyBorder="1" applyAlignment="1">
      <alignment horizontal="center" wrapText="1"/>
    </xf>
    <xf numFmtId="167" fontId="3" fillId="0" borderId="49" xfId="0" applyNumberFormat="1" applyFont="1" applyBorder="1" applyAlignment="1">
      <alignment horizontal="center" vertical="center"/>
    </xf>
    <xf numFmtId="167" fontId="3" fillId="0" borderId="50" xfId="0" applyNumberFormat="1" applyFont="1" applyBorder="1" applyAlignment="1">
      <alignment horizontal="center" vertical="center"/>
    </xf>
    <xf numFmtId="0" fontId="10" fillId="21" borderId="48" xfId="0" applyFont="1" applyFill="1" applyBorder="1" applyAlignment="1">
      <alignment horizontal="center" wrapText="1"/>
    </xf>
    <xf numFmtId="167" fontId="3" fillId="0" borderId="48" xfId="0" applyNumberFormat="1" applyFont="1" applyBorder="1" applyAlignment="1">
      <alignment horizontal="center" vertical="center"/>
    </xf>
    <xf numFmtId="167" fontId="3" fillId="0" borderId="51" xfId="0" applyNumberFormat="1" applyFont="1" applyBorder="1" applyAlignment="1">
      <alignment horizontal="center" vertical="center"/>
    </xf>
    <xf numFmtId="166" fontId="5" fillId="14" borderId="52" xfId="5" applyNumberFormat="1" applyFont="1" applyFill="1" applyBorder="1" applyAlignment="1">
      <alignment horizontal="center" vertical="center"/>
    </xf>
    <xf numFmtId="166" fontId="5" fillId="14" borderId="53" xfId="5" applyNumberFormat="1" applyFont="1" applyFill="1" applyBorder="1" applyAlignment="1">
      <alignment horizontal="center" vertical="center"/>
    </xf>
    <xf numFmtId="166" fontId="5" fillId="14" borderId="54" xfId="5" applyNumberFormat="1" applyFont="1" applyFill="1" applyBorder="1" applyAlignment="1">
      <alignment horizontal="center" vertical="center"/>
    </xf>
    <xf numFmtId="166" fontId="5" fillId="14" borderId="55" xfId="5" applyNumberFormat="1" applyFont="1" applyFill="1" applyBorder="1" applyAlignment="1">
      <alignment horizontal="center" vertical="center"/>
    </xf>
    <xf numFmtId="166" fontId="5" fillId="14" borderId="54" xfId="0" applyNumberFormat="1" applyFont="1" applyFill="1" applyBorder="1" applyAlignment="1">
      <alignment horizontal="center" vertical="center"/>
    </xf>
    <xf numFmtId="166" fontId="5" fillId="14" borderId="55" xfId="0" applyNumberFormat="1" applyFont="1" applyFill="1" applyBorder="1" applyAlignment="1">
      <alignment horizontal="center" vertical="center"/>
    </xf>
    <xf numFmtId="166" fontId="5" fillId="14" borderId="56" xfId="0" applyNumberFormat="1" applyFont="1" applyFill="1" applyBorder="1" applyAlignment="1">
      <alignment horizontal="center" vertical="center"/>
    </xf>
    <xf numFmtId="166" fontId="5" fillId="14" borderId="52" xfId="0" applyNumberFormat="1" applyFont="1" applyFill="1" applyBorder="1" applyAlignment="1">
      <alignment horizontal="center" vertical="center"/>
    </xf>
    <xf numFmtId="166" fontId="5" fillId="14" borderId="53" xfId="0" applyNumberFormat="1" applyFont="1" applyFill="1" applyBorder="1" applyAlignment="1">
      <alignment horizontal="center" vertical="center"/>
    </xf>
    <xf numFmtId="166" fontId="5" fillId="14" borderId="57" xfId="0" applyNumberFormat="1" applyFont="1" applyFill="1" applyBorder="1" applyAlignment="1">
      <alignment horizontal="center" vertical="center"/>
    </xf>
    <xf numFmtId="168" fontId="3" fillId="25" borderId="0" xfId="0" applyNumberFormat="1" applyFont="1" applyFill="1" applyAlignment="1">
      <alignment horizontal="center" vertical="center" wrapText="1"/>
    </xf>
    <xf numFmtId="168" fontId="3" fillId="0" borderId="0" xfId="0" applyNumberFormat="1" applyFont="1" applyAlignment="1">
      <alignment horizontal="center" vertical="center" wrapText="1"/>
    </xf>
    <xf numFmtId="0" fontId="7" fillId="13" borderId="58" xfId="0" applyFont="1" applyFill="1" applyBorder="1" applyAlignment="1">
      <alignment horizontal="center" vertical="center" wrapText="1"/>
    </xf>
    <xf numFmtId="0" fontId="3" fillId="0" borderId="59" xfId="0" applyFont="1" applyBorder="1" applyAlignment="1">
      <alignment horizontal="left" vertical="center"/>
    </xf>
    <xf numFmtId="0" fontId="1" fillId="2" borderId="59" xfId="1" applyBorder="1" applyAlignment="1">
      <alignment horizontal="center" vertical="center"/>
    </xf>
    <xf numFmtId="0" fontId="3" fillId="0" borderId="59" xfId="0" applyFont="1" applyBorder="1" applyAlignment="1">
      <alignment horizontal="center" vertical="center"/>
    </xf>
    <xf numFmtId="0" fontId="1" fillId="2" borderId="60" xfId="1" applyBorder="1" applyAlignment="1">
      <alignment horizontal="center" vertical="center"/>
    </xf>
    <xf numFmtId="0" fontId="5" fillId="14" borderId="61" xfId="0" applyFont="1" applyFill="1" applyBorder="1" applyAlignment="1">
      <alignment horizontal="center" vertical="center"/>
    </xf>
    <xf numFmtId="0" fontId="5" fillId="14" borderId="62" xfId="0" applyFont="1" applyFill="1" applyBorder="1" applyAlignment="1">
      <alignment horizontal="center" vertical="center"/>
    </xf>
    <xf numFmtId="0" fontId="10" fillId="20" borderId="48" xfId="0" applyFont="1" applyFill="1" applyBorder="1" applyAlignment="1">
      <alignment horizontal="center" wrapText="1"/>
    </xf>
    <xf numFmtId="0" fontId="10" fillId="20" borderId="0" xfId="0" applyFont="1" applyFill="1" applyAlignment="1">
      <alignment horizontal="center" wrapText="1"/>
    </xf>
    <xf numFmtId="0" fontId="10" fillId="20" borderId="28" xfId="0" applyFont="1" applyFill="1" applyBorder="1" applyAlignment="1">
      <alignment horizontal="center" wrapText="1"/>
    </xf>
    <xf numFmtId="167" fontId="3" fillId="0" borderId="28" xfId="0" applyNumberFormat="1" applyFont="1" applyBorder="1" applyAlignment="1">
      <alignment horizontal="center" vertical="center"/>
    </xf>
    <xf numFmtId="167" fontId="3" fillId="0" borderId="31" xfId="0" applyNumberFormat="1" applyFont="1" applyBorder="1" applyAlignment="1">
      <alignment horizontal="center" vertical="center"/>
    </xf>
    <xf numFmtId="166" fontId="5" fillId="14" borderId="26" xfId="5" applyNumberFormat="1" applyFont="1" applyFill="1" applyBorder="1" applyAlignment="1">
      <alignment horizontal="center" vertical="center"/>
    </xf>
    <xf numFmtId="166" fontId="5" fillId="14" borderId="63" xfId="5" applyNumberFormat="1" applyFont="1" applyFill="1" applyBorder="1" applyAlignment="1">
      <alignment horizontal="center" vertical="center"/>
    </xf>
    <xf numFmtId="166" fontId="5" fillId="14" borderId="26" xfId="0" applyNumberFormat="1" applyFont="1" applyFill="1" applyBorder="1" applyAlignment="1">
      <alignment horizontal="center" vertical="center"/>
    </xf>
    <xf numFmtId="166" fontId="5" fillId="14" borderId="63" xfId="0" applyNumberFormat="1" applyFont="1" applyFill="1" applyBorder="1" applyAlignment="1">
      <alignment horizontal="center" vertical="center"/>
    </xf>
    <xf numFmtId="166" fontId="5" fillId="14" borderId="64" xfId="0" applyNumberFormat="1" applyFont="1" applyFill="1" applyBorder="1" applyAlignment="1">
      <alignment horizontal="center" vertical="center"/>
    </xf>
    <xf numFmtId="166" fontId="5" fillId="14" borderId="0" xfId="5" applyNumberFormat="1" applyFont="1" applyFill="1" applyBorder="1" applyAlignment="1">
      <alignment horizontal="center" vertical="center"/>
    </xf>
    <xf numFmtId="166" fontId="5" fillId="14" borderId="48" xfId="5" applyNumberFormat="1" applyFont="1" applyFill="1" applyBorder="1" applyAlignment="1">
      <alignment horizontal="center" vertical="center"/>
    </xf>
    <xf numFmtId="166" fontId="5" fillId="14" borderId="49" xfId="5" applyNumberFormat="1" applyFont="1" applyFill="1" applyBorder="1" applyAlignment="1">
      <alignment horizontal="center" vertical="center"/>
    </xf>
    <xf numFmtId="166" fontId="5" fillId="14" borderId="28" xfId="5" applyNumberFormat="1" applyFont="1" applyFill="1" applyBorder="1" applyAlignment="1">
      <alignment horizontal="center" vertical="center"/>
    </xf>
    <xf numFmtId="0" fontId="0" fillId="0" borderId="17" xfId="0" applyBorder="1"/>
    <xf numFmtId="0" fontId="5" fillId="0" borderId="17" xfId="0" applyFont="1" applyBorder="1" applyAlignment="1">
      <alignment horizontal="center" vertical="center"/>
    </xf>
    <xf numFmtId="0" fontId="3" fillId="0" borderId="17" xfId="0" applyFont="1" applyBorder="1" applyAlignment="1">
      <alignment horizontal="center" vertical="center"/>
    </xf>
    <xf numFmtId="167" fontId="3" fillId="0" borderId="17" xfId="0" applyNumberFormat="1" applyFont="1" applyBorder="1" applyAlignment="1">
      <alignment horizontal="center" vertical="center"/>
    </xf>
    <xf numFmtId="44" fontId="0" fillId="0" borderId="17" xfId="0" applyNumberFormat="1" applyBorder="1"/>
    <xf numFmtId="0" fontId="26" fillId="0" borderId="36" xfId="0" applyFont="1" applyBorder="1"/>
    <xf numFmtId="0" fontId="28" fillId="0" borderId="0" xfId="0" applyFont="1"/>
    <xf numFmtId="0" fontId="29" fillId="0" borderId="0" xfId="0" applyFont="1" applyAlignment="1">
      <alignment horizontal="left" vertical="center"/>
    </xf>
    <xf numFmtId="0" fontId="29" fillId="0" borderId="0" xfId="0" applyFont="1"/>
    <xf numFmtId="0" fontId="30" fillId="0" borderId="0" xfId="0" applyFont="1"/>
    <xf numFmtId="0" fontId="31" fillId="15" borderId="0" xfId="2" applyFont="1" applyFill="1" applyBorder="1" applyAlignment="1"/>
    <xf numFmtId="164" fontId="10" fillId="14" borderId="33" xfId="0" applyNumberFormat="1" applyFont="1" applyFill="1" applyBorder="1" applyAlignment="1">
      <alignment horizontal="center" vertical="center"/>
    </xf>
    <xf numFmtId="166" fontId="10" fillId="14" borderId="33" xfId="5" applyNumberFormat="1" applyFont="1" applyFill="1" applyBorder="1" applyAlignment="1">
      <alignment horizontal="center" vertical="center"/>
    </xf>
    <xf numFmtId="166" fontId="6" fillId="14" borderId="65" xfId="5" applyNumberFormat="1" applyFont="1" applyFill="1" applyBorder="1" applyAlignment="1">
      <alignment horizontal="center" vertical="center"/>
    </xf>
    <xf numFmtId="0" fontId="3" fillId="28" borderId="0" xfId="0" applyFont="1" applyFill="1"/>
    <xf numFmtId="169" fontId="33" fillId="14" borderId="42" xfId="0" applyNumberFormat="1" applyFont="1" applyFill="1" applyBorder="1" applyAlignment="1">
      <alignment horizontal="center" vertical="center"/>
    </xf>
    <xf numFmtId="166" fontId="33" fillId="14" borderId="42" xfId="0" applyNumberFormat="1" applyFont="1" applyFill="1" applyBorder="1" applyAlignment="1">
      <alignment horizontal="center" vertical="center"/>
    </xf>
    <xf numFmtId="0" fontId="33" fillId="14" borderId="42" xfId="0" applyFont="1" applyFill="1" applyBorder="1" applyAlignment="1">
      <alignment horizontal="center" vertical="center"/>
    </xf>
    <xf numFmtId="166" fontId="33" fillId="14" borderId="42" xfId="5" applyNumberFormat="1" applyFont="1" applyFill="1" applyBorder="1" applyAlignment="1">
      <alignment horizontal="center" vertical="center"/>
    </xf>
    <xf numFmtId="166" fontId="17" fillId="0" borderId="0" xfId="0" applyNumberFormat="1" applyFont="1" applyAlignment="1">
      <alignment horizontal="center" vertical="center"/>
    </xf>
    <xf numFmtId="166" fontId="33" fillId="22" borderId="0" xfId="0" applyNumberFormat="1" applyFont="1" applyFill="1" applyAlignment="1">
      <alignment horizontal="center" vertical="center"/>
    </xf>
    <xf numFmtId="0" fontId="7" fillId="10" borderId="71" xfId="0" applyFont="1" applyFill="1" applyBorder="1" applyAlignment="1">
      <alignment horizontal="center" vertical="center" wrapText="1"/>
    </xf>
    <xf numFmtId="166" fontId="17" fillId="0" borderId="70" xfId="0" applyNumberFormat="1" applyFont="1" applyBorder="1" applyAlignment="1">
      <alignment horizontal="center" vertical="center"/>
    </xf>
    <xf numFmtId="0" fontId="17" fillId="0" borderId="0" xfId="0" applyFont="1" applyAlignment="1">
      <alignment horizontal="center" vertical="center"/>
    </xf>
    <xf numFmtId="166" fontId="33" fillId="14" borderId="72" xfId="5" applyNumberFormat="1" applyFont="1" applyFill="1" applyBorder="1" applyAlignment="1">
      <alignment horizontal="center" vertical="center"/>
    </xf>
    <xf numFmtId="0" fontId="33" fillId="22" borderId="70" xfId="0" applyFont="1" applyFill="1" applyBorder="1" applyAlignment="1">
      <alignment horizontal="center" vertical="center"/>
    </xf>
    <xf numFmtId="0" fontId="33" fillId="22" borderId="0" xfId="0" applyFont="1" applyFill="1" applyAlignment="1">
      <alignment horizontal="center" vertical="center"/>
    </xf>
    <xf numFmtId="0" fontId="7" fillId="10" borderId="74" xfId="0" applyFont="1" applyFill="1" applyBorder="1" applyAlignment="1">
      <alignment horizontal="center" vertical="center" wrapText="1"/>
    </xf>
    <xf numFmtId="0" fontId="17" fillId="0" borderId="73" xfId="0" applyFont="1" applyBorder="1" applyAlignment="1">
      <alignment horizontal="center" vertical="center"/>
    </xf>
    <xf numFmtId="166" fontId="17" fillId="0" borderId="73" xfId="0" applyNumberFormat="1" applyFont="1" applyBorder="1" applyAlignment="1">
      <alignment horizontal="center" vertical="center"/>
    </xf>
    <xf numFmtId="1" fontId="33" fillId="14" borderId="75" xfId="0" applyNumberFormat="1" applyFont="1" applyFill="1" applyBorder="1" applyAlignment="1">
      <alignment horizontal="center" vertical="center"/>
    </xf>
    <xf numFmtId="0" fontId="33" fillId="22" borderId="73" xfId="0" applyFont="1" applyFill="1" applyBorder="1" applyAlignment="1">
      <alignment horizontal="center" vertical="center"/>
    </xf>
    <xf numFmtId="0" fontId="7" fillId="11" borderId="74" xfId="0" applyFont="1" applyFill="1" applyBorder="1" applyAlignment="1">
      <alignment horizontal="center" vertical="center" wrapText="1"/>
    </xf>
    <xf numFmtId="166" fontId="33" fillId="14" borderId="75" xfId="0" applyNumberFormat="1" applyFont="1" applyFill="1" applyBorder="1" applyAlignment="1">
      <alignment horizontal="center" vertical="center"/>
    </xf>
    <xf numFmtId="0" fontId="7" fillId="5" borderId="77" xfId="0" applyFont="1" applyFill="1" applyBorder="1" applyAlignment="1">
      <alignment horizontal="center" vertical="center"/>
    </xf>
    <xf numFmtId="0" fontId="17" fillId="14" borderId="75" xfId="0" applyFont="1" applyFill="1" applyBorder="1" applyAlignment="1">
      <alignment horizontal="center" vertical="center"/>
    </xf>
    <xf numFmtId="0" fontId="17" fillId="22" borderId="73" xfId="0" applyFont="1" applyFill="1" applyBorder="1" applyAlignment="1">
      <alignment horizontal="center" vertical="center"/>
    </xf>
    <xf numFmtId="0" fontId="3" fillId="0" borderId="70" xfId="0" applyFont="1" applyBorder="1" applyAlignment="1">
      <alignment horizontal="center" vertical="center"/>
    </xf>
    <xf numFmtId="0" fontId="8" fillId="3" borderId="70" xfId="0" applyFont="1" applyFill="1" applyBorder="1" applyAlignment="1">
      <alignment horizontal="center" vertical="center" wrapText="1"/>
    </xf>
    <xf numFmtId="0" fontId="17" fillId="0" borderId="70" xfId="0" applyFont="1" applyBorder="1" applyAlignment="1">
      <alignment horizontal="center" vertical="center"/>
    </xf>
    <xf numFmtId="169" fontId="17" fillId="0" borderId="0" xfId="0" applyNumberFormat="1" applyFont="1" applyAlignment="1">
      <alignment horizontal="center" vertical="center"/>
    </xf>
    <xf numFmtId="164" fontId="17" fillId="0" borderId="70" xfId="0" applyNumberFormat="1" applyFont="1" applyBorder="1" applyAlignment="1">
      <alignment horizontal="center" vertical="center"/>
    </xf>
    <xf numFmtId="0" fontId="33" fillId="14" borderId="72" xfId="0" applyFont="1" applyFill="1" applyBorder="1" applyAlignment="1">
      <alignment horizontal="center" vertical="center"/>
    </xf>
    <xf numFmtId="169" fontId="33" fillId="27" borderId="0" xfId="0" applyNumberFormat="1" applyFont="1" applyFill="1" applyAlignment="1">
      <alignment horizontal="center" vertical="center"/>
    </xf>
    <xf numFmtId="166" fontId="20" fillId="0" borderId="0" xfId="0" applyNumberFormat="1" applyFont="1"/>
    <xf numFmtId="0" fontId="19" fillId="0" borderId="0" xfId="0" applyFont="1" applyAlignment="1">
      <alignment horizontal="left" vertical="center"/>
    </xf>
    <xf numFmtId="0" fontId="2" fillId="0" borderId="0" xfId="0" applyFont="1" applyAlignment="1">
      <alignment horizontal="left" vertical="center"/>
    </xf>
    <xf numFmtId="0" fontId="0" fillId="0" borderId="0" xfId="0" applyAlignment="1">
      <alignment horizontal="left" vertical="center"/>
    </xf>
    <xf numFmtId="0" fontId="19" fillId="0" borderId="0" xfId="0" applyFont="1" applyAlignment="1">
      <alignment horizontal="left" vertical="center" wrapText="1"/>
    </xf>
    <xf numFmtId="0" fontId="2" fillId="0" borderId="0" xfId="0" applyFont="1" applyAlignment="1">
      <alignment horizontal="left" vertical="center" wrapText="1"/>
    </xf>
    <xf numFmtId="0" fontId="36" fillId="0" borderId="0" xfId="0" applyFont="1"/>
    <xf numFmtId="0" fontId="20" fillId="0" borderId="0" xfId="0" applyFont="1" applyAlignment="1">
      <alignment horizontal="left" vertical="center"/>
    </xf>
    <xf numFmtId="166" fontId="5" fillId="14" borderId="27" xfId="0" applyNumberFormat="1" applyFont="1" applyFill="1" applyBorder="1" applyAlignment="1">
      <alignment horizontal="center"/>
    </xf>
    <xf numFmtId="166" fontId="5" fillId="14" borderId="0" xfId="0" applyNumberFormat="1" applyFont="1" applyFill="1" applyAlignment="1">
      <alignment horizontal="center"/>
    </xf>
    <xf numFmtId="167" fontId="5" fillId="0" borderId="0" xfId="0" applyNumberFormat="1" applyFont="1" applyAlignment="1">
      <alignment horizontal="center"/>
    </xf>
    <xf numFmtId="8" fontId="33" fillId="0" borderId="0" xfId="0" applyNumberFormat="1" applyFont="1" applyAlignment="1">
      <alignment horizontal="center" vertical="center"/>
    </xf>
    <xf numFmtId="167" fontId="5" fillId="0" borderId="0" xfId="0" applyNumberFormat="1" applyFont="1" applyAlignment="1">
      <alignment horizontal="center" vertical="center"/>
    </xf>
    <xf numFmtId="167" fontId="3" fillId="14" borderId="27" xfId="0" applyNumberFormat="1" applyFont="1" applyFill="1" applyBorder="1" applyAlignment="1">
      <alignment horizontal="center"/>
    </xf>
    <xf numFmtId="167" fontId="5" fillId="14" borderId="0" xfId="0" applyNumberFormat="1" applyFont="1" applyFill="1" applyAlignment="1">
      <alignment horizontal="center"/>
    </xf>
    <xf numFmtId="167" fontId="3" fillId="0" borderId="27" xfId="0" applyNumberFormat="1" applyFont="1" applyBorder="1" applyAlignment="1">
      <alignment horizontal="center"/>
    </xf>
    <xf numFmtId="167" fontId="3" fillId="0" borderId="0" xfId="0" applyNumberFormat="1" applyFont="1" applyAlignment="1">
      <alignment horizontal="center"/>
    </xf>
    <xf numFmtId="167" fontId="3" fillId="0" borderId="27" xfId="0" applyNumberFormat="1" applyFont="1" applyBorder="1" applyAlignment="1">
      <alignment horizontal="left" vertical="center"/>
    </xf>
    <xf numFmtId="8" fontId="6" fillId="0" borderId="0" xfId="0" applyNumberFormat="1" applyFont="1" applyAlignment="1">
      <alignment horizontal="center" vertical="center" wrapText="1"/>
    </xf>
    <xf numFmtId="169" fontId="10" fillId="0" borderId="0" xfId="0" applyNumberFormat="1" applyFont="1" applyAlignment="1">
      <alignment horizontal="center" vertical="center" wrapText="1"/>
    </xf>
    <xf numFmtId="9" fontId="10" fillId="0" borderId="0" xfId="0" applyNumberFormat="1" applyFont="1" applyAlignment="1">
      <alignment horizontal="center" vertical="center" wrapText="1"/>
    </xf>
    <xf numFmtId="8" fontId="33" fillId="0" borderId="0" xfId="0" applyNumberFormat="1" applyFont="1" applyAlignment="1">
      <alignment horizontal="center" vertical="center" wrapText="1"/>
    </xf>
    <xf numFmtId="9" fontId="17" fillId="0" borderId="0" xfId="0" applyNumberFormat="1" applyFont="1" applyAlignment="1">
      <alignment horizontal="center" vertical="center"/>
    </xf>
    <xf numFmtId="8" fontId="6" fillId="0" borderId="0" xfId="0" applyNumberFormat="1" applyFont="1" applyAlignment="1">
      <alignment horizontal="center" vertical="center"/>
    </xf>
    <xf numFmtId="167" fontId="3" fillId="14" borderId="0" xfId="0" applyNumberFormat="1" applyFont="1" applyFill="1" applyAlignment="1">
      <alignment horizontal="center"/>
    </xf>
    <xf numFmtId="166" fontId="5" fillId="14" borderId="0" xfId="0" applyNumberFormat="1" applyFont="1" applyFill="1" applyAlignment="1">
      <alignment horizontal="center" vertical="center"/>
    </xf>
    <xf numFmtId="0" fontId="3" fillId="14" borderId="27" xfId="0" applyFont="1" applyFill="1" applyBorder="1" applyAlignment="1">
      <alignment horizontal="center"/>
    </xf>
    <xf numFmtId="0" fontId="5" fillId="14" borderId="0" xfId="0" applyFont="1" applyFill="1" applyAlignment="1">
      <alignment horizontal="center"/>
    </xf>
    <xf numFmtId="0" fontId="3" fillId="28" borderId="0" xfId="0" applyFont="1" applyFill="1" applyAlignment="1">
      <alignment horizontal="left" vertical="center" wrapText="1"/>
    </xf>
    <xf numFmtId="167" fontId="5" fillId="0" borderId="49" xfId="0" applyNumberFormat="1" applyFont="1" applyBorder="1" applyAlignment="1">
      <alignment horizontal="center"/>
    </xf>
    <xf numFmtId="0" fontId="35" fillId="0" borderId="0" xfId="0" applyFont="1" applyAlignment="1">
      <alignment horizontal="left" vertical="center"/>
    </xf>
    <xf numFmtId="0" fontId="5" fillId="14" borderId="48" xfId="0" applyFont="1" applyFill="1" applyBorder="1" applyAlignment="1">
      <alignment horizontal="left" vertical="center"/>
    </xf>
    <xf numFmtId="0" fontId="33" fillId="14" borderId="0" xfId="0" applyFont="1" applyFill="1" applyAlignment="1">
      <alignment horizontal="left" vertical="center" wrapText="1"/>
    </xf>
    <xf numFmtId="0" fontId="5" fillId="14" borderId="0" xfId="0" applyFont="1" applyFill="1" applyAlignment="1">
      <alignment horizontal="left" vertical="center"/>
    </xf>
    <xf numFmtId="166" fontId="5" fillId="14" borderId="82" xfId="0" applyNumberFormat="1" applyFont="1" applyFill="1" applyBorder="1" applyAlignment="1">
      <alignment horizontal="center"/>
    </xf>
    <xf numFmtId="164" fontId="5" fillId="14" borderId="83" xfId="0" applyNumberFormat="1" applyFont="1" applyFill="1" applyBorder="1" applyAlignment="1">
      <alignment horizontal="center"/>
    </xf>
    <xf numFmtId="6" fontId="6" fillId="0" borderId="0" xfId="0" applyNumberFormat="1" applyFont="1" applyAlignment="1">
      <alignment horizontal="center" vertical="center" wrapText="1"/>
    </xf>
    <xf numFmtId="6" fontId="5" fillId="0" borderId="0" xfId="0" applyNumberFormat="1" applyFont="1" applyAlignment="1">
      <alignment horizontal="center" vertical="center"/>
    </xf>
    <xf numFmtId="6" fontId="33" fillId="0" borderId="0" xfId="0" applyNumberFormat="1" applyFont="1" applyAlignment="1">
      <alignment horizontal="center" vertical="center" wrapText="1"/>
    </xf>
    <xf numFmtId="6" fontId="33" fillId="0" borderId="0" xfId="0" applyNumberFormat="1" applyFont="1" applyAlignment="1">
      <alignment horizontal="center" vertical="center"/>
    </xf>
    <xf numFmtId="6" fontId="33" fillId="0" borderId="49" xfId="0" applyNumberFormat="1" applyFont="1" applyBorder="1" applyAlignment="1">
      <alignment horizontal="center" vertical="center"/>
    </xf>
    <xf numFmtId="6" fontId="5" fillId="0" borderId="49" xfId="0" applyNumberFormat="1" applyFont="1" applyBorder="1" applyAlignment="1">
      <alignment horizontal="center" vertical="center"/>
    </xf>
    <xf numFmtId="6" fontId="5" fillId="14" borderId="0" xfId="0" applyNumberFormat="1" applyFont="1" applyFill="1" applyAlignment="1">
      <alignment horizontal="center"/>
    </xf>
    <xf numFmtId="6" fontId="5" fillId="14" borderId="49" xfId="0" applyNumberFormat="1" applyFont="1" applyFill="1" applyBorder="1" applyAlignment="1">
      <alignment horizontal="center"/>
    </xf>
    <xf numFmtId="6" fontId="5" fillId="14" borderId="82" xfId="0" applyNumberFormat="1" applyFont="1" applyFill="1" applyBorder="1" applyAlignment="1">
      <alignment horizontal="center"/>
    </xf>
    <xf numFmtId="6" fontId="5" fillId="14" borderId="84" xfId="0" applyNumberFormat="1" applyFont="1" applyFill="1" applyBorder="1" applyAlignment="1">
      <alignment horizontal="center"/>
    </xf>
    <xf numFmtId="0" fontId="3" fillId="0" borderId="0" xfId="0" applyFont="1" applyAlignment="1">
      <alignment horizontal="left" vertical="center"/>
    </xf>
    <xf numFmtId="167" fontId="3" fillId="0" borderId="0" xfId="0" applyNumberFormat="1" applyFont="1" applyAlignment="1">
      <alignment horizontal="left" vertical="center"/>
    </xf>
    <xf numFmtId="0" fontId="10" fillId="0" borderId="0" xfId="0" applyFont="1" applyAlignment="1">
      <alignment horizontal="left" vertical="center"/>
    </xf>
    <xf numFmtId="0" fontId="17" fillId="0" borderId="0" xfId="0" applyFont="1" applyAlignment="1">
      <alignment horizontal="left" vertical="center"/>
    </xf>
    <xf numFmtId="166" fontId="5" fillId="14" borderId="0" xfId="0" applyNumberFormat="1" applyFont="1" applyFill="1" applyAlignment="1">
      <alignment horizontal="left" vertical="center"/>
    </xf>
    <xf numFmtId="166" fontId="5" fillId="14" borderId="82" xfId="0" applyNumberFormat="1" applyFont="1" applyFill="1" applyBorder="1" applyAlignment="1">
      <alignment horizontal="left" vertical="center"/>
    </xf>
    <xf numFmtId="166" fontId="3" fillId="28" borderId="0" xfId="0" applyNumberFormat="1" applyFont="1" applyFill="1" applyAlignment="1">
      <alignment horizontal="center" vertical="center" wrapText="1"/>
    </xf>
    <xf numFmtId="166" fontId="3" fillId="3" borderId="27" xfId="0" applyNumberFormat="1" applyFont="1" applyFill="1" applyBorder="1" applyAlignment="1">
      <alignment horizontal="center" vertical="center" wrapText="1"/>
    </xf>
    <xf numFmtId="166" fontId="3" fillId="3" borderId="0" xfId="0" applyNumberFormat="1" applyFont="1" applyFill="1" applyAlignment="1">
      <alignment horizontal="center" vertical="center" wrapText="1"/>
    </xf>
    <xf numFmtId="0" fontId="10" fillId="30" borderId="27"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0" xfId="0" applyFont="1" applyFill="1" applyAlignment="1">
      <alignment horizontal="center" vertical="center" wrapText="1"/>
    </xf>
    <xf numFmtId="0" fontId="10" fillId="20" borderId="27" xfId="0" applyFont="1" applyFill="1" applyBorder="1" applyAlignment="1">
      <alignment horizontal="center" vertical="center" wrapText="1"/>
    </xf>
    <xf numFmtId="0" fontId="10" fillId="20" borderId="0" xfId="0" applyFont="1" applyFill="1" applyAlignment="1">
      <alignment horizontal="center" vertical="center" wrapText="1"/>
    </xf>
    <xf numFmtId="0" fontId="10" fillId="29" borderId="27" xfId="0" applyFont="1" applyFill="1" applyBorder="1" applyAlignment="1">
      <alignment horizontal="center" vertical="center" wrapText="1"/>
    </xf>
    <xf numFmtId="0" fontId="10" fillId="29" borderId="0" xfId="0" applyFont="1" applyFill="1" applyAlignment="1">
      <alignment horizontal="center" vertical="center" wrapText="1"/>
    </xf>
    <xf numFmtId="0" fontId="3" fillId="28" borderId="48" xfId="0" applyFont="1" applyFill="1" applyBorder="1" applyAlignment="1">
      <alignment horizontal="left" vertical="center" wrapText="1"/>
    </xf>
    <xf numFmtId="0" fontId="10" fillId="30" borderId="0" xfId="0" applyFont="1" applyFill="1" applyAlignment="1">
      <alignment horizontal="center" vertical="center" wrapText="1"/>
    </xf>
    <xf numFmtId="0" fontId="10" fillId="29" borderId="49" xfId="0" applyFont="1" applyFill="1" applyBorder="1" applyAlignment="1">
      <alignment horizontal="center" vertical="center" wrapText="1"/>
    </xf>
    <xf numFmtId="0" fontId="0" fillId="0" borderId="0" xfId="0" applyAlignment="1">
      <alignment horizontal="center" vertical="center" wrapText="1"/>
    </xf>
    <xf numFmtId="0" fontId="3" fillId="14" borderId="0" xfId="0" applyFont="1" applyFill="1" applyAlignment="1">
      <alignment horizontal="left" vertical="center"/>
    </xf>
    <xf numFmtId="0" fontId="3" fillId="14" borderId="82" xfId="0" applyFont="1" applyFill="1" applyBorder="1" applyAlignment="1">
      <alignment horizontal="left" vertical="center"/>
    </xf>
    <xf numFmtId="8" fontId="33" fillId="0" borderId="30" xfId="0" applyNumberFormat="1" applyFont="1" applyBorder="1" applyAlignment="1">
      <alignment horizontal="center" vertical="center"/>
    </xf>
    <xf numFmtId="167" fontId="3" fillId="0" borderId="29" xfId="0" applyNumberFormat="1" applyFont="1" applyBorder="1" applyAlignment="1">
      <alignment horizontal="left" vertical="center"/>
    </xf>
    <xf numFmtId="8" fontId="6" fillId="0" borderId="30" xfId="0" applyNumberFormat="1" applyFont="1" applyBorder="1" applyAlignment="1">
      <alignment horizontal="center" vertical="center" wrapText="1"/>
    </xf>
    <xf numFmtId="0" fontId="10" fillId="0" borderId="30" xfId="0" applyFont="1" applyBorder="1" applyAlignment="1">
      <alignment horizontal="left" vertical="center"/>
    </xf>
    <xf numFmtId="169" fontId="10" fillId="0" borderId="30" xfId="0" applyNumberFormat="1" applyFont="1" applyBorder="1" applyAlignment="1">
      <alignment horizontal="center" vertical="center" wrapText="1"/>
    </xf>
    <xf numFmtId="6" fontId="6" fillId="0" borderId="30" xfId="0" applyNumberFormat="1" applyFont="1" applyBorder="1" applyAlignment="1">
      <alignment horizontal="center" vertical="center" wrapText="1"/>
    </xf>
    <xf numFmtId="6" fontId="33" fillId="0" borderId="30" xfId="0" applyNumberFormat="1" applyFont="1" applyBorder="1" applyAlignment="1">
      <alignment horizontal="center" vertical="center" wrapText="1"/>
    </xf>
    <xf numFmtId="6" fontId="33" fillId="0" borderId="50" xfId="0" applyNumberFormat="1" applyFont="1" applyBorder="1" applyAlignment="1">
      <alignment horizontal="center" vertical="center"/>
    </xf>
    <xf numFmtId="9" fontId="10" fillId="0" borderId="30" xfId="0" applyNumberFormat="1" applyFont="1" applyBorder="1" applyAlignment="1">
      <alignment horizontal="center" vertical="center" wrapText="1"/>
    </xf>
    <xf numFmtId="0" fontId="17" fillId="0" borderId="30" xfId="0" applyFont="1" applyBorder="1" applyAlignment="1">
      <alignment horizontal="left" vertical="center"/>
    </xf>
    <xf numFmtId="8" fontId="33" fillId="0" borderId="30" xfId="0" applyNumberFormat="1" applyFont="1" applyBorder="1" applyAlignment="1">
      <alignment horizontal="center" vertical="center" wrapText="1"/>
    </xf>
    <xf numFmtId="6" fontId="33" fillId="0" borderId="30" xfId="0" applyNumberFormat="1" applyFont="1" applyBorder="1" applyAlignment="1">
      <alignment horizontal="center" vertical="center"/>
    </xf>
    <xf numFmtId="167" fontId="5" fillId="0" borderId="30" xfId="0" applyNumberFormat="1" applyFont="1" applyBorder="1" applyAlignment="1">
      <alignment horizontal="center" vertical="center"/>
    </xf>
    <xf numFmtId="6" fontId="5" fillId="0" borderId="30" xfId="0" applyNumberFormat="1" applyFont="1" applyBorder="1" applyAlignment="1">
      <alignment horizontal="center" vertical="center"/>
    </xf>
    <xf numFmtId="6" fontId="5" fillId="0" borderId="50" xfId="0" applyNumberFormat="1" applyFont="1" applyBorder="1" applyAlignment="1">
      <alignment horizontal="center" vertical="center"/>
    </xf>
    <xf numFmtId="167" fontId="3" fillId="0" borderId="0" xfId="5" applyNumberFormat="1" applyFont="1" applyAlignment="1">
      <alignment horizontal="center" vertical="center"/>
    </xf>
    <xf numFmtId="167" fontId="3" fillId="0" borderId="30" xfId="5" applyNumberFormat="1" applyFont="1" applyBorder="1" applyAlignment="1">
      <alignment horizontal="center" vertical="center"/>
    </xf>
    <xf numFmtId="8" fontId="6" fillId="0" borderId="30" xfId="0" applyNumberFormat="1" applyFont="1" applyBorder="1" applyAlignment="1">
      <alignment horizontal="center" vertical="center"/>
    </xf>
    <xf numFmtId="8" fontId="33" fillId="0" borderId="82" xfId="0" applyNumberFormat="1" applyFont="1" applyBorder="1" applyAlignment="1">
      <alignment horizontal="center" vertical="center"/>
    </xf>
    <xf numFmtId="167" fontId="3" fillId="0" borderId="83" xfId="0" applyNumberFormat="1" applyFont="1" applyBorder="1" applyAlignment="1">
      <alignment horizontal="left" vertical="center"/>
    </xf>
    <xf numFmtId="167" fontId="3" fillId="0" borderId="82" xfId="0" applyNumberFormat="1" applyFont="1" applyBorder="1" applyAlignment="1">
      <alignment horizontal="center" vertical="center"/>
    </xf>
    <xf numFmtId="0" fontId="17" fillId="0" borderId="82" xfId="0" applyFont="1" applyBorder="1" applyAlignment="1">
      <alignment horizontal="left" vertical="center"/>
    </xf>
    <xf numFmtId="6" fontId="33" fillId="0" borderId="82" xfId="0" applyNumberFormat="1" applyFont="1" applyBorder="1" applyAlignment="1">
      <alignment horizontal="center" vertical="center"/>
    </xf>
    <xf numFmtId="6" fontId="33" fillId="0" borderId="82" xfId="0" applyNumberFormat="1" applyFont="1" applyBorder="1" applyAlignment="1">
      <alignment horizontal="center" vertical="center" wrapText="1"/>
    </xf>
    <xf numFmtId="6" fontId="33" fillId="0" borderId="84" xfId="0" applyNumberFormat="1" applyFont="1" applyBorder="1" applyAlignment="1">
      <alignment horizontal="center" vertical="center"/>
    </xf>
    <xf numFmtId="166" fontId="5" fillId="14" borderId="79" xfId="0" applyNumberFormat="1" applyFont="1" applyFill="1" applyBorder="1" applyAlignment="1">
      <alignment horizontal="center"/>
    </xf>
    <xf numFmtId="0" fontId="29" fillId="0" borderId="0" xfId="0" applyFont="1" applyAlignment="1">
      <alignment horizontal="center" vertical="center"/>
    </xf>
    <xf numFmtId="0" fontId="8" fillId="3" borderId="67" xfId="0" applyFont="1" applyFill="1" applyBorder="1" applyAlignment="1">
      <alignment horizontal="center" vertical="center" wrapText="1"/>
    </xf>
    <xf numFmtId="166" fontId="17" fillId="0" borderId="66" xfId="0" applyNumberFormat="1" applyFont="1" applyBorder="1" applyAlignment="1">
      <alignment horizontal="center" vertical="center"/>
    </xf>
    <xf numFmtId="166" fontId="33" fillId="14" borderId="68" xfId="0" applyNumberFormat="1" applyFont="1" applyFill="1" applyBorder="1" applyAlignment="1">
      <alignment horizontal="center" vertical="center"/>
    </xf>
    <xf numFmtId="166" fontId="33" fillId="22" borderId="66" xfId="0" applyNumberFormat="1" applyFont="1" applyFill="1" applyBorder="1" applyAlignment="1">
      <alignment horizontal="center" vertical="center"/>
    </xf>
    <xf numFmtId="166" fontId="33" fillId="22" borderId="73" xfId="0" applyNumberFormat="1" applyFont="1" applyFill="1" applyBorder="1" applyAlignment="1">
      <alignment horizontal="center" vertical="center"/>
    </xf>
    <xf numFmtId="0" fontId="3" fillId="15" borderId="20" xfId="0" applyFont="1" applyFill="1" applyBorder="1" applyAlignment="1">
      <alignment horizontal="center" vertical="center" wrapText="1"/>
    </xf>
    <xf numFmtId="0" fontId="5" fillId="0" borderId="48" xfId="0" applyFont="1" applyBorder="1" applyAlignment="1">
      <alignment horizontal="left" vertical="center"/>
    </xf>
    <xf numFmtId="166" fontId="3" fillId="0" borderId="27" xfId="0" applyNumberFormat="1" applyFont="1" applyBorder="1" applyAlignment="1">
      <alignment horizontal="center"/>
    </xf>
    <xf numFmtId="0" fontId="3" fillId="0" borderId="27" xfId="0" applyFont="1" applyBorder="1" applyAlignment="1">
      <alignment horizontal="center"/>
    </xf>
    <xf numFmtId="0" fontId="3" fillId="0" borderId="48" xfId="0" applyFont="1" applyBorder="1" applyAlignment="1">
      <alignment horizontal="left" vertical="center"/>
    </xf>
    <xf numFmtId="0" fontId="5" fillId="0" borderId="0" xfId="0" applyFont="1" applyAlignment="1">
      <alignment horizontal="left" vertical="center" wrapText="1"/>
    </xf>
    <xf numFmtId="6" fontId="17" fillId="0" borderId="0" xfId="0" applyNumberFormat="1" applyFont="1" applyAlignment="1">
      <alignment horizontal="center" vertical="center" wrapText="1"/>
    </xf>
    <xf numFmtId="6" fontId="17" fillId="0" borderId="27" xfId="0" applyNumberFormat="1" applyFont="1" applyBorder="1" applyAlignment="1">
      <alignment horizontal="center" vertical="center" wrapText="1"/>
    </xf>
    <xf numFmtId="8" fontId="17" fillId="0" borderId="0" xfId="0" applyNumberFormat="1" applyFont="1" applyAlignment="1">
      <alignment horizontal="center" vertical="center"/>
    </xf>
    <xf numFmtId="8" fontId="10" fillId="0" borderId="27" xfId="0" applyNumberFormat="1" applyFont="1" applyBorder="1" applyAlignment="1">
      <alignment horizontal="center" vertical="center" wrapText="1"/>
    </xf>
    <xf numFmtId="8" fontId="10" fillId="0" borderId="0" xfId="0" applyNumberFormat="1" applyFont="1" applyAlignment="1">
      <alignment horizontal="center" vertical="center" wrapText="1"/>
    </xf>
    <xf numFmtId="166" fontId="17" fillId="0" borderId="27" xfId="0" applyNumberFormat="1" applyFont="1" applyBorder="1" applyAlignment="1">
      <alignment horizontal="center" vertical="center"/>
    </xf>
    <xf numFmtId="0" fontId="10" fillId="0" borderId="27" xfId="0" applyFont="1" applyBorder="1" applyAlignment="1">
      <alignment horizontal="center" vertical="center" wrapText="1"/>
    </xf>
    <xf numFmtId="0" fontId="33" fillId="0" borderId="0" xfId="0" applyFont="1" applyAlignment="1">
      <alignment horizontal="left" vertical="center" wrapText="1"/>
    </xf>
    <xf numFmtId="0" fontId="3" fillId="0" borderId="51" xfId="0" applyFont="1" applyBorder="1" applyAlignment="1">
      <alignment horizontal="left" vertical="center"/>
    </xf>
    <xf numFmtId="0" fontId="33" fillId="0" borderId="30" xfId="0" applyFont="1" applyBorder="1" applyAlignment="1">
      <alignment horizontal="left" vertical="center" wrapText="1"/>
    </xf>
    <xf numFmtId="6" fontId="17" fillId="0" borderId="30" xfId="0" applyNumberFormat="1" applyFont="1" applyBorder="1" applyAlignment="1">
      <alignment horizontal="center" vertical="center" wrapText="1"/>
    </xf>
    <xf numFmtId="6" fontId="17" fillId="0" borderId="29" xfId="0" applyNumberFormat="1" applyFont="1" applyBorder="1" applyAlignment="1">
      <alignment horizontal="center" vertical="center" wrapText="1"/>
    </xf>
    <xf numFmtId="8" fontId="17" fillId="0" borderId="30" xfId="0" applyNumberFormat="1" applyFont="1" applyBorder="1" applyAlignment="1">
      <alignment horizontal="center" vertical="center"/>
    </xf>
    <xf numFmtId="8" fontId="10" fillId="0" borderId="29" xfId="0" applyNumberFormat="1" applyFont="1" applyBorder="1" applyAlignment="1">
      <alignment horizontal="center" vertical="center" wrapText="1"/>
    </xf>
    <xf numFmtId="8" fontId="10" fillId="0" borderId="30" xfId="0" applyNumberFormat="1" applyFont="1" applyBorder="1" applyAlignment="1">
      <alignment horizontal="center" vertical="center" wrapText="1"/>
    </xf>
    <xf numFmtId="166" fontId="17" fillId="0" borderId="29" xfId="0" applyNumberFormat="1" applyFont="1" applyBorder="1" applyAlignment="1">
      <alignment horizontal="center" vertical="center"/>
    </xf>
    <xf numFmtId="0" fontId="10" fillId="0" borderId="29" xfId="0" applyFont="1" applyBorder="1" applyAlignment="1">
      <alignment horizontal="center" vertical="center" wrapText="1"/>
    </xf>
    <xf numFmtId="0" fontId="17" fillId="0" borderId="30" xfId="0" applyFont="1" applyBorder="1" applyAlignment="1">
      <alignment horizontal="center" vertical="center"/>
    </xf>
    <xf numFmtId="166" fontId="3" fillId="0" borderId="27" xfId="0" applyNumberFormat="1" applyFont="1" applyBorder="1" applyAlignment="1">
      <alignment horizontal="center" vertical="center"/>
    </xf>
    <xf numFmtId="167" fontId="3" fillId="0" borderId="27" xfId="0" applyNumberFormat="1" applyFont="1" applyBorder="1" applyAlignment="1">
      <alignment horizontal="center" vertical="center"/>
    </xf>
    <xf numFmtId="0" fontId="3" fillId="0" borderId="27" xfId="0" applyFont="1" applyBorder="1" applyAlignment="1">
      <alignment horizontal="center" vertical="center"/>
    </xf>
    <xf numFmtId="0" fontId="17" fillId="0" borderId="27" xfId="0" applyFont="1" applyBorder="1" applyAlignment="1">
      <alignment horizontal="center" vertical="center" wrapText="1"/>
    </xf>
    <xf numFmtId="0" fontId="17" fillId="0" borderId="29" xfId="0" applyFont="1" applyBorder="1" applyAlignment="1">
      <alignment horizontal="center" vertical="center" wrapText="1"/>
    </xf>
    <xf numFmtId="9" fontId="3" fillId="0" borderId="0" xfId="0" applyNumberFormat="1" applyFont="1" applyAlignment="1">
      <alignment horizontal="center" vertical="center"/>
    </xf>
    <xf numFmtId="9" fontId="17" fillId="0" borderId="30" xfId="0" applyNumberFormat="1" applyFont="1" applyBorder="1" applyAlignment="1">
      <alignment horizontal="center" vertical="center"/>
    </xf>
    <xf numFmtId="8" fontId="17" fillId="0" borderId="27" xfId="0" applyNumberFormat="1" applyFont="1" applyBorder="1" applyAlignment="1">
      <alignment horizontal="center" vertical="center" wrapText="1"/>
    </xf>
    <xf numFmtId="8" fontId="17" fillId="0" borderId="0" xfId="0" applyNumberFormat="1" applyFont="1" applyAlignment="1">
      <alignment horizontal="center" vertical="center" wrapText="1"/>
    </xf>
    <xf numFmtId="8" fontId="17" fillId="0" borderId="29" xfId="0" applyNumberFormat="1" applyFont="1" applyBorder="1" applyAlignment="1">
      <alignment horizontal="center" vertical="center" wrapText="1"/>
    </xf>
    <xf numFmtId="8" fontId="17" fillId="0" borderId="30" xfId="0" applyNumberFormat="1" applyFont="1" applyBorder="1" applyAlignment="1">
      <alignment horizontal="center" vertical="center" wrapText="1"/>
    </xf>
    <xf numFmtId="6" fontId="17" fillId="0" borderId="0" xfId="0" applyNumberFormat="1" applyFont="1" applyAlignment="1">
      <alignment horizontal="center" vertical="center"/>
    </xf>
    <xf numFmtId="6" fontId="17" fillId="0" borderId="27" xfId="0" applyNumberFormat="1" applyFont="1" applyBorder="1" applyAlignment="1">
      <alignment horizontal="center" vertical="center"/>
    </xf>
    <xf numFmtId="8" fontId="10" fillId="0" borderId="27" xfId="0" applyNumberFormat="1" applyFont="1" applyBorder="1" applyAlignment="1">
      <alignment horizontal="center" vertical="center"/>
    </xf>
    <xf numFmtId="8" fontId="10" fillId="0" borderId="0" xfId="0" applyNumberFormat="1" applyFont="1" applyAlignment="1">
      <alignment horizontal="center" vertical="center"/>
    </xf>
    <xf numFmtId="0" fontId="17" fillId="0" borderId="27" xfId="0" applyFont="1" applyBorder="1" applyAlignment="1">
      <alignment horizontal="center" vertical="center"/>
    </xf>
    <xf numFmtId="6" fontId="17" fillId="0" borderId="30" xfId="0" applyNumberFormat="1" applyFont="1" applyBorder="1" applyAlignment="1">
      <alignment horizontal="center" vertical="center"/>
    </xf>
    <xf numFmtId="6" fontId="17" fillId="0" borderId="29" xfId="0" applyNumberFormat="1" applyFont="1" applyBorder="1" applyAlignment="1">
      <alignment horizontal="center" vertical="center"/>
    </xf>
    <xf numFmtId="8" fontId="10" fillId="0" borderId="29" xfId="0" applyNumberFormat="1" applyFont="1" applyBorder="1" applyAlignment="1">
      <alignment horizontal="center" vertical="center"/>
    </xf>
    <xf numFmtId="8" fontId="10" fillId="0" borderId="30" xfId="0" applyNumberFormat="1" applyFont="1" applyBorder="1" applyAlignment="1">
      <alignment horizontal="center" vertical="center"/>
    </xf>
    <xf numFmtId="0" fontId="17" fillId="0" borderId="29" xfId="0" applyFont="1" applyBorder="1" applyAlignment="1">
      <alignment horizontal="center" vertical="center"/>
    </xf>
    <xf numFmtId="10" fontId="17" fillId="0" borderId="0" xfId="0" applyNumberFormat="1" applyFont="1" applyAlignment="1">
      <alignment horizontal="center" vertical="center"/>
    </xf>
    <xf numFmtId="10" fontId="17" fillId="0" borderId="30" xfId="0" applyNumberFormat="1" applyFont="1" applyBorder="1" applyAlignment="1">
      <alignment horizontal="center" vertical="center"/>
    </xf>
    <xf numFmtId="0" fontId="33" fillId="0" borderId="0" xfId="0" applyFont="1" applyAlignment="1">
      <alignment horizontal="left" vertical="center"/>
    </xf>
    <xf numFmtId="0" fontId="33" fillId="0" borderId="0" xfId="0" applyFont="1" applyAlignment="1">
      <alignment horizontal="center" vertical="center"/>
    </xf>
    <xf numFmtId="0" fontId="33" fillId="0" borderId="27" xfId="0" applyFont="1" applyBorder="1" applyAlignment="1">
      <alignment horizontal="center" vertical="center"/>
    </xf>
    <xf numFmtId="166" fontId="3" fillId="0" borderId="0" xfId="5" applyNumberFormat="1" applyFont="1" applyFill="1" applyBorder="1" applyAlignment="1">
      <alignment horizontal="center" vertical="center"/>
    </xf>
    <xf numFmtId="166" fontId="3" fillId="0" borderId="27" xfId="5" applyNumberFormat="1" applyFont="1" applyFill="1" applyBorder="1" applyAlignment="1">
      <alignment horizontal="center" vertical="center"/>
    </xf>
    <xf numFmtId="0" fontId="5" fillId="0" borderId="30" xfId="0" applyFont="1" applyBorder="1" applyAlignment="1">
      <alignment horizontal="left" vertical="center" wrapText="1"/>
    </xf>
    <xf numFmtId="0" fontId="3" fillId="0" borderId="30" xfId="0" applyFont="1" applyBorder="1" applyAlignment="1">
      <alignment horizontal="left" vertical="center"/>
    </xf>
    <xf numFmtId="166" fontId="3" fillId="0" borderId="30" xfId="5" applyNumberFormat="1" applyFont="1" applyFill="1" applyBorder="1" applyAlignment="1">
      <alignment horizontal="center" vertical="center"/>
    </xf>
    <xf numFmtId="166" fontId="3" fillId="0" borderId="29" xfId="5" applyNumberFormat="1" applyFont="1" applyFill="1" applyBorder="1" applyAlignment="1">
      <alignment horizontal="center" vertical="center"/>
    </xf>
    <xf numFmtId="167" fontId="3" fillId="0" borderId="29" xfId="0" applyNumberFormat="1" applyFont="1" applyBorder="1" applyAlignment="1">
      <alignment horizontal="center" vertical="center"/>
    </xf>
    <xf numFmtId="9" fontId="3" fillId="0" borderId="30" xfId="0" applyNumberFormat="1" applyFont="1" applyBorder="1" applyAlignment="1">
      <alignment horizontal="center" vertical="center"/>
    </xf>
    <xf numFmtId="166" fontId="3" fillId="0" borderId="29" xfId="0" applyNumberFormat="1" applyFont="1" applyBorder="1" applyAlignment="1">
      <alignment horizontal="center" vertical="center"/>
    </xf>
    <xf numFmtId="0" fontId="3" fillId="0" borderId="29" xfId="0" applyFont="1" applyBorder="1" applyAlignment="1">
      <alignment horizontal="center" vertical="center"/>
    </xf>
    <xf numFmtId="6" fontId="10" fillId="0" borderId="0" xfId="0" applyNumberFormat="1" applyFont="1" applyAlignment="1">
      <alignment horizontal="center" vertical="center"/>
    </xf>
    <xf numFmtId="6" fontId="10" fillId="0" borderId="29" xfId="0" applyNumberFormat="1" applyFont="1" applyBorder="1" applyAlignment="1">
      <alignment horizontal="center" vertical="center"/>
    </xf>
    <xf numFmtId="6" fontId="10" fillId="0" borderId="30" xfId="0" applyNumberFormat="1" applyFont="1" applyBorder="1" applyAlignment="1">
      <alignment horizontal="center" vertical="center"/>
    </xf>
    <xf numFmtId="166" fontId="3" fillId="0" borderId="30" xfId="0" applyNumberFormat="1" applyFont="1" applyBorder="1" applyAlignment="1">
      <alignment horizontal="center" vertical="center"/>
    </xf>
    <xf numFmtId="8" fontId="17" fillId="0" borderId="29" xfId="0" applyNumberFormat="1" applyFont="1" applyBorder="1" applyAlignment="1">
      <alignment horizontal="center" vertical="center"/>
    </xf>
    <xf numFmtId="0" fontId="3" fillId="0" borderId="81" xfId="0" applyFont="1" applyBorder="1" applyAlignment="1">
      <alignment horizontal="left" vertical="center"/>
    </xf>
    <xf numFmtId="0" fontId="33" fillId="0" borderId="82" xfId="0" applyFont="1" applyBorder="1" applyAlignment="1">
      <alignment horizontal="left" vertical="center" wrapText="1"/>
    </xf>
    <xf numFmtId="6" fontId="17" fillId="0" borderId="82" xfId="0" applyNumberFormat="1" applyFont="1" applyBorder="1" applyAlignment="1">
      <alignment horizontal="center" vertical="center"/>
    </xf>
    <xf numFmtId="6" fontId="17" fillId="0" borderId="83" xfId="0" applyNumberFormat="1" applyFont="1" applyBorder="1" applyAlignment="1">
      <alignment horizontal="center" vertical="center"/>
    </xf>
    <xf numFmtId="8" fontId="17" fillId="0" borderId="82" xfId="0" applyNumberFormat="1" applyFont="1" applyBorder="1" applyAlignment="1">
      <alignment horizontal="center" vertical="center"/>
    </xf>
    <xf numFmtId="9" fontId="17" fillId="0" borderId="82" xfId="0" applyNumberFormat="1" applyFont="1" applyBorder="1" applyAlignment="1">
      <alignment horizontal="center" vertical="center"/>
    </xf>
    <xf numFmtId="8" fontId="10" fillId="0" borderId="83" xfId="0" applyNumberFormat="1" applyFont="1" applyBorder="1" applyAlignment="1">
      <alignment horizontal="center" vertical="center"/>
    </xf>
    <xf numFmtId="8" fontId="10" fillId="0" borderId="82" xfId="0" applyNumberFormat="1" applyFont="1" applyBorder="1" applyAlignment="1">
      <alignment horizontal="center" vertical="center"/>
    </xf>
    <xf numFmtId="166" fontId="17" fillId="0" borderId="83" xfId="0" applyNumberFormat="1" applyFont="1" applyBorder="1" applyAlignment="1">
      <alignment horizontal="center" vertical="center"/>
    </xf>
    <xf numFmtId="0" fontId="17" fillId="0" borderId="83" xfId="0" applyFont="1" applyBorder="1" applyAlignment="1">
      <alignment horizontal="center" vertical="center"/>
    </xf>
    <xf numFmtId="0" fontId="17" fillId="0" borderId="82" xfId="0" applyFont="1" applyBorder="1" applyAlignment="1">
      <alignment horizontal="center" vertical="center"/>
    </xf>
    <xf numFmtId="0" fontId="5" fillId="14" borderId="0" xfId="0" applyFont="1" applyFill="1" applyAlignment="1">
      <alignment horizontal="left" vertical="center" wrapText="1"/>
    </xf>
    <xf numFmtId="165" fontId="5" fillId="14" borderId="27" xfId="0" applyNumberFormat="1" applyFont="1" applyFill="1" applyBorder="1" applyAlignment="1">
      <alignment horizontal="center"/>
    </xf>
    <xf numFmtId="164" fontId="5" fillId="14" borderId="0" xfId="0" applyNumberFormat="1" applyFont="1" applyFill="1" applyAlignment="1">
      <alignment horizontal="center"/>
    </xf>
    <xf numFmtId="165" fontId="5" fillId="14" borderId="0" xfId="0" applyNumberFormat="1" applyFont="1" applyFill="1" applyAlignment="1">
      <alignment horizontal="center"/>
    </xf>
    <xf numFmtId="0" fontId="5" fillId="14" borderId="48" xfId="0" applyFont="1" applyFill="1" applyBorder="1" applyAlignment="1">
      <alignment horizontal="left" vertical="center" wrapText="1"/>
    </xf>
    <xf numFmtId="164" fontId="5" fillId="14" borderId="27" xfId="0" applyNumberFormat="1" applyFont="1" applyFill="1" applyBorder="1" applyAlignment="1">
      <alignment horizontal="center"/>
    </xf>
    <xf numFmtId="0" fontId="5" fillId="14" borderId="81" xfId="0" applyFont="1" applyFill="1" applyBorder="1" applyAlignment="1">
      <alignment horizontal="left" vertical="center" wrapText="1"/>
    </xf>
    <xf numFmtId="0" fontId="5" fillId="14" borderId="82" xfId="0" applyFont="1" applyFill="1" applyBorder="1" applyAlignment="1">
      <alignment horizontal="left" vertical="center" wrapText="1"/>
    </xf>
    <xf numFmtId="166" fontId="5" fillId="14" borderId="83" xfId="0" applyNumberFormat="1" applyFont="1" applyFill="1" applyBorder="1" applyAlignment="1">
      <alignment horizontal="center"/>
    </xf>
    <xf numFmtId="166" fontId="5" fillId="14" borderId="86" xfId="0" applyNumberFormat="1" applyFont="1" applyFill="1" applyBorder="1" applyAlignment="1">
      <alignment horizontal="center"/>
    </xf>
    <xf numFmtId="166" fontId="5" fillId="14" borderId="82" xfId="0" applyNumberFormat="1" applyFont="1" applyFill="1" applyBorder="1" applyAlignment="1">
      <alignment horizontal="center" vertical="center"/>
    </xf>
    <xf numFmtId="164" fontId="5" fillId="14" borderId="82" xfId="0" applyNumberFormat="1" applyFont="1" applyFill="1" applyBorder="1" applyAlignment="1">
      <alignment horizontal="center"/>
    </xf>
    <xf numFmtId="0" fontId="5" fillId="25" borderId="24" xfId="0" applyFont="1" applyFill="1" applyBorder="1" applyAlignment="1">
      <alignment horizontal="center" vertical="center" wrapText="1"/>
    </xf>
    <xf numFmtId="0" fontId="3" fillId="25" borderId="24" xfId="0" applyFont="1" applyFill="1" applyBorder="1" applyAlignment="1">
      <alignment horizontal="center" vertical="center" wrapText="1"/>
    </xf>
    <xf numFmtId="0" fontId="10" fillId="24" borderId="24" xfId="0" applyFont="1" applyFill="1" applyBorder="1" applyAlignment="1">
      <alignment horizontal="center" vertical="center" wrapText="1"/>
    </xf>
    <xf numFmtId="0" fontId="17" fillId="24" borderId="24" xfId="0" applyFont="1" applyFill="1" applyBorder="1" applyAlignment="1">
      <alignment horizontal="left" vertical="center" wrapText="1"/>
    </xf>
    <xf numFmtId="0" fontId="17" fillId="24" borderId="24" xfId="0" applyFont="1" applyFill="1" applyBorder="1" applyAlignment="1">
      <alignment horizontal="center" vertical="center" wrapText="1"/>
    </xf>
    <xf numFmtId="1" fontId="3" fillId="18" borderId="8" xfId="0" applyNumberFormat="1" applyFont="1" applyFill="1" applyBorder="1" applyAlignment="1">
      <alignment horizontal="center" vertical="center" wrapText="1"/>
    </xf>
    <xf numFmtId="2" fontId="3" fillId="18" borderId="8" xfId="0" applyNumberFormat="1" applyFont="1" applyFill="1" applyBorder="1" applyAlignment="1">
      <alignment horizontal="center" vertical="center" wrapText="1"/>
    </xf>
    <xf numFmtId="0" fontId="3" fillId="18" borderId="8" xfId="0" applyFont="1" applyFill="1" applyBorder="1" applyAlignment="1">
      <alignment horizontal="center" vertical="center" wrapText="1"/>
    </xf>
    <xf numFmtId="166" fontId="3" fillId="18" borderId="8" xfId="5" applyNumberFormat="1" applyFont="1" applyFill="1" applyBorder="1" applyAlignment="1">
      <alignment horizontal="center" vertical="center" wrapText="1"/>
    </xf>
    <xf numFmtId="0" fontId="0" fillId="0" borderId="8" xfId="0" applyBorder="1"/>
    <xf numFmtId="0" fontId="0" fillId="18" borderId="8" xfId="0" applyFill="1" applyBorder="1"/>
    <xf numFmtId="0" fontId="5" fillId="25" borderId="87" xfId="0" applyFont="1" applyFill="1" applyBorder="1" applyAlignment="1">
      <alignment horizontal="center" vertical="center" wrapText="1"/>
    </xf>
    <xf numFmtId="0" fontId="3" fillId="25" borderId="87" xfId="0" applyFont="1" applyFill="1" applyBorder="1" applyAlignment="1">
      <alignment horizontal="center" vertical="center" wrapText="1"/>
    </xf>
    <xf numFmtId="0" fontId="10" fillId="24" borderId="87" xfId="0" applyFont="1" applyFill="1" applyBorder="1" applyAlignment="1">
      <alignment horizontal="center" vertical="center" wrapText="1"/>
    </xf>
    <xf numFmtId="0" fontId="17" fillId="24" borderId="87" xfId="0" applyFont="1" applyFill="1" applyBorder="1" applyAlignment="1">
      <alignment horizontal="left" vertical="center" wrapText="1"/>
    </xf>
    <xf numFmtId="0" fontId="17" fillId="24" borderId="87" xfId="0" applyFont="1" applyFill="1" applyBorder="1" applyAlignment="1">
      <alignment horizontal="center" vertical="center" wrapText="1"/>
    </xf>
    <xf numFmtId="166" fontId="5" fillId="14" borderId="88" xfId="0" applyNumberFormat="1" applyFont="1" applyFill="1" applyBorder="1" applyAlignment="1">
      <alignment horizontal="center" vertical="center"/>
    </xf>
    <xf numFmtId="166" fontId="5" fillId="14" borderId="89" xfId="0" applyNumberFormat="1" applyFont="1" applyFill="1" applyBorder="1" applyAlignment="1">
      <alignment horizontal="center" vertical="center"/>
    </xf>
    <xf numFmtId="166" fontId="5" fillId="14" borderId="90" xfId="0" applyNumberFormat="1" applyFont="1" applyFill="1" applyBorder="1" applyAlignment="1">
      <alignment horizontal="center" vertical="center"/>
    </xf>
    <xf numFmtId="166" fontId="5" fillId="14" borderId="91" xfId="0" applyNumberFormat="1" applyFont="1" applyFill="1" applyBorder="1" applyAlignment="1">
      <alignment horizontal="center" vertical="center"/>
    </xf>
    <xf numFmtId="166" fontId="5" fillId="14" borderId="92" xfId="0" applyNumberFormat="1" applyFont="1" applyFill="1" applyBorder="1" applyAlignment="1">
      <alignment horizontal="center" vertical="center"/>
    </xf>
    <xf numFmtId="166" fontId="5" fillId="14" borderId="93" xfId="0" applyNumberFormat="1" applyFont="1" applyFill="1" applyBorder="1" applyAlignment="1">
      <alignment horizontal="center" vertical="center"/>
    </xf>
    <xf numFmtId="166" fontId="33" fillId="22" borderId="70" xfId="0" applyNumberFormat="1" applyFont="1" applyFill="1" applyBorder="1" applyAlignment="1">
      <alignment horizontal="center" vertical="center"/>
    </xf>
    <xf numFmtId="164" fontId="33" fillId="14" borderId="75" xfId="0" applyNumberFormat="1" applyFont="1" applyFill="1" applyBorder="1" applyAlignment="1">
      <alignment horizontal="center" vertical="center"/>
    </xf>
    <xf numFmtId="0" fontId="7" fillId="3" borderId="7" xfId="0" applyFont="1" applyFill="1" applyBorder="1" applyAlignment="1">
      <alignment horizontal="center" vertical="center" wrapText="1"/>
    </xf>
    <xf numFmtId="166" fontId="17" fillId="15" borderId="73" xfId="0" applyNumberFormat="1" applyFont="1" applyFill="1" applyBorder="1" applyAlignment="1">
      <alignment horizontal="center" vertical="center"/>
    </xf>
    <xf numFmtId="0" fontId="17" fillId="14" borderId="42" xfId="0" applyFont="1" applyFill="1" applyBorder="1" applyAlignment="1">
      <alignment horizontal="center" vertical="center"/>
    </xf>
    <xf numFmtId="167" fontId="38" fillId="25" borderId="0" xfId="0" applyNumberFormat="1" applyFont="1" applyFill="1" applyAlignment="1">
      <alignment horizontal="center" vertical="center"/>
    </xf>
    <xf numFmtId="167" fontId="38" fillId="15" borderId="0" xfId="0" applyNumberFormat="1" applyFont="1" applyFill="1" applyAlignment="1">
      <alignment horizontal="center" vertical="center"/>
    </xf>
    <xf numFmtId="166" fontId="38" fillId="25" borderId="0" xfId="0" applyNumberFormat="1" applyFont="1" applyFill="1" applyAlignment="1">
      <alignment horizontal="center" vertical="center"/>
    </xf>
    <xf numFmtId="166" fontId="38" fillId="15" borderId="0" xfId="0" applyNumberFormat="1" applyFont="1" applyFill="1" applyAlignment="1">
      <alignment horizontal="center" vertical="center"/>
    </xf>
    <xf numFmtId="0" fontId="39" fillId="0" borderId="0" xfId="0" applyFont="1" applyAlignment="1">
      <alignment horizontal="center" vertical="center"/>
    </xf>
    <xf numFmtId="167" fontId="40" fillId="14" borderId="94" xfId="0" applyNumberFormat="1" applyFont="1" applyFill="1" applyBorder="1" applyAlignment="1">
      <alignment horizontal="center" vertical="center"/>
    </xf>
    <xf numFmtId="166" fontId="40" fillId="14" borderId="96" xfId="0" applyNumberFormat="1" applyFont="1" applyFill="1" applyBorder="1" applyAlignment="1">
      <alignment horizontal="center" vertical="center"/>
    </xf>
    <xf numFmtId="167" fontId="40" fillId="14" borderId="96" xfId="0" applyNumberFormat="1" applyFont="1" applyFill="1" applyBorder="1" applyAlignment="1">
      <alignment horizontal="center" vertical="center"/>
    </xf>
    <xf numFmtId="167" fontId="40" fillId="27" borderId="90" xfId="0" applyNumberFormat="1" applyFont="1" applyFill="1" applyBorder="1" applyAlignment="1">
      <alignment horizontal="center" vertical="center"/>
    </xf>
    <xf numFmtId="166" fontId="40" fillId="27" borderId="90" xfId="0" applyNumberFormat="1" applyFont="1" applyFill="1" applyBorder="1" applyAlignment="1">
      <alignment horizontal="center" vertical="center"/>
    </xf>
    <xf numFmtId="0" fontId="7" fillId="3" borderId="67" xfId="0" applyFont="1" applyFill="1" applyBorder="1" applyAlignment="1">
      <alignment horizontal="center" vertical="center" wrapText="1"/>
    </xf>
    <xf numFmtId="166" fontId="5" fillId="14" borderId="70" xfId="0" applyNumberFormat="1" applyFont="1" applyFill="1" applyBorder="1" applyAlignment="1">
      <alignment horizontal="center" vertical="center"/>
    </xf>
    <xf numFmtId="166" fontId="5" fillId="14" borderId="73" xfId="0" applyNumberFormat="1" applyFont="1" applyFill="1" applyBorder="1" applyAlignment="1">
      <alignment horizontal="center" vertical="center"/>
    </xf>
    <xf numFmtId="0" fontId="5" fillId="15" borderId="0" xfId="0" applyFont="1" applyFill="1" applyAlignment="1">
      <alignment horizontal="center" vertical="center"/>
    </xf>
    <xf numFmtId="167" fontId="3" fillId="15" borderId="0" xfId="0" applyNumberFormat="1" applyFont="1" applyFill="1" applyAlignment="1">
      <alignment horizontal="center" vertical="center"/>
    </xf>
    <xf numFmtId="0" fontId="3" fillId="15" borderId="0" xfId="0" applyFont="1" applyFill="1" applyAlignment="1">
      <alignment horizontal="center" vertical="center"/>
    </xf>
    <xf numFmtId="0" fontId="5" fillId="25" borderId="0" xfId="0" applyFont="1" applyFill="1" applyAlignment="1">
      <alignment horizontal="center" vertical="center"/>
    </xf>
    <xf numFmtId="0" fontId="3" fillId="25" borderId="0" xfId="0" applyFont="1" applyFill="1" applyAlignment="1">
      <alignment horizontal="center" vertical="center"/>
    </xf>
    <xf numFmtId="167" fontId="3" fillId="25" borderId="0" xfId="0" applyNumberFormat="1" applyFont="1" applyFill="1" applyAlignment="1">
      <alignment horizontal="center" vertical="center"/>
    </xf>
    <xf numFmtId="0" fontId="10" fillId="21" borderId="70" xfId="0" applyFont="1" applyFill="1" applyBorder="1" applyAlignment="1">
      <alignment horizontal="center" wrapText="1"/>
    </xf>
    <xf numFmtId="167" fontId="3" fillId="25" borderId="70" xfId="0" applyNumberFormat="1" applyFont="1" applyFill="1" applyBorder="1" applyAlignment="1">
      <alignment horizontal="center" vertical="center"/>
    </xf>
    <xf numFmtId="167" fontId="3" fillId="15" borderId="70" xfId="0" applyNumberFormat="1" applyFont="1" applyFill="1" applyBorder="1" applyAlignment="1">
      <alignment horizontal="center" vertical="center"/>
    </xf>
    <xf numFmtId="0" fontId="10" fillId="21" borderId="73" xfId="0" applyFont="1" applyFill="1" applyBorder="1" applyAlignment="1">
      <alignment horizontal="center" wrapText="1"/>
    </xf>
    <xf numFmtId="167" fontId="3" fillId="25" borderId="73" xfId="0" applyNumberFormat="1" applyFont="1" applyFill="1" applyBorder="1" applyAlignment="1">
      <alignment horizontal="center" vertical="center"/>
    </xf>
    <xf numFmtId="167" fontId="3" fillId="15" borderId="73" xfId="0" applyNumberFormat="1" applyFont="1" applyFill="1" applyBorder="1" applyAlignment="1">
      <alignment horizontal="center" vertical="center"/>
    </xf>
    <xf numFmtId="0" fontId="10" fillId="20" borderId="73" xfId="0" applyFont="1" applyFill="1" applyBorder="1" applyAlignment="1">
      <alignment horizontal="center" wrapText="1"/>
    </xf>
    <xf numFmtId="166" fontId="5" fillId="14" borderId="75" xfId="0" applyNumberFormat="1" applyFont="1" applyFill="1" applyBorder="1" applyAlignment="1">
      <alignment horizontal="center" vertical="center"/>
    </xf>
    <xf numFmtId="166" fontId="5" fillId="14" borderId="99" xfId="0" applyNumberFormat="1" applyFont="1" applyFill="1" applyBorder="1" applyAlignment="1">
      <alignment horizontal="center" vertical="center"/>
    </xf>
    <xf numFmtId="0" fontId="6" fillId="4" borderId="1" xfId="0" applyFont="1" applyFill="1" applyBorder="1" applyAlignment="1">
      <alignment horizontal="center"/>
    </xf>
    <xf numFmtId="0" fontId="6" fillId="4" borderId="37" xfId="0" applyFont="1" applyFill="1" applyBorder="1" applyAlignment="1">
      <alignment horizontal="center"/>
    </xf>
    <xf numFmtId="0" fontId="6" fillId="7" borderId="1" xfId="0" applyFont="1" applyFill="1" applyBorder="1" applyAlignment="1">
      <alignment horizontal="center"/>
    </xf>
    <xf numFmtId="0" fontId="7" fillId="3" borderId="0" xfId="0" applyFont="1" applyFill="1" applyAlignment="1">
      <alignment horizontal="center"/>
    </xf>
    <xf numFmtId="0" fontId="7" fillId="8" borderId="0" xfId="0" applyFont="1" applyFill="1" applyAlignment="1">
      <alignment horizontal="center"/>
    </xf>
    <xf numFmtId="0" fontId="7" fillId="5" borderId="0" xfId="0" applyFont="1" applyFill="1" applyAlignment="1">
      <alignment horizontal="center"/>
    </xf>
    <xf numFmtId="0" fontId="7" fillId="5" borderId="38" xfId="0" applyFont="1" applyFill="1" applyBorder="1" applyAlignment="1">
      <alignment horizontal="center"/>
    </xf>
    <xf numFmtId="0" fontId="7" fillId="3" borderId="1" xfId="0" applyFont="1" applyFill="1" applyBorder="1" applyAlignment="1">
      <alignment horizontal="center"/>
    </xf>
    <xf numFmtId="0" fontId="7" fillId="3" borderId="5" xfId="0" applyFont="1" applyFill="1" applyBorder="1" applyAlignment="1">
      <alignment horizontal="center"/>
    </xf>
    <xf numFmtId="0" fontId="7" fillId="8" borderId="6" xfId="0" applyFont="1" applyFill="1" applyBorder="1" applyAlignment="1">
      <alignment horizontal="center"/>
    </xf>
    <xf numFmtId="0" fontId="7" fillId="8" borderId="7" xfId="0" applyFont="1" applyFill="1" applyBorder="1" applyAlignment="1">
      <alignment horizontal="center"/>
    </xf>
    <xf numFmtId="0" fontId="6" fillId="4" borderId="2" xfId="0" applyFont="1" applyFill="1" applyBorder="1" applyAlignment="1">
      <alignment horizontal="center"/>
    </xf>
    <xf numFmtId="0" fontId="6" fillId="7" borderId="3" xfId="0" applyFont="1" applyFill="1" applyBorder="1" applyAlignment="1">
      <alignment horizontal="center"/>
    </xf>
    <xf numFmtId="0" fontId="7" fillId="3" borderId="4" xfId="0" applyFont="1" applyFill="1" applyBorder="1" applyAlignment="1">
      <alignment horizontal="center"/>
    </xf>
    <xf numFmtId="0" fontId="6" fillId="4" borderId="1" xfId="0" applyFont="1" applyFill="1" applyBorder="1" applyAlignment="1">
      <alignment horizontal="center" vertical="center"/>
    </xf>
    <xf numFmtId="0" fontId="6" fillId="4" borderId="37" xfId="0" applyFont="1" applyFill="1" applyBorder="1" applyAlignment="1">
      <alignment horizontal="center" vertical="center"/>
    </xf>
    <xf numFmtId="0" fontId="6" fillId="7" borderId="1" xfId="0" applyFont="1" applyFill="1" applyBorder="1" applyAlignment="1">
      <alignment horizontal="center" vertical="center"/>
    </xf>
    <xf numFmtId="0" fontId="7" fillId="3" borderId="0" xfId="0" applyFont="1" applyFill="1" applyAlignment="1">
      <alignment horizontal="center" vertical="center"/>
    </xf>
    <xf numFmtId="0" fontId="7" fillId="8" borderId="0" xfId="0" applyFont="1" applyFill="1" applyAlignment="1">
      <alignment horizontal="center" vertical="center"/>
    </xf>
    <xf numFmtId="0" fontId="7" fillId="5" borderId="0" xfId="0" applyFont="1" applyFill="1" applyAlignment="1">
      <alignment horizontal="center" vertical="center"/>
    </xf>
    <xf numFmtId="0" fontId="7" fillId="5" borderId="38"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5" xfId="0" applyFont="1" applyFill="1" applyBorder="1" applyAlignment="1">
      <alignment horizontal="center" vertical="center"/>
    </xf>
    <xf numFmtId="0" fontId="7" fillId="8" borderId="6" xfId="0" applyFont="1" applyFill="1" applyBorder="1" applyAlignment="1">
      <alignment horizontal="center" vertical="center"/>
    </xf>
    <xf numFmtId="0" fontId="7" fillId="8" borderId="7" xfId="0" applyFont="1" applyFill="1" applyBorder="1" applyAlignment="1">
      <alignment horizontal="center" vertical="center"/>
    </xf>
    <xf numFmtId="0" fontId="6" fillId="4" borderId="69" xfId="0" applyFont="1" applyFill="1" applyBorder="1" applyAlignment="1">
      <alignment horizontal="center" vertical="center"/>
    </xf>
    <xf numFmtId="0" fontId="6" fillId="4" borderId="76" xfId="0" applyFont="1" applyFill="1" applyBorder="1" applyAlignment="1">
      <alignment horizontal="center" vertical="center"/>
    </xf>
    <xf numFmtId="0" fontId="6" fillId="7" borderId="76" xfId="0" applyFont="1" applyFill="1" applyBorder="1" applyAlignment="1">
      <alignment horizontal="center" vertical="center"/>
    </xf>
    <xf numFmtId="0" fontId="7" fillId="3" borderId="66" xfId="0" applyFont="1" applyFill="1" applyBorder="1" applyAlignment="1">
      <alignment horizontal="center" vertical="center"/>
    </xf>
    <xf numFmtId="0" fontId="7" fillId="5" borderId="73" xfId="0" applyFont="1" applyFill="1" applyBorder="1" applyAlignment="1">
      <alignment horizontal="center" vertical="center"/>
    </xf>
    <xf numFmtId="0" fontId="7" fillId="8" borderId="71" xfId="0" applyFont="1" applyFill="1" applyBorder="1" applyAlignment="1">
      <alignment horizontal="center" vertical="center"/>
    </xf>
    <xf numFmtId="0" fontId="7" fillId="8" borderId="74" xfId="0" applyFont="1" applyFill="1" applyBorder="1" applyAlignment="1">
      <alignment horizontal="center" vertical="center"/>
    </xf>
    <xf numFmtId="0" fontId="6" fillId="4" borderId="69"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7" borderId="97" xfId="0" applyFont="1" applyFill="1" applyBorder="1" applyAlignment="1">
      <alignment horizontal="center" vertical="center" wrapText="1"/>
    </xf>
    <xf numFmtId="0" fontId="6" fillId="7" borderId="76" xfId="0" applyFont="1" applyFill="1" applyBorder="1" applyAlignment="1">
      <alignment horizontal="center" vertical="center" wrapText="1"/>
    </xf>
    <xf numFmtId="0" fontId="7" fillId="8" borderId="73" xfId="0" applyFont="1" applyFill="1" applyBorder="1" applyAlignment="1">
      <alignment horizontal="center" vertical="center"/>
    </xf>
    <xf numFmtId="0" fontId="7" fillId="3" borderId="7" xfId="0" applyFont="1" applyFill="1" applyBorder="1" applyAlignment="1">
      <alignment horizontal="center" vertical="center" wrapText="1"/>
    </xf>
    <xf numFmtId="0" fontId="7" fillId="3" borderId="74" xfId="0" applyFont="1" applyFill="1" applyBorder="1" applyAlignment="1">
      <alignment horizontal="center" vertical="center" wrapText="1"/>
    </xf>
    <xf numFmtId="0" fontId="7" fillId="3" borderId="70" xfId="0" applyFont="1" applyFill="1" applyBorder="1" applyAlignment="1">
      <alignment horizontal="center" vertical="center" wrapText="1"/>
    </xf>
    <xf numFmtId="0" fontId="7" fillId="3" borderId="73" xfId="0" applyFont="1" applyFill="1" applyBorder="1" applyAlignment="1">
      <alignment horizontal="center" vertical="center" wrapText="1"/>
    </xf>
    <xf numFmtId="166" fontId="39" fillId="25" borderId="70" xfId="0" applyNumberFormat="1" applyFont="1" applyFill="1" applyBorder="1" applyAlignment="1">
      <alignment horizontal="center" vertical="center"/>
    </xf>
    <xf numFmtId="166" fontId="39" fillId="25" borderId="73" xfId="0" applyNumberFormat="1" applyFont="1" applyFill="1" applyBorder="1" applyAlignment="1">
      <alignment horizontal="center" vertical="center"/>
    </xf>
    <xf numFmtId="166" fontId="39" fillId="15" borderId="70" xfId="0" applyNumberFormat="1" applyFont="1" applyFill="1" applyBorder="1" applyAlignment="1">
      <alignment horizontal="center" vertical="center"/>
    </xf>
    <xf numFmtId="166" fontId="39" fillId="15" borderId="73" xfId="0" applyNumberFormat="1" applyFont="1" applyFill="1" applyBorder="1" applyAlignment="1">
      <alignment horizontal="center" vertical="center"/>
    </xf>
    <xf numFmtId="166" fontId="41" fillId="14" borderId="94" xfId="0" applyNumberFormat="1" applyFont="1" applyFill="1" applyBorder="1" applyAlignment="1">
      <alignment horizontal="center" vertical="center"/>
    </xf>
    <xf numFmtId="166" fontId="41" fillId="14" borderId="95" xfId="0" applyNumberFormat="1" applyFont="1" applyFill="1" applyBorder="1" applyAlignment="1">
      <alignment horizontal="center" vertical="center"/>
    </xf>
    <xf numFmtId="166" fontId="41" fillId="27" borderId="94" xfId="0" applyNumberFormat="1" applyFont="1" applyFill="1" applyBorder="1" applyAlignment="1">
      <alignment horizontal="center" vertical="center"/>
    </xf>
    <xf numFmtId="166" fontId="41" fillId="27" borderId="95" xfId="0" applyNumberFormat="1" applyFont="1" applyFill="1" applyBorder="1" applyAlignment="1">
      <alignment horizontal="center" vertical="center"/>
    </xf>
    <xf numFmtId="0" fontId="27" fillId="0" borderId="0" xfId="0" applyFont="1" applyAlignment="1">
      <alignment horizontal="left" vertical="center"/>
    </xf>
    <xf numFmtId="0" fontId="27" fillId="0" borderId="0" xfId="0" applyFont="1" applyAlignment="1">
      <alignment horizontal="left" vertical="center" wrapText="1"/>
    </xf>
    <xf numFmtId="0" fontId="6" fillId="14" borderId="17" xfId="0" applyFont="1" applyFill="1" applyBorder="1" applyAlignment="1">
      <alignment horizontal="left" vertical="center" wrapText="1"/>
    </xf>
    <xf numFmtId="0" fontId="5" fillId="6" borderId="0" xfId="0" applyFont="1" applyFill="1" applyAlignment="1">
      <alignment horizontal="center"/>
    </xf>
    <xf numFmtId="0" fontId="5" fillId="19" borderId="48" xfId="0" applyFont="1" applyFill="1" applyBorder="1" applyAlignment="1">
      <alignment horizontal="center"/>
    </xf>
    <xf numFmtId="0" fontId="5" fillId="19" borderId="49" xfId="0" applyFont="1" applyFill="1" applyBorder="1" applyAlignment="1">
      <alignment horizontal="center"/>
    </xf>
    <xf numFmtId="0" fontId="5" fillId="20" borderId="48" xfId="0" applyFont="1" applyFill="1" applyBorder="1" applyAlignment="1">
      <alignment horizontal="center"/>
    </xf>
    <xf numFmtId="0" fontId="5" fillId="20" borderId="0" xfId="0" applyFont="1" applyFill="1" applyAlignment="1">
      <alignment horizontal="center"/>
    </xf>
    <xf numFmtId="0" fontId="5" fillId="20" borderId="28" xfId="0" applyFont="1" applyFill="1" applyBorder="1" applyAlignment="1">
      <alignment horizontal="center"/>
    </xf>
    <xf numFmtId="0" fontId="5" fillId="19" borderId="70" xfId="0" applyFont="1" applyFill="1" applyBorder="1" applyAlignment="1">
      <alignment horizontal="center"/>
    </xf>
    <xf numFmtId="0" fontId="5" fillId="19" borderId="73" xfId="0" applyFont="1" applyFill="1" applyBorder="1" applyAlignment="1">
      <alignment horizontal="center"/>
    </xf>
    <xf numFmtId="0" fontId="5" fillId="20" borderId="73" xfId="0" applyFont="1" applyFill="1" applyBorder="1" applyAlignment="1">
      <alignment horizontal="center"/>
    </xf>
    <xf numFmtId="0" fontId="37" fillId="29" borderId="79" xfId="0" applyFont="1" applyFill="1" applyBorder="1" applyAlignment="1">
      <alignment horizontal="center"/>
    </xf>
    <xf numFmtId="0" fontId="37" fillId="29" borderId="78" xfId="0" applyFont="1" applyFill="1" applyBorder="1" applyAlignment="1">
      <alignment horizontal="center"/>
    </xf>
    <xf numFmtId="0" fontId="37" fillId="29" borderId="80" xfId="0" applyFont="1" applyFill="1" applyBorder="1" applyAlignment="1">
      <alignment horizontal="center"/>
    </xf>
    <xf numFmtId="0" fontId="37" fillId="30" borderId="79" xfId="0" applyFont="1" applyFill="1" applyBorder="1" applyAlignment="1">
      <alignment horizontal="center" wrapText="1"/>
    </xf>
    <xf numFmtId="0" fontId="37" fillId="30" borderId="78" xfId="0" applyFont="1" applyFill="1" applyBorder="1" applyAlignment="1">
      <alignment horizontal="center" wrapText="1"/>
    </xf>
    <xf numFmtId="166" fontId="37" fillId="3" borderId="79" xfId="0" applyNumberFormat="1" applyFont="1" applyFill="1" applyBorder="1" applyAlignment="1">
      <alignment horizontal="center"/>
    </xf>
    <xf numFmtId="166" fontId="37" fillId="3" borderId="78" xfId="0" applyNumberFormat="1" applyFont="1" applyFill="1" applyBorder="1" applyAlignment="1">
      <alignment horizontal="center"/>
    </xf>
    <xf numFmtId="0" fontId="37" fillId="28" borderId="36" xfId="0" applyFont="1" applyFill="1" applyBorder="1" applyAlignment="1">
      <alignment horizontal="center"/>
    </xf>
    <xf numFmtId="0" fontId="37" fillId="28" borderId="78" xfId="0" applyFont="1" applyFill="1" applyBorder="1" applyAlignment="1">
      <alignment horizontal="center"/>
    </xf>
    <xf numFmtId="0" fontId="37" fillId="28" borderId="85" xfId="0" applyFont="1" applyFill="1" applyBorder="1" applyAlignment="1">
      <alignment horizontal="center"/>
    </xf>
    <xf numFmtId="0" fontId="37" fillId="19" borderId="79" xfId="0" applyFont="1" applyFill="1" applyBorder="1" applyAlignment="1">
      <alignment horizontal="center"/>
    </xf>
    <xf numFmtId="0" fontId="37" fillId="19" borderId="78" xfId="0" applyFont="1" applyFill="1" applyBorder="1" applyAlignment="1">
      <alignment horizontal="center"/>
    </xf>
    <xf numFmtId="0" fontId="37" fillId="20" borderId="79" xfId="0" applyFont="1" applyFill="1" applyBorder="1" applyAlignment="1">
      <alignment horizontal="center"/>
    </xf>
    <xf numFmtId="0" fontId="37" fillId="20" borderId="78" xfId="0" applyFont="1" applyFill="1" applyBorder="1" applyAlignment="1">
      <alignment horizontal="center"/>
    </xf>
    <xf numFmtId="166" fontId="5" fillId="14" borderId="94" xfId="0" applyNumberFormat="1" applyFont="1" applyFill="1" applyBorder="1" applyAlignment="1">
      <alignment horizontal="center" vertical="center"/>
    </xf>
    <xf numFmtId="166" fontId="5" fillId="14" borderId="95" xfId="0" applyNumberFormat="1" applyFont="1" applyFill="1" applyBorder="1" applyAlignment="1">
      <alignment horizontal="center" vertical="center"/>
    </xf>
    <xf numFmtId="166" fontId="5" fillId="14" borderId="96" xfId="0" applyNumberFormat="1" applyFont="1" applyFill="1" applyBorder="1" applyAlignment="1">
      <alignment horizontal="center" vertical="center"/>
    </xf>
    <xf numFmtId="166" fontId="5" fillId="14" borderId="98" xfId="0" applyNumberFormat="1" applyFont="1" applyFill="1" applyBorder="1" applyAlignment="1">
      <alignment horizontal="center" vertical="center"/>
    </xf>
  </cellXfs>
  <cellStyles count="6">
    <cellStyle name="Currency" xfId="5" builtinId="4"/>
    <cellStyle name="Hyperlink" xfId="2" builtinId="8"/>
    <cellStyle name="Neutral" xfId="1" builtinId="28"/>
    <cellStyle name="Normal" xfId="0" builtinId="0"/>
    <cellStyle name="Normal 2" xfId="3" xr:uid="{AC2C282E-DD80-4DD8-99A2-633045D6D70C}"/>
    <cellStyle name="Normal 3" xfId="4" xr:uid="{C7F14771-B2E0-400A-A110-CE507422A283}"/>
  </cellStyles>
  <dxfs count="395">
    <dxf>
      <font>
        <b/>
        <strike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0" formatCode="General"/>
      <fill>
        <patternFill patternType="solid">
          <fgColor indexed="64"/>
          <bgColor theme="5" tint="0.59999389629810485"/>
        </patternFill>
      </fill>
      <alignment horizontal="center" vertical="bottom" textRotation="0" wrapText="0" indent="0" justifyLastLine="0" shrinkToFit="0" readingOrder="0"/>
    </dxf>
    <dxf>
      <font>
        <b val="0"/>
        <strike val="0"/>
        <outline val="0"/>
        <shadow val="0"/>
        <u val="none"/>
        <vertAlign val="baseline"/>
        <sz val="11"/>
        <color theme="1"/>
        <name val="Arial"/>
        <scheme val="none"/>
      </font>
      <numFmt numFmtId="0" formatCode="General"/>
      <alignment horizontal="center" vertical="bottom" textRotation="0" wrapText="0" indent="0" justifyLastLine="0" shrinkToFit="0" readingOrder="0"/>
      <border diagonalUp="0" diagonalDown="0">
        <left style="thin">
          <color indexed="64"/>
        </left>
        <right/>
        <top/>
        <bottom/>
        <vertical/>
        <horizontal/>
      </border>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border diagonalUp="0" diagonalDown="0">
        <left style="thin">
          <color indexed="64"/>
        </left>
        <right/>
        <top/>
        <bottom/>
        <vertical/>
        <horizontal/>
      </border>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strike val="0"/>
        <outline val="0"/>
        <shadow val="0"/>
        <u val="none"/>
        <vertAlign val="baseline"/>
        <sz val="11"/>
        <color theme="1"/>
        <name val="Arial"/>
        <scheme val="none"/>
      </font>
      <numFmt numFmtId="167" formatCode="&quot;$&quot;#,##0.00"/>
      <alignment horizontal="center" vertical="bottom" textRotation="0" wrapText="0" indent="0" justifyLastLine="0" shrinkToFit="0" readingOrder="0"/>
    </dxf>
    <dxf>
      <font>
        <strike val="0"/>
        <outline val="0"/>
        <shadow val="0"/>
        <u val="none"/>
        <vertAlign val="baseline"/>
        <sz val="11"/>
        <color theme="1"/>
        <name val="Arial"/>
        <scheme val="none"/>
      </font>
      <numFmt numFmtId="167" formatCode="&quot;$&quot;#,##0.00"/>
      <alignment horizontal="center" vertical="bottom" textRotation="0" wrapText="0" indent="0" justifyLastLine="0" shrinkToFit="0" readingOrder="0"/>
    </dxf>
    <dxf>
      <font>
        <strike val="0"/>
        <outline val="0"/>
        <shadow val="0"/>
        <u val="none"/>
        <vertAlign val="baseline"/>
        <sz val="11"/>
        <color theme="1"/>
        <name val="Arial"/>
        <scheme val="none"/>
      </font>
      <numFmt numFmtId="167" formatCode="&quot;$&quot;#,##0.00"/>
      <alignment horizontal="center" vertical="bottom" textRotation="0" wrapText="0" indent="0" justifyLastLine="0" shrinkToFit="0" readingOrder="0"/>
      <border diagonalUp="0" diagonalDown="0">
        <left style="thin">
          <color indexed="64"/>
        </left>
        <right/>
        <top/>
        <bottom/>
        <vertical/>
        <horizontal/>
      </border>
    </dxf>
    <dxf>
      <font>
        <b/>
        <strike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numFmt numFmtId="166" formatCode="&quot;$&quot;#,##0"/>
      <fill>
        <patternFill patternType="solid">
          <fgColor indexed="64"/>
          <bgColor theme="5" tint="0.59999389629810485"/>
        </patternFill>
      </fill>
      <alignment horizontal="left" vertical="center"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167" formatCode="&quot;$&quot;#,##0.00"/>
      <alignment horizontal="center"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167" formatCode="&quot;$&quot;#,##0.00"/>
      <alignment horizontal="center" vertical="bottom" textRotation="0" wrapText="0" indent="0" justifyLastLine="0" shrinkToFit="0" readingOrder="0"/>
    </dxf>
    <dxf>
      <font>
        <b val="0"/>
        <strike val="0"/>
        <outline val="0"/>
        <shadow val="0"/>
        <u val="none"/>
        <vertAlign val="baseline"/>
        <sz val="11"/>
        <color theme="1"/>
        <name val="Arial"/>
        <scheme val="none"/>
      </font>
      <numFmt numFmtId="167" formatCode="&quot;$&quot;#,##0.00"/>
      <alignment horizontal="center" vertical="bottom" textRotation="0" wrapText="0" indent="0" justifyLastLine="0" shrinkToFit="0" readingOrder="0"/>
      <border diagonalUp="0" diagonalDown="0">
        <left style="thin">
          <color indexed="64"/>
        </left>
        <right/>
        <top/>
        <bottom/>
        <vertical/>
        <horizontal/>
      </border>
    </dxf>
    <dxf>
      <font>
        <b/>
        <strike val="0"/>
        <outline val="0"/>
        <shadow val="0"/>
        <u val="none"/>
        <vertAlign val="baseline"/>
        <sz val="11"/>
        <color theme="1"/>
        <name val="Arial"/>
        <scheme val="none"/>
      </font>
      <numFmt numFmtId="167" formatCode="&quot;$&quot;#,##0.00"/>
      <alignment horizontal="center" vertical="bottom" textRotation="0" wrapText="0" indent="0" justifyLastLine="0" shrinkToFit="0" readingOrder="0"/>
    </dxf>
    <dxf>
      <font>
        <b val="0"/>
        <strike val="0"/>
        <outline val="0"/>
        <shadow val="0"/>
        <u val="none"/>
        <vertAlign val="baseline"/>
        <sz val="11"/>
        <color theme="1"/>
        <name val="Arial"/>
        <scheme val="none"/>
      </font>
      <numFmt numFmtId="167" formatCode="&quot;$&quot;#,##0.00"/>
      <alignment horizontal="center" vertical="bottom" textRotation="0" wrapText="0" indent="0" justifyLastLine="0" shrinkToFit="0" readingOrder="0"/>
      <border diagonalUp="0" diagonalDown="0">
        <left style="thin">
          <color indexed="64"/>
        </left>
        <right/>
        <top/>
        <bottom/>
        <vertical/>
        <horizontal/>
      </border>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border diagonalUp="0" diagonalDown="0">
        <left style="thin">
          <color indexed="64"/>
        </left>
        <right/>
        <top/>
        <bottom/>
        <vertical/>
        <horizontal/>
      </border>
    </dxf>
    <dxf>
      <font>
        <b/>
        <i val="0"/>
        <strike val="0"/>
        <condense val="0"/>
        <extend val="0"/>
        <outline val="0"/>
        <shadow val="0"/>
        <u val="none"/>
        <vertAlign val="baseline"/>
        <sz val="11"/>
        <color theme="1"/>
        <name val="Arial"/>
        <scheme val="none"/>
      </font>
      <numFmt numFmtId="166" formatCode="&quot;$&quot;#,##0"/>
      <fill>
        <patternFill patternType="solid">
          <fgColor indexed="64"/>
          <bgColor theme="5" tint="0.59999389629810485"/>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scheme val="none"/>
      </font>
      <fill>
        <patternFill patternType="solid">
          <fgColor indexed="64"/>
          <bgColor theme="5" tint="0.59999389629810485"/>
        </patternFill>
      </fill>
      <alignment horizontal="left" vertical="center" textRotation="0" wrapText="0" indent="0" justifyLastLine="0" shrinkToFit="0" readingOrder="0"/>
    </dxf>
    <dxf>
      <font>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fill>
        <patternFill patternType="solid">
          <fgColor indexed="64"/>
          <bgColor theme="5" tint="0.59999389629810485"/>
        </patternFill>
      </fill>
      <alignment horizontal="left" vertical="center" textRotation="0" wrapText="0" indent="0" justifyLastLine="0" shrinkToFit="0" readingOrder="0"/>
    </dxf>
    <dxf>
      <font>
        <name val="Arial"/>
      </font>
      <alignment horizontal="center" vertical="bottom"/>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thin">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indexed="64"/>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medium">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rgb="FF000000"/>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center" vertical="bottom" textRotation="0" wrapText="1"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thin">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indexed="64"/>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medium">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rgb="FF000000"/>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center" vertical="bottom" textRotation="0" wrapText="1"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thin">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indexed="64"/>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medium">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rgb="FF000000"/>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center" vertical="bottom" textRotation="0" wrapText="1"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thin">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indexed="64"/>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medium">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indexed="64"/>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center" vertical="bottom" textRotation="0" wrapText="1"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right style="thin">
          <color indexed="64"/>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border diagonalUp="0" diagonalDown="0">
        <left style="medium">
          <color indexed="64"/>
        </left>
        <right/>
        <vertical/>
      </border>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167" formatCode="&quot;$&quot;#,##0.00"/>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center" vertical="bottom" textRotation="0" wrapText="1"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numFmt numFmtId="167" formatCode="&quot;$&quot;#,##0.00"/>
      <alignment horizontal="center" vertical="center" textRotation="0" wrapText="0" indent="0" justifyLastLine="0" shrinkToFit="0" readingOrder="0"/>
    </dxf>
    <dxf>
      <font>
        <strike val="0"/>
        <outline val="0"/>
        <shadow val="0"/>
        <u val="none"/>
        <vertAlign val="baseline"/>
        <sz val="11"/>
        <name val="Arial"/>
        <family val="2"/>
        <scheme val="none"/>
      </font>
      <alignment horizontal="center" vertical="center" textRotation="0" wrapText="0" indent="0" justifyLastLine="0" shrinkToFit="0" readingOrder="0"/>
    </dxf>
    <dxf>
      <font>
        <b/>
        <strike val="0"/>
        <outline val="0"/>
        <shadow val="0"/>
        <u val="none"/>
        <vertAlign val="baseline"/>
        <sz val="11"/>
        <name val="Arial"/>
        <family val="2"/>
        <scheme val="none"/>
      </font>
      <alignment horizontal="center" vertical="center" textRotation="0" wrapText="0" indent="0" justifyLastLine="0" shrinkToFit="0" readingOrder="0"/>
    </dxf>
    <dxf>
      <font>
        <strike val="0"/>
        <outline val="0"/>
        <shadow val="0"/>
        <u val="none"/>
        <vertAlign val="baseline"/>
        <sz val="11"/>
        <name val="Arial"/>
        <family val="2"/>
        <scheme val="none"/>
      </font>
      <alignment horizontal="center" vertical="center" textRotation="0" wrapText="0" indent="0" justifyLastLine="0" shrinkToFit="0" readingOrder="0"/>
    </dxf>
    <dxf>
      <font>
        <strike val="0"/>
        <outline val="0"/>
        <shadow val="0"/>
        <u val="none"/>
        <vertAlign val="baseline"/>
        <sz val="1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right/>
        <top/>
        <bottom style="thin">
          <color indexed="64"/>
        </bottom>
      </border>
    </dxf>
    <dxf>
      <font>
        <strike val="0"/>
        <outline val="0"/>
        <shadow val="0"/>
        <u val="none"/>
        <vertAlign val="baseline"/>
        <sz val="1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right/>
        <top/>
        <bottom style="thin">
          <color indexed="64"/>
        </bottom>
      </border>
    </dxf>
    <dxf>
      <font>
        <strike val="0"/>
        <outline val="0"/>
        <shadow val="0"/>
        <u val="none"/>
        <vertAlign val="baseline"/>
        <sz val="1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1"/>
        <color auto="1"/>
        <name val="Arial"/>
        <family val="2"/>
        <scheme val="none"/>
      </font>
      <numFmt numFmtId="166" formatCode="&quot;$&quot;#,##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b val="0"/>
        <i val="0"/>
        <strike val="0"/>
        <condense val="0"/>
        <extend val="0"/>
        <outline val="0"/>
        <shadow val="0"/>
        <u val="none"/>
        <vertAlign val="baseline"/>
        <sz val="11"/>
        <color theme="1"/>
        <name val="Arial"/>
        <family val="2"/>
        <scheme val="none"/>
      </font>
      <numFmt numFmtId="166" formatCode="&quot;$&quot;#,##0"/>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1"/>
        <color auto="1"/>
        <name val="Arial"/>
        <family val="2"/>
        <scheme val="none"/>
      </font>
      <numFmt numFmtId="164" formatCode="0.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strike val="0"/>
        <outline val="0"/>
        <shadow val="0"/>
        <u val="none"/>
        <vertAlign val="baseline"/>
        <sz val="1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164" formatCode="0.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strike val="0"/>
        <outline val="0"/>
        <shadow val="0"/>
        <u val="none"/>
        <vertAlign val="baseline"/>
        <sz val="11"/>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numFmt numFmtId="164" formatCode="0.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strike val="0"/>
        <outline val="0"/>
        <shadow val="0"/>
        <u val="none"/>
        <vertAlign val="baseline"/>
        <sz val="11"/>
        <name val="Arial"/>
        <family val="2"/>
        <scheme val="none"/>
      </font>
      <numFmt numFmtId="2" formatCode="0.00"/>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strike val="0"/>
        <outline val="0"/>
        <shadow val="0"/>
        <u val="none"/>
        <vertAlign val="baseline"/>
        <sz val="11"/>
        <name val="Arial"/>
        <family val="2"/>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strike val="0"/>
        <outline val="0"/>
        <shadow val="0"/>
        <u val="none"/>
        <vertAlign val="baseline"/>
        <sz val="11"/>
        <name val="Arial"/>
        <family val="2"/>
        <scheme val="none"/>
      </font>
      <numFmt numFmtId="168" formatCode="0.000"/>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b val="0"/>
        <i val="0"/>
        <strike val="0"/>
        <condense val="0"/>
        <extend val="0"/>
        <outline val="0"/>
        <shadow val="0"/>
        <u val="none"/>
        <vertAlign val="baseline"/>
        <sz val="11"/>
        <color theme="1"/>
        <name val="Arial"/>
        <family val="2"/>
        <scheme val="none"/>
      </font>
      <numFmt numFmtId="168"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b val="0"/>
        <i val="0"/>
        <strike val="0"/>
        <condense val="0"/>
        <extend val="0"/>
        <outline val="0"/>
        <shadow val="0"/>
        <u val="none"/>
        <vertAlign val="baseline"/>
        <sz val="11"/>
        <color theme="1"/>
        <name val="Arial"/>
        <family val="2"/>
        <scheme val="none"/>
      </font>
      <numFmt numFmtId="168"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5" tint="0.59999389629810485"/>
        </patternFill>
      </fill>
      <alignment horizontal="center" vertical="center" textRotation="0" wrapText="0" indent="0" justifyLastLine="0" shrinkToFit="0" readingOrder="0"/>
      <border diagonalUp="0" diagonalDown="0" outline="0">
        <left style="thin">
          <color theme="0"/>
        </left>
        <right style="thin">
          <color theme="0"/>
        </right>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rgb="FFD9E1F2"/>
          <bgColor rgb="FFD9E1F2"/>
        </patternFill>
      </fill>
      <alignment horizontal="center" vertical="center" textRotation="0" wrapText="0" indent="0" justifyLastLine="0" shrinkToFit="0" readingOrder="0"/>
      <border outline="0">
        <right style="thin">
          <color theme="0"/>
        </right>
      </border>
    </dxf>
    <dxf>
      <font>
        <b val="0"/>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rgb="FFD9E1F2"/>
          <bgColor rgb="FFD9E1F2"/>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right style="thin">
          <color theme="0"/>
        </right>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right/>
        <top/>
        <bottom style="thin">
          <color indexed="64"/>
        </bottom>
      </border>
    </dxf>
    <dxf>
      <font>
        <strike val="0"/>
        <outline val="0"/>
        <shadow val="0"/>
        <u val="none"/>
        <vertAlign val="baseline"/>
        <sz val="1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wrapText="0" indent="0" justifyLastLine="0" shrinkToFit="0" readingOrder="0"/>
      <border diagonalUp="0" diagonalDown="0" outline="0">
        <left/>
        <right/>
        <top/>
        <bottom style="thin">
          <color indexed="64"/>
        </bottom>
      </border>
    </dxf>
    <dxf>
      <font>
        <b/>
        <strike val="0"/>
        <outline val="0"/>
        <shadow val="0"/>
        <u val="none"/>
        <vertAlign val="baseline"/>
        <sz val="11"/>
        <name val="Arial"/>
        <family val="2"/>
        <scheme val="none"/>
      </font>
      <alignment horizontal="center" vertical="center" textRotation="0" indent="0" justifyLastLine="0" shrinkToFit="0" readingOrder="0"/>
    </dxf>
    <dxf>
      <font>
        <strike val="0"/>
        <outline val="0"/>
        <shadow val="0"/>
        <u val="none"/>
        <vertAlign val="baseline"/>
        <sz val="11"/>
        <color auto="1"/>
        <name val="Arial"/>
        <family val="2"/>
        <scheme val="none"/>
      </font>
      <fill>
        <patternFill patternType="solid">
          <fgColor indexed="64"/>
          <bgColor theme="5" tint="0.59999389629810485"/>
        </patternFill>
      </fill>
      <alignment horizontal="center" vertical="center" textRotation="0"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rgb="FFD9E1F2"/>
          <bgColor rgb="FFD9E1F2"/>
        </patternFill>
      </fill>
      <alignment horizontal="center" vertical="center" textRotation="0" wrapText="0" indent="0" justifyLastLine="0" shrinkToFit="0" readingOrder="0"/>
    </dxf>
    <dxf>
      <font>
        <strike val="0"/>
        <outline val="0"/>
        <shadow val="0"/>
        <u val="none"/>
        <vertAlign val="baseline"/>
        <sz val="11"/>
        <color theme="0"/>
        <name val="Arial"/>
        <family val="2"/>
        <scheme val="none"/>
      </font>
      <fill>
        <patternFill>
          <fgColor indexed="64"/>
          <bgColor rgb="FF0D4263"/>
        </patternFill>
      </fill>
      <alignment horizontal="center" vertical="center" textRotation="0" wrapText="1" indent="0" justifyLastLine="0" shrinkToFit="0" readingOrder="0"/>
    </dxf>
    <dxf>
      <border diagonalUp="0" diagonalDown="0">
        <left style="thin">
          <color theme="0"/>
        </left>
        <right style="thin">
          <color indexed="64"/>
        </right>
        <vertical/>
      </border>
    </dxf>
    <dxf>
      <border outline="0">
        <bottom style="thick">
          <color rgb="FFFFFFFF"/>
        </bottom>
      </border>
    </dxf>
    <dxf>
      <font>
        <b/>
        <i val="0"/>
        <strike val="0"/>
        <condense val="0"/>
        <extend val="0"/>
        <outline val="0"/>
        <shadow val="0"/>
        <u val="none"/>
        <vertAlign val="baseline"/>
        <sz val="11"/>
        <color theme="0"/>
        <name val="Arial"/>
        <family val="2"/>
        <scheme val="none"/>
      </font>
      <fill>
        <patternFill patternType="solid">
          <fgColor theme="4"/>
          <bgColor rgb="FF66ACB4"/>
        </patternFill>
      </fill>
      <alignment horizontal="center" vertical="center" textRotation="0" wrapText="1" indent="0" justifyLastLine="0" shrinkToFit="0" readingOrder="0"/>
      <border diagonalUp="0" diagonalDown="0" outline="0">
        <left style="thin">
          <color theme="0"/>
        </left>
        <right style="thin">
          <color theme="0"/>
        </right>
        <top/>
        <bottom/>
      </border>
    </dxf>
    <dxf>
      <border diagonalUp="0" diagonalDown="0">
        <left style="thin">
          <color theme="0"/>
        </left>
        <right style="thin">
          <color indexed="64"/>
        </right>
        <vertical/>
      </border>
    </dxf>
    <dxf>
      <border outline="0">
        <bottom style="thick">
          <color rgb="FFFFFFFF"/>
        </bottom>
      </border>
    </dxf>
    <dxf>
      <font>
        <b/>
        <i val="0"/>
        <strike val="0"/>
        <condense val="0"/>
        <extend val="0"/>
        <outline val="0"/>
        <shadow val="0"/>
        <u val="none"/>
        <vertAlign val="baseline"/>
        <sz val="11"/>
        <color theme="0"/>
        <name val="Arial"/>
        <family val="2"/>
        <scheme val="none"/>
      </font>
      <fill>
        <patternFill patternType="solid">
          <fgColor theme="4"/>
          <bgColor rgb="FF66ACB4"/>
        </patternFill>
      </fill>
      <alignment horizontal="center" vertical="center" textRotation="0" wrapText="1" indent="0" justifyLastLine="0" shrinkToFit="0" readingOrder="0"/>
      <border diagonalUp="0" diagonalDown="0" outline="0">
        <left style="thin">
          <color theme="0"/>
        </left>
        <right style="thin">
          <color theme="0"/>
        </right>
        <top/>
        <bottom/>
      </border>
    </dxf>
    <dxf>
      <border diagonalUp="0" diagonalDown="0">
        <left style="thin">
          <color theme="0"/>
        </left>
        <right style="thin">
          <color indexed="64"/>
        </right>
        <vertical/>
      </border>
    </dxf>
    <dxf>
      <border outline="0">
        <bottom style="thick">
          <color theme="0"/>
        </bottom>
      </border>
    </dxf>
    <dxf>
      <font>
        <b/>
        <i val="0"/>
        <strike val="0"/>
        <condense val="0"/>
        <extend val="0"/>
        <outline val="0"/>
        <shadow val="0"/>
        <u val="none"/>
        <vertAlign val="baseline"/>
        <sz val="11"/>
        <color theme="0"/>
        <name val="Arial"/>
        <family val="2"/>
        <scheme val="none"/>
      </font>
      <fill>
        <patternFill patternType="solid">
          <fgColor theme="4"/>
          <bgColor rgb="FF66ACB4"/>
        </patternFill>
      </fill>
      <alignment horizontal="center" vertical="center" textRotation="0" wrapText="1" indent="0" justifyLastLine="0" shrinkToFit="0" readingOrder="0"/>
      <border diagonalUp="0" diagonalDown="0" outline="0">
        <left style="thin">
          <color theme="0"/>
        </left>
        <right style="thin">
          <color theme="0"/>
        </right>
        <top/>
        <bottom/>
      </border>
    </dxf>
    <dxf>
      <border diagonalUp="0" diagonalDown="0">
        <left style="thin">
          <color theme="0"/>
        </left>
        <right style="thin">
          <color indexed="64"/>
        </right>
        <vertical/>
      </border>
    </dxf>
    <dxf>
      <border outline="0">
        <bottom style="thick">
          <color theme="0"/>
        </bottom>
      </border>
    </dxf>
    <dxf>
      <font>
        <b/>
        <i val="0"/>
        <strike val="0"/>
        <condense val="0"/>
        <extend val="0"/>
        <outline val="0"/>
        <shadow val="0"/>
        <u val="none"/>
        <vertAlign val="baseline"/>
        <sz val="11"/>
        <color theme="0"/>
        <name val="Arial"/>
        <family val="2"/>
        <scheme val="none"/>
      </font>
      <fill>
        <patternFill patternType="solid">
          <fgColor theme="4"/>
          <bgColor rgb="FF66ACB4"/>
        </patternFill>
      </fill>
      <alignment horizontal="center" vertical="center" textRotation="0" wrapText="1" indent="0" justifyLastLine="0" shrinkToFit="0" readingOrder="0"/>
      <border diagonalUp="0" diagonalDown="0" outline="0">
        <left style="thin">
          <color theme="0"/>
        </left>
        <right style="thin">
          <color theme="0"/>
        </right>
        <top/>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theme="0"/>
        </left>
        <right style="thin">
          <color indexed="64"/>
        </right>
        <top style="thin">
          <color theme="0"/>
        </top>
        <bottom style="thin">
          <color theme="0"/>
        </bottom>
        <vertical/>
        <horizontal/>
      </border>
    </dxf>
    <dxf>
      <font>
        <b/>
        <i val="0"/>
        <strike val="0"/>
        <condense val="0"/>
        <extend val="0"/>
        <outline val="0"/>
        <shadow val="0"/>
        <u val="none"/>
        <vertAlign val="baseline"/>
        <sz val="11"/>
        <color theme="1"/>
        <name val="Arial"/>
        <family val="2"/>
        <scheme val="none"/>
      </font>
      <numFmt numFmtId="167" formatCode="&quot;$&quot;#,##0.00"/>
      <fill>
        <patternFill patternType="none">
          <fgColor indexed="64"/>
          <bgColor indexed="65"/>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i val="0"/>
        <strike val="0"/>
        <condense val="0"/>
        <extend val="0"/>
        <outline val="0"/>
        <shadow val="0"/>
        <u val="none"/>
        <vertAlign val="baseline"/>
        <sz val="11"/>
        <color theme="1"/>
        <name val="Arial"/>
        <family val="2"/>
        <scheme val="none"/>
      </font>
      <numFmt numFmtId="167" formatCode="&quot;$&quot;#,##0.00"/>
      <fill>
        <patternFill patternType="none">
          <fgColor indexed="64"/>
          <bgColor indexed="65"/>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font>
    </dxf>
    <dxf>
      <border outline="0">
        <bottom style="thin">
          <color indexed="64"/>
        </bottom>
      </border>
    </dxf>
    <dxf>
      <border outline="0">
        <bottom style="thick">
          <color theme="0"/>
        </bottom>
      </border>
    </dxf>
    <dxf>
      <font>
        <b/>
        <i val="0"/>
        <strike val="0"/>
        <condense val="0"/>
        <extend val="0"/>
        <outline val="0"/>
        <shadow val="0"/>
        <u val="none"/>
        <vertAlign val="baseline"/>
        <sz val="11"/>
        <color theme="0"/>
        <name val="Arial"/>
        <family val="2"/>
        <scheme val="none"/>
      </font>
      <fill>
        <patternFill patternType="solid">
          <fgColor theme="4"/>
          <bgColor rgb="FF66ACB4"/>
        </patternFill>
      </fill>
      <alignment horizontal="center" vertical="center" textRotation="0" wrapText="1" indent="0" justifyLastLine="0" shrinkToFit="0" readingOrder="0"/>
      <border diagonalUp="0" diagonalDown="0" outline="0">
        <left style="thin">
          <color theme="0"/>
        </left>
        <right style="thin">
          <color theme="0"/>
        </right>
        <top/>
        <bottom/>
      </border>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border>
        <left style="medium">
          <color rgb="FF000000"/>
        </left>
      </border>
    </dxf>
    <dxf>
      <font>
        <color rgb="FF000000"/>
        <name val="Arial"/>
      </font>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border diagonalUp="0" diagonalDown="0">
        <left/>
        <right style="thick">
          <color rgb="FF000000"/>
        </right>
        <top/>
        <bottom/>
        <vertical/>
        <horizontal/>
      </border>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border>
        <left style="thick">
          <color rgb="FF000000"/>
        </left>
      </border>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border>
        <left style="medium">
          <color rgb="FF000000"/>
        </left>
      </border>
    </dxf>
    <dxf>
      <alignment horizontal="center" vertical="center" textRotation="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border>
        <left style="medium">
          <color rgb="FF000000"/>
        </left>
      </border>
    </dxf>
    <dxf>
      <font>
        <color rgb="FF000000"/>
        <name val="Arial"/>
      </font>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border diagonalUp="0" diagonalDown="0">
        <left/>
        <right style="thick">
          <color rgb="FF000000"/>
        </right>
        <top/>
        <bottom/>
        <vertical/>
        <horizontal/>
      </border>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border>
        <left style="thick">
          <color rgb="FF000000"/>
        </left>
      </border>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border>
        <left style="medium">
          <color rgb="FF000000"/>
        </left>
      </border>
    </dxf>
    <dxf>
      <alignment horizontal="center" vertical="center" textRotation="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border>
        <left style="medium">
          <color rgb="FF000000"/>
        </left>
      </border>
    </dxf>
    <dxf>
      <font>
        <color rgb="FF000000"/>
        <name val="Arial"/>
      </font>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border diagonalUp="0" diagonalDown="0">
        <left/>
        <right style="thick">
          <color rgb="FF000000"/>
        </right>
        <top/>
        <bottom/>
        <vertical/>
        <horizontal/>
      </border>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dxf>
    <dxf>
      <font>
        <color rgb="FF000000"/>
        <name val="Arial"/>
        <family val="2"/>
        <scheme val="none"/>
      </font>
      <numFmt numFmtId="166" formatCode="&quot;$&quot;#,##0"/>
      <alignment horizontal="center" vertical="center" textRotation="0" wrapText="0" indent="0" justifyLastLine="0" shrinkToFit="0" readingOrder="0"/>
      <border>
        <left style="thick">
          <color rgb="FF000000"/>
        </left>
      </border>
    </dxf>
    <dxf>
      <font>
        <color rgb="FF000000"/>
        <name val="Arial"/>
      </font>
      <alignment horizontal="center" vertical="center" textRotation="0" wrapText="0" indent="0" justifyLastLine="0" shrinkToFit="0" readingOrder="0"/>
    </dxf>
    <dxf>
      <font>
        <color rgb="FF000000"/>
        <name val="Arial"/>
      </font>
      <alignment horizontal="center" vertical="center" textRotation="0" wrapText="0" indent="0" justifyLastLine="0" shrinkToFit="0" readingOrder="0"/>
      <border>
        <left style="medium">
          <color rgb="FF000000"/>
        </left>
      </border>
    </dxf>
    <dxf>
      <alignment horizontal="center" vertical="center" textRotation="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border>
        <right style="thin">
          <color rgb="FF000000"/>
        </right>
      </border>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border>
        <right style="thin">
          <color rgb="FF000000"/>
        </right>
      </border>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numFmt numFmtId="166" formatCode="&quot;$&quot;#,##0"/>
      <alignment horizontal="center" vertical="center" textRotation="0" wrapText="0" indent="0" justifyLastLine="0" shrinkToFit="0" readingOrder="0"/>
    </dxf>
    <dxf>
      <font>
        <name val="Arial"/>
      </font>
      <alignment horizontal="center" vertical="center" textRotation="0" wrapText="0" indent="0" justifyLastLine="0" shrinkToFit="0" readingOrder="0"/>
    </dxf>
    <dxf>
      <font>
        <name val="Arial"/>
      </font>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b val="0"/>
        <i val="0"/>
        <strike val="0"/>
        <condense val="0"/>
        <extend val="0"/>
        <outline val="0"/>
        <shadow val="0"/>
        <u val="none"/>
        <vertAlign val="baseline"/>
        <sz val="11"/>
        <color indexed="8"/>
        <name val="Arial"/>
        <family val="2"/>
        <scheme val="none"/>
      </font>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1"/>
        <color indexed="8"/>
        <name val="Arial"/>
        <family val="2"/>
        <scheme val="none"/>
      </font>
      <numFmt numFmtId="166" formatCode="&quot;$&quot;#,##0"/>
      <fill>
        <patternFill patternType="solid">
          <fgColor indexed="64"/>
          <bgColor theme="0" tint="-4.9989318521683403E-2"/>
        </patternFill>
      </fill>
      <alignment horizontal="center" vertical="center" textRotation="0" wrapText="0" indent="0" justifyLastLine="0" shrinkToFit="1" readingOrder="0"/>
      <border diagonalUp="0" diagonalDown="0" outline="0">
        <left/>
        <right style="thick">
          <color indexed="64"/>
        </right>
        <top/>
        <bottom/>
      </border>
    </dxf>
    <dxf>
      <font>
        <b val="0"/>
        <i val="0"/>
        <strike val="0"/>
        <condense val="0"/>
        <extend val="0"/>
        <outline val="0"/>
        <shadow val="0"/>
        <u val="none"/>
        <vertAlign val="baseline"/>
        <sz val="11"/>
        <color indexed="8"/>
        <name val="Arial"/>
        <family val="2"/>
        <scheme val="none"/>
      </font>
      <numFmt numFmtId="166" formatCode="&quot;$&quot;#,##0"/>
      <fill>
        <patternFill patternType="none">
          <fgColor indexed="64"/>
          <bgColor indexed="65"/>
        </patternFill>
      </fill>
      <alignment horizontal="center" vertical="center" textRotation="0" wrapText="0" indent="0" justifyLastLine="0" shrinkToFit="1" readingOrder="0"/>
    </dxf>
    <dxf>
      <font>
        <strike val="0"/>
        <outline val="0"/>
        <shadow val="0"/>
        <u val="none"/>
        <vertAlign val="baseline"/>
        <name val="Arial"/>
        <family val="2"/>
        <scheme val="none"/>
      </font>
      <alignment horizontal="center" vertical="center" textRotation="0" indent="0" justifyLastLine="0" readingOrder="0"/>
    </dxf>
    <dxf>
      <font>
        <b val="0"/>
        <i val="0"/>
        <strike val="0"/>
        <condense val="0"/>
        <extend val="0"/>
        <outline val="0"/>
        <shadow val="0"/>
        <u val="none"/>
        <vertAlign val="baseline"/>
        <sz val="11"/>
        <color indexed="8"/>
        <name val="Arial"/>
        <family val="2"/>
        <scheme val="none"/>
      </font>
      <numFmt numFmtId="166" formatCode="&quot;$&quot;#,##0"/>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6" formatCode="&quot;$&quot;#,##0"/>
      <fill>
        <patternFill patternType="solid">
          <fgColor indexed="64"/>
          <bgColor theme="0" tint="-4.9989318521683403E-2"/>
        </patternFill>
      </fill>
      <alignment horizontal="center" vertical="center" textRotation="0" wrapText="0" indent="0" justifyLastLine="0" shrinkToFit="1" readingOrder="0"/>
    </dxf>
    <dxf>
      <font>
        <b val="0"/>
        <i val="0"/>
        <strike val="0"/>
        <condense val="0"/>
        <extend val="0"/>
        <outline val="0"/>
        <shadow val="0"/>
        <u val="none"/>
        <vertAlign val="baseline"/>
        <sz val="11"/>
        <color indexed="8"/>
        <name val="Arial"/>
        <family val="2"/>
        <scheme val="none"/>
      </font>
      <numFmt numFmtId="165" formatCode="#,##0.0"/>
      <alignment horizontal="center" vertical="center" textRotation="0" wrapText="0" indent="0" justifyLastLine="0" shrinkToFit="1" readingOrder="0"/>
    </dxf>
    <dxf>
      <font>
        <strike val="0"/>
        <outline val="0"/>
        <shadow val="0"/>
        <u val="none"/>
        <vertAlign val="baseline"/>
        <name val="Arial"/>
        <family val="2"/>
        <scheme val="none"/>
      </font>
      <numFmt numFmtId="164" formatCode="0.0"/>
      <alignment horizontal="center" vertical="center" textRotation="0" wrapText="0" indent="0" justifyLastLine="0" shrinkToFit="0" readingOrder="0"/>
    </dxf>
    <dxf>
      <font>
        <b/>
        <strike val="0"/>
        <outline val="0"/>
        <shadow val="0"/>
        <u val="none"/>
        <vertAlign val="baseline"/>
        <name val="Arial"/>
        <family val="2"/>
        <scheme val="none"/>
      </font>
      <alignment horizontal="center" vertical="center" textRotation="0" indent="0" justifyLastLine="0" readingOrder="0"/>
    </dxf>
    <dxf>
      <font>
        <b val="0"/>
        <i val="0"/>
        <strike val="0"/>
        <condense val="0"/>
        <extend val="0"/>
        <outline val="0"/>
        <shadow val="0"/>
        <u val="none"/>
        <vertAlign val="baseline"/>
        <sz val="11"/>
        <color indexed="8"/>
        <name val="Arial"/>
        <family val="2"/>
        <scheme val="none"/>
      </font>
      <alignment horizontal="center" vertical="center" textRotation="0" wrapText="0" indent="0" justifyLastLine="0" shrinkToFit="1" readingOrder="0"/>
    </dxf>
    <dxf>
      <font>
        <b/>
        <i val="0"/>
        <strike val="0"/>
        <condense val="0"/>
        <extend val="0"/>
        <outline val="0"/>
        <shadow val="0"/>
        <u val="none"/>
        <vertAlign val="baseline"/>
        <sz val="11"/>
        <color theme="0"/>
        <name val="Arial"/>
        <family val="2"/>
        <scheme val="none"/>
      </font>
      <fill>
        <patternFill patternType="solid">
          <fgColor theme="4"/>
          <bgColor theme="4"/>
        </patternFill>
      </fill>
      <alignment horizontal="center" vertical="bottom" textRotation="0" wrapText="1"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9" formatCode="0.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b/>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outline="0">
        <left/>
        <right/>
        <top style="thin">
          <color theme="0"/>
        </top>
        <bottom/>
      </border>
    </dxf>
    <dxf>
      <alignment horizontal="center" vertical="center" textRotation="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9" formatCode="0.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b/>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outline="0">
        <left/>
        <right/>
        <top style="thin">
          <color theme="0"/>
        </top>
        <bottom/>
      </border>
    </dxf>
    <dxf>
      <alignment horizontal="center" vertical="center" textRotation="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numFmt numFmtId="32" formatCode="_(&quot;$&quot;* #,##0_);_(&quot;$&quot;* \(#,##0\);_(&quot;$&quot;* &quot;-&quot;_);_(@_)"/>
      <alignment horizontal="center" vertical="center" textRotation="0" wrapText="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strike val="0"/>
        <outline val="0"/>
        <shadow val="0"/>
        <u val="none"/>
        <vertAlign val="baseline"/>
        <sz val="11"/>
        <color theme="1"/>
        <name val="Arial"/>
        <family val="2"/>
        <scheme val="none"/>
      </font>
      <alignment horizontal="center" vertical="bottom" textRotation="0" indent="0" justifyLastLine="0" shrinkToFit="0" readingOrder="0"/>
    </dxf>
    <dxf>
      <font>
        <b/>
        <i val="0"/>
        <strike val="0"/>
        <condense val="0"/>
        <extend val="0"/>
        <outline val="0"/>
        <shadow val="0"/>
        <u val="none"/>
        <vertAlign val="baseline"/>
        <sz val="11"/>
        <color theme="1"/>
        <name val="Arial"/>
        <family val="2"/>
        <scheme val="none"/>
      </font>
      <alignment horizontal="center" vertical="bottom" textRotation="0" wrapText="0" indent="0" justifyLastLine="0" shrinkToFit="0" readingOrder="0"/>
      <border diagonalUp="0" diagonalDown="0" outline="0">
        <left/>
        <right/>
        <top style="thin">
          <color theme="0"/>
        </top>
        <bottom/>
      </border>
    </dxf>
    <dxf>
      <alignment horizontal="center" vertical="bottom" textRotation="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bottom" textRotation="0" wrapText="1"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numFmt numFmtId="166" formatCode="&quot;$&quot;#,##0"/>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strike val="0"/>
        <outline val="0"/>
        <shadow val="0"/>
        <u val="none"/>
        <vertAlign val="baseline"/>
        <sz val="11"/>
        <color theme="1"/>
        <name val="Arial"/>
        <family val="2"/>
        <scheme val="none"/>
      </font>
      <alignment horizontal="center" vertical="center" textRotation="0" indent="0" justifyLastLine="0" shrinkToFit="0" readingOrder="0"/>
    </dxf>
    <dxf>
      <font>
        <b/>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outline="0">
        <left/>
        <right/>
        <top style="thin">
          <color theme="0"/>
        </top>
        <bottom/>
      </border>
    </dxf>
    <dxf>
      <alignment horizontal="center" vertical="center" textRotation="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4"/>
          <bgColor rgb="FF445A1B"/>
        </patternFill>
      </fill>
      <alignment horizontal="center" vertical="center" textRotation="0" wrapText="1" indent="0" justifyLastLine="0" shrinkToFit="0" readingOrder="0"/>
    </dxf>
  </dxfs>
  <tableStyles count="0" defaultTableStyle="TableStyleMedium2" defaultPivotStyle="PivotStyleLight16"/>
  <colors>
    <mruColors>
      <color rgb="FF80A833"/>
      <color rgb="FFDBEBBC"/>
      <color rgb="FF0D4263"/>
      <color rgb="FF66ACB4"/>
      <color rgb="FFE25A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7</xdr:col>
      <xdr:colOff>787400</xdr:colOff>
      <xdr:row>46</xdr:row>
      <xdr:rowOff>182880</xdr:rowOff>
    </xdr:to>
    <xdr:sp macro="" textlink="">
      <xdr:nvSpPr>
        <xdr:cNvPr id="2" name="TextBox 1">
          <a:extLst>
            <a:ext uri="{FF2B5EF4-FFF2-40B4-BE49-F238E27FC236}">
              <a16:creationId xmlns:a16="http://schemas.microsoft.com/office/drawing/2014/main" id="{608E9D78-DE5C-4284-BA14-26732B68A079}"/>
            </a:ext>
          </a:extLst>
        </xdr:cNvPr>
        <xdr:cNvSpPr txBox="1"/>
      </xdr:nvSpPr>
      <xdr:spPr>
        <a:xfrm>
          <a:off x="1162050" y="4457700"/>
          <a:ext cx="8089900" cy="4234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2014</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was not available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For 2013-14,</a:t>
          </a:r>
          <a:r>
            <a:rPr lang="en-US" sz="1100" baseline="0">
              <a:solidFill>
                <a:schemeClr val="dk1"/>
              </a:solidFill>
              <a:effectLst/>
              <a:latin typeface="+mn-lt"/>
              <a:ea typeface="+mn-ea"/>
              <a:cs typeface="+mn-cs"/>
            </a:rPr>
            <a:t> state by state data is not available, only national data is provided.</a:t>
          </a:r>
          <a:r>
            <a:rPr lang="en-US" sz="1100">
              <a:solidFill>
                <a:schemeClr val="dk1"/>
              </a:solidFill>
              <a:effectLst/>
              <a:latin typeface="+mn-lt"/>
              <a:ea typeface="+mn-ea"/>
              <a:cs typeface="+mn-cs"/>
            </a:rPr>
            <a:t> Sourced from </a:t>
          </a:r>
          <a:r>
            <a:rPr lang="en-US" sz="1100" u="sng">
              <a:solidFill>
                <a:schemeClr val="dk1"/>
              </a:solidFill>
              <a:effectLst/>
              <a:latin typeface="+mn-lt"/>
              <a:ea typeface="+mn-ea"/>
              <a:cs typeface="+mn-cs"/>
              <a:hlinkClick xmlns:r="http://schemas.openxmlformats.org/officeDocument/2006/relationships" r:id=""/>
            </a:rPr>
            <a:t>Economic Policy Institute 2020 report "Teacher Pay Penalty Dips but Persists in 2019."</a:t>
          </a:r>
          <a:endParaRPr lang="en-US" sz="1100">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2014-15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"2015</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"2013-2014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2013-14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230505</xdr:colOff>
      <xdr:row>24</xdr:row>
      <xdr:rowOff>5715</xdr:rowOff>
    </xdr:from>
    <xdr:to>
      <xdr:col>13</xdr:col>
      <xdr:colOff>1905</xdr:colOff>
      <xdr:row>49</xdr:row>
      <xdr:rowOff>120015</xdr:rowOff>
    </xdr:to>
    <xdr:sp macro="" textlink="">
      <xdr:nvSpPr>
        <xdr:cNvPr id="2" name="TextBox 1">
          <a:extLst>
            <a:ext uri="{FF2B5EF4-FFF2-40B4-BE49-F238E27FC236}">
              <a16:creationId xmlns:a16="http://schemas.microsoft.com/office/drawing/2014/main" id="{61A6CE6D-444A-40C3-8FA4-999035D88E84}"/>
            </a:ext>
          </a:extLst>
        </xdr:cNvPr>
        <xdr:cNvSpPr txBox="1"/>
      </xdr:nvSpPr>
      <xdr:spPr>
        <a:xfrm>
          <a:off x="1583055" y="5120640"/>
          <a:ext cx="10915650" cy="463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2021</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Economic Policy Institute.</a:t>
          </a:r>
          <a:r>
            <a:rPr lang="en-US" sz="1100" baseline="0">
              <a:solidFill>
                <a:schemeClr val="dk1"/>
              </a:solidFill>
              <a:effectLst/>
              <a:latin typeface="+mn-lt"/>
              <a:ea typeface="+mn-ea"/>
              <a:cs typeface="+mn-cs"/>
            </a:rPr>
            <a:t> </a:t>
          </a:r>
          <a:endParaRPr lang="en-US" sz="1100" u="sng">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2020-21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"2023</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"2021-22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2021-22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230505</xdr:colOff>
      <xdr:row>24</xdr:row>
      <xdr:rowOff>5715</xdr:rowOff>
    </xdr:from>
    <xdr:to>
      <xdr:col>13</xdr:col>
      <xdr:colOff>1905</xdr:colOff>
      <xdr:row>49</xdr:row>
      <xdr:rowOff>120015</xdr:rowOff>
    </xdr:to>
    <xdr:sp macro="" textlink="">
      <xdr:nvSpPr>
        <xdr:cNvPr id="2" name="TextBox 1">
          <a:extLst>
            <a:ext uri="{FF2B5EF4-FFF2-40B4-BE49-F238E27FC236}">
              <a16:creationId xmlns:a16="http://schemas.microsoft.com/office/drawing/2014/main" id="{08E9FEC6-BFFA-4BD3-B2D4-FB900974749D}"/>
            </a:ext>
          </a:extLst>
        </xdr:cNvPr>
        <xdr:cNvSpPr txBox="1"/>
      </xdr:nvSpPr>
      <xdr:spPr>
        <a:xfrm>
          <a:off x="1583055" y="4930140"/>
          <a:ext cx="10915650" cy="463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2021</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Economic Policy Institute.</a:t>
          </a:r>
          <a:r>
            <a:rPr lang="en-US" sz="1100" baseline="0">
              <a:solidFill>
                <a:schemeClr val="dk1"/>
              </a:solidFill>
              <a:effectLst/>
              <a:latin typeface="+mn-lt"/>
              <a:ea typeface="+mn-ea"/>
              <a:cs typeface="+mn-cs"/>
            </a:rPr>
            <a:t> </a:t>
          </a:r>
          <a:endParaRPr lang="en-US" sz="1100" u="sng">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2020-21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"2023</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"2021-22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2021-22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52917</xdr:colOff>
      <xdr:row>62</xdr:row>
      <xdr:rowOff>69638</xdr:rowOff>
    </xdr:from>
    <xdr:to>
      <xdr:col>12</xdr:col>
      <xdr:colOff>8678</xdr:colOff>
      <xdr:row>118</xdr:row>
      <xdr:rowOff>158750</xdr:rowOff>
    </xdr:to>
    <xdr:sp macro="" textlink="">
      <xdr:nvSpPr>
        <xdr:cNvPr id="2" name="TextBox 1">
          <a:extLst>
            <a:ext uri="{FF2B5EF4-FFF2-40B4-BE49-F238E27FC236}">
              <a16:creationId xmlns:a16="http://schemas.microsoft.com/office/drawing/2014/main" id="{585A97A3-BDD3-4025-9E46-A2A704FCA655}"/>
            </a:ext>
          </a:extLst>
        </xdr:cNvPr>
        <xdr:cNvSpPr txBox="1"/>
      </xdr:nvSpPr>
      <xdr:spPr>
        <a:xfrm>
          <a:off x="7048500" y="24813471"/>
          <a:ext cx="14232678" cy="101644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r>
            <a:rPr lang="en-US" sz="1100" b="1">
              <a:solidFill>
                <a:schemeClr val="dk1"/>
              </a:solidFill>
              <a:effectLst/>
              <a:latin typeface="+mn-lt"/>
              <a:ea typeface="+mn-ea"/>
              <a:cs typeface="+mn-cs"/>
            </a:rPr>
            <a:t>Defined benefit:</a:t>
          </a:r>
          <a:r>
            <a:rPr lang="en-US" sz="1100">
              <a:solidFill>
                <a:schemeClr val="dk1"/>
              </a:solidFill>
              <a:effectLst/>
              <a:latin typeface="+mn-lt"/>
              <a:ea typeface="+mn-ea"/>
              <a:cs typeface="+mn-cs"/>
            </a:rPr>
            <a:t> A pension plan that is designed to provide participants with a predefined, predictable and guaranteed benefit based on a formula that takes into account an employee’s compensation, years of service and age, or a combination thereof. Many states have instituted tiered levels with plan changes based on year hired.</a:t>
          </a:r>
        </a:p>
        <a:p>
          <a:r>
            <a:rPr lang="en-US" sz="1100" b="1">
              <a:solidFill>
                <a:schemeClr val="dk1"/>
              </a:solidFill>
              <a:effectLst/>
              <a:latin typeface="+mn-lt"/>
              <a:ea typeface="+mn-ea"/>
              <a:cs typeface="+mn-cs"/>
            </a:rPr>
            <a:t>Defined contribution:</a:t>
          </a:r>
          <a:r>
            <a:rPr lang="en-US" sz="1100">
              <a:solidFill>
                <a:schemeClr val="dk1"/>
              </a:solidFill>
              <a:effectLst/>
              <a:latin typeface="+mn-lt"/>
              <a:ea typeface="+mn-ea"/>
              <a:cs typeface="+mn-cs"/>
            </a:rPr>
            <a:t> Plans such as 401(k), 403(b) or 457(b) in which retirement savings grow through contribution amounts and investment strategy. The retirement benefit is not pre-determined and is entirely dependent upon the account balance at retirement.</a:t>
          </a:r>
        </a:p>
        <a:p>
          <a:r>
            <a:rPr lang="en-US" sz="1100" b="1">
              <a:solidFill>
                <a:schemeClr val="dk1"/>
              </a:solidFill>
              <a:effectLst/>
              <a:latin typeface="+mn-lt"/>
              <a:ea typeface="+mn-ea"/>
              <a:cs typeface="+mn-cs"/>
            </a:rPr>
            <a:t>State Pension Benefit Formulas:</a:t>
          </a:r>
          <a:r>
            <a:rPr lang="en-US" sz="1100">
              <a:solidFill>
                <a:schemeClr val="dk1"/>
              </a:solidFill>
              <a:effectLst/>
              <a:latin typeface="+mn-lt"/>
              <a:ea typeface="+mn-ea"/>
              <a:cs typeface="+mn-cs"/>
            </a:rPr>
            <a:t> Multiplier percentage multiplied by average final salary calculation multiplied by years of service. Sourced from state retirement system handbooks. </a:t>
          </a:r>
        </a:p>
        <a:p>
          <a:r>
            <a:rPr lang="en-US" sz="1100" b="1">
              <a:solidFill>
                <a:schemeClr val="dk1"/>
              </a:solidFill>
              <a:effectLst/>
              <a:latin typeface="+mn-lt"/>
              <a:ea typeface="+mn-ea"/>
              <a:cs typeface="+mn-cs"/>
            </a:rPr>
            <a:t>Social Security:</a:t>
          </a:r>
          <a:r>
            <a:rPr lang="en-US" sz="1100">
              <a:solidFill>
                <a:schemeClr val="dk1"/>
              </a:solidFill>
              <a:effectLst/>
              <a:latin typeface="+mn-lt"/>
              <a:ea typeface="+mn-ea"/>
              <a:cs typeface="+mn-cs"/>
            </a:rPr>
            <a:t> Social Security originally only covered private workers, but in the 1950s, Congress allowed states to extend coverage to their workers. Some states opted out of enrolling their workers and instead relied on pension plan payout formulas. About 40% of public-school teachers (more than 1 million) are not covered by Social Security according to Bellwether Education Partners. </a:t>
          </a:r>
        </a:p>
        <a:p>
          <a:r>
            <a:rPr lang="en-US" sz="1100" b="1">
              <a:solidFill>
                <a:schemeClr val="dk1"/>
              </a:solidFill>
              <a:effectLst/>
              <a:latin typeface="+mn-lt"/>
              <a:ea typeface="+mn-ea"/>
              <a:cs typeface="+mn-cs"/>
            </a:rPr>
            <a:t>Vesting period:</a:t>
          </a:r>
          <a:r>
            <a:rPr lang="en-US" sz="1100">
              <a:solidFill>
                <a:schemeClr val="dk1"/>
              </a:solidFill>
              <a:effectLst/>
              <a:latin typeface="+mn-lt"/>
              <a:ea typeface="+mn-ea"/>
              <a:cs typeface="+mn-cs"/>
            </a:rPr>
            <a:t> A federally mandated minimum period before a retirement plan is unconditionally owned by an employee.</a:t>
          </a:r>
        </a:p>
        <a:p>
          <a:r>
            <a:rPr lang="en-US" sz="1100" b="1">
              <a:solidFill>
                <a:schemeClr val="dk1"/>
              </a:solidFill>
              <a:effectLst/>
              <a:latin typeface="+mn-lt"/>
              <a:ea typeface="+mn-ea"/>
              <a:cs typeface="+mn-cs"/>
            </a:rPr>
            <a:t>Employee and Employer Contribution (%):</a:t>
          </a:r>
          <a:r>
            <a:rPr lang="en-US" sz="1100">
              <a:solidFill>
                <a:schemeClr val="dk1"/>
              </a:solidFill>
              <a:effectLst/>
              <a:latin typeface="+mn-lt"/>
              <a:ea typeface="+mn-ea"/>
              <a:cs typeface="+mn-cs"/>
            </a:rPr>
            <a:t> Percentage contribution amounts mandated by each system. Employee contribution (%) is sourced from state retirement system handbooks. 	</a:t>
          </a:r>
        </a:p>
        <a:p>
          <a:r>
            <a:rPr lang="en-US" sz="1100">
              <a:solidFill>
                <a:schemeClr val="dk1"/>
              </a:solidFill>
              <a:effectLst/>
              <a:latin typeface="+mn-lt"/>
              <a:ea typeface="+mn-ea"/>
              <a:cs typeface="+mn-cs"/>
            </a:rPr>
            <a:t>Employer Contribution (%) is the individual percentage contribution required by state and district funds; percentages sourced from state retirement system handbooks or actuarial reports. The pension and hybrid plan contributions are actuarial contributions. The figures used are the latest calculations from Teacherpensions.org when not found in state financial reports.</a:t>
          </a:r>
        </a:p>
        <a:p>
          <a:r>
            <a:rPr lang="en-US" sz="1100" b="1">
              <a:solidFill>
                <a:schemeClr val="dk1"/>
              </a:solidFill>
              <a:effectLst/>
              <a:latin typeface="+mn-lt"/>
              <a:ea typeface="+mn-ea"/>
              <a:cs typeface="+mn-cs"/>
            </a:rPr>
            <a:t>Employer Normal Cost Rate (%):</a:t>
          </a:r>
          <a:r>
            <a:rPr lang="en-US" sz="1100">
              <a:solidFill>
                <a:schemeClr val="dk1"/>
              </a:solidFill>
              <a:effectLst/>
              <a:latin typeface="+mn-lt"/>
              <a:ea typeface="+mn-ea"/>
              <a:cs typeface="+mn-cs"/>
            </a:rPr>
            <a:t> The amount of an employer’s contribution that goes toward a teacher’s retirement benefit (as opposed to paying for unfunded liabilities). Sourced from state retirement system financial reports. </a:t>
          </a:r>
        </a:p>
        <a:p>
          <a:r>
            <a:rPr lang="en-US" sz="1100" b="1">
              <a:solidFill>
                <a:schemeClr val="dk1"/>
              </a:solidFill>
              <a:effectLst/>
              <a:latin typeface="+mn-lt"/>
              <a:ea typeface="+mn-ea"/>
              <a:cs typeface="+mn-cs"/>
            </a:rPr>
            <a:t>Total Contribution to Teacher Benefit (%):</a:t>
          </a:r>
          <a:r>
            <a:rPr lang="en-US" sz="1100">
              <a:solidFill>
                <a:schemeClr val="dk1"/>
              </a:solidFill>
              <a:effectLst/>
              <a:latin typeface="+mn-lt"/>
              <a:ea typeface="+mn-ea"/>
              <a:cs typeface="+mn-cs"/>
            </a:rPr>
            <a:t> The total contribution amount that goes directly to a teacher’s retirement benefit, which is calculated by adding the Employee Contribution + the Employer Normal Cost Rate.</a:t>
          </a:r>
        </a:p>
        <a:p>
          <a:r>
            <a:rPr lang="en-US" sz="1100" b="1">
              <a:solidFill>
                <a:schemeClr val="dk1"/>
              </a:solidFill>
              <a:effectLst/>
              <a:latin typeface="+mn-lt"/>
              <a:ea typeface="+mn-ea"/>
              <a:cs typeface="+mn-cs"/>
            </a:rPr>
            <a:t>Contribution to Unfunded Liabilities (%):</a:t>
          </a:r>
          <a:r>
            <a:rPr lang="en-US" sz="1100">
              <a:solidFill>
                <a:schemeClr val="dk1"/>
              </a:solidFill>
              <a:effectLst/>
              <a:latin typeface="+mn-lt"/>
              <a:ea typeface="+mn-ea"/>
              <a:cs typeface="+mn-cs"/>
            </a:rPr>
            <a:t> The amount from an employer’s contribution that is used for  paying down unfunded liabilities (as opposed to contributing directly to a teacher’s retirement benefit). Sourced from state retirement system financial reports and handbooks.</a:t>
          </a:r>
        </a:p>
        <a:p>
          <a:r>
            <a:rPr lang="en-US" sz="1100" b="1">
              <a:solidFill>
                <a:schemeClr val="dk1"/>
              </a:solidFill>
              <a:effectLst/>
              <a:latin typeface="+mn-lt"/>
              <a:ea typeface="+mn-ea"/>
              <a:cs typeface="+mn-cs"/>
            </a:rPr>
            <a:t>Full Retirement Status:</a:t>
          </a:r>
          <a:r>
            <a:rPr lang="en-US" sz="1100">
              <a:solidFill>
                <a:schemeClr val="dk1"/>
              </a:solidFill>
              <a:effectLst/>
              <a:latin typeface="+mn-lt"/>
              <a:ea typeface="+mn-ea"/>
              <a:cs typeface="+mn-cs"/>
            </a:rPr>
            <a:t> Reflects eligibility to retire with full benefits. All states offer an early retirement option with partial benefits. Retirement status in any state is still subject to federal IRS regulation. Sourced from state retirement system handbooks.</a:t>
          </a:r>
        </a:p>
        <a:p>
          <a:r>
            <a:rPr lang="en-US" sz="1100" b="1">
              <a:solidFill>
                <a:schemeClr val="dk1"/>
              </a:solidFill>
              <a:effectLst/>
              <a:latin typeface="+mn-lt"/>
              <a:ea typeface="+mn-ea"/>
              <a:cs typeface="+mn-cs"/>
            </a:rPr>
            <a:t>Typical Gross Annual Pension Benefit</a:t>
          </a:r>
          <a:r>
            <a:rPr lang="en-US" sz="1100">
              <a:solidFill>
                <a:schemeClr val="dk1"/>
              </a:solidFill>
              <a:effectLst/>
              <a:latin typeface="+mn-lt"/>
              <a:ea typeface="+mn-ea"/>
              <a:cs typeface="+mn-cs"/>
            </a:rPr>
            <a:t>: What the average teacher retiree may gross annually in retirement income. Net benefits and social security benefits are not calculated. This calculation provides a potential typical gross annual pension benefit in each year by state retirement tier. This calculation is not provided for defined contribution or hybrid plans due to the vast number of variables in investments and returns. </a:t>
          </a:r>
        </a:p>
        <a:p>
          <a:r>
            <a:rPr lang="en-US" sz="1100">
              <a:solidFill>
                <a:schemeClr val="dk1"/>
              </a:solidFill>
              <a:effectLst/>
              <a:latin typeface="+mn-lt"/>
              <a:ea typeface="+mn-ea"/>
              <a:cs typeface="+mn-cs"/>
            </a:rPr>
            <a:t>SREB Assumptions for Typical Gross Annual Pension Benefit</a:t>
          </a:r>
        </a:p>
        <a:p>
          <a:pPr lvl="0"/>
          <a:r>
            <a:rPr lang="en-US" sz="1100">
              <a:solidFill>
                <a:schemeClr val="dk1"/>
              </a:solidFill>
              <a:effectLst/>
              <a:latin typeface="+mn-lt"/>
              <a:ea typeface="+mn-ea"/>
              <a:cs typeface="+mn-cs"/>
            </a:rPr>
            <a:t>The calculations utilize the state plan’s benefit formula which is usually: a multiplier, times average of highest pay over a certain number of years, times total years of service. For all calculations, teacher retirees were assumed to be aged 65 with 30 years of service – the common age and service requirement across the region to receive full pension benefits.</a:t>
          </a:r>
        </a:p>
        <a:p>
          <a:pPr lvl="0"/>
          <a:r>
            <a:rPr lang="en-US" sz="1100">
              <a:solidFill>
                <a:schemeClr val="dk1"/>
              </a:solidFill>
              <a:effectLst/>
              <a:latin typeface="+mn-lt"/>
              <a:ea typeface="+mn-ea"/>
              <a:cs typeface="+mn-cs"/>
            </a:rPr>
            <a:t>SREB calculated the highest average pay over a certain number of years by: 1) assuming the state’s average top salary as the highest salary amount, 2) calculating the additional highest years of salary by reducing the average top salary amount by the regional average step increase amount linked to years of service that most states utilize in their teacher salary schedule, and 3) averaging these salary amounts for the number of years required in each state’s pension benefit formula.</a:t>
          </a:r>
        </a:p>
        <a:p>
          <a:r>
            <a:rPr lang="en-US" sz="1100" b="1">
              <a:solidFill>
                <a:schemeClr val="dk1"/>
              </a:solidFill>
              <a:effectLst/>
              <a:latin typeface="+mn-lt"/>
              <a:ea typeface="+mn-ea"/>
              <a:cs typeface="+mn-cs"/>
            </a:rPr>
            <a:t>Years to Break Even and Percentage of Teachers Who Will Not Break Even:</a:t>
          </a:r>
          <a:r>
            <a:rPr lang="en-US" sz="1100">
              <a:solidFill>
                <a:schemeClr val="dk1"/>
              </a:solidFill>
              <a:effectLst/>
              <a:latin typeface="+mn-lt"/>
              <a:ea typeface="+mn-ea"/>
              <a:cs typeface="+mn-cs"/>
            </a:rPr>
            <a:t> The number of years it will take a teacher in each plan to earn a pension worth more than their own contributions plus interest and the percent of teachers in the state who will not exceed this point. This analysis does not apply to defined contribution or hybrid plans. Sourced from an analysis by Aldeman and Johnson: </a:t>
          </a:r>
          <a:r>
            <a:rPr lang="en-US" sz="1100" u="sng">
              <a:solidFill>
                <a:schemeClr val="dk1"/>
              </a:solidFill>
              <a:effectLst/>
              <a:latin typeface="+mn-lt"/>
              <a:ea typeface="+mn-ea"/>
              <a:cs typeface="+mn-cs"/>
              <a:hlinkClick xmlns:r="http://schemas.openxmlformats.org/officeDocument/2006/relationships" r:id=""/>
            </a:rPr>
            <a:t>https://www.teacherpensions.org/sites/default/files/TeacherPensions_Negative%20Returns_Final.pdf</a:t>
          </a:r>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Individual State Notes</a:t>
          </a:r>
        </a:p>
        <a:p>
          <a:r>
            <a:rPr lang="en-US" sz="1100" b="1">
              <a:solidFill>
                <a:schemeClr val="dk1"/>
              </a:solidFill>
              <a:effectLst/>
              <a:latin typeface="+mn-lt"/>
              <a:ea typeface="+mn-ea"/>
              <a:cs typeface="+mn-cs"/>
            </a:rPr>
            <a:t>Alabama</a:t>
          </a:r>
          <a:r>
            <a:rPr lang="en-US" sz="1100">
              <a:solidFill>
                <a:schemeClr val="dk1"/>
              </a:solidFill>
              <a:effectLst/>
              <a:latin typeface="+mn-lt"/>
              <a:ea typeface="+mn-ea"/>
              <a:cs typeface="+mn-cs"/>
            </a:rPr>
            <a:t> plans are based on year hired. Tier I: teachers hired before 2013; Tier II: teachers hired in or after 2013.</a:t>
          </a:r>
        </a:p>
        <a:p>
          <a:r>
            <a:rPr lang="en-US" sz="1100" b="1">
              <a:solidFill>
                <a:schemeClr val="dk1"/>
              </a:solidFill>
              <a:effectLst/>
              <a:latin typeface="+mn-lt"/>
              <a:ea typeface="+mn-ea"/>
              <a:cs typeface="+mn-cs"/>
            </a:rPr>
            <a:t>Delaware</a:t>
          </a:r>
          <a:r>
            <a:rPr lang="en-US" sz="1100">
              <a:solidFill>
                <a:schemeClr val="dk1"/>
              </a:solidFill>
              <a:effectLst/>
              <a:latin typeface="+mn-lt"/>
              <a:ea typeface="+mn-ea"/>
              <a:cs typeface="+mn-cs"/>
            </a:rPr>
            <a:t> Tier I: teachers hired before 2012; Tier II: teachers hired in or after 2012.</a:t>
          </a:r>
        </a:p>
        <a:p>
          <a:r>
            <a:rPr lang="en-US" sz="1100" b="1">
              <a:solidFill>
                <a:schemeClr val="dk1"/>
              </a:solidFill>
              <a:effectLst/>
              <a:latin typeface="+mn-lt"/>
              <a:ea typeface="+mn-ea"/>
              <a:cs typeface="+mn-cs"/>
            </a:rPr>
            <a:t>Florida </a:t>
          </a:r>
          <a:r>
            <a:rPr lang="en-US" sz="1100">
              <a:solidFill>
                <a:schemeClr val="dk1"/>
              </a:solidFill>
              <a:effectLst/>
              <a:latin typeface="+mn-lt"/>
              <a:ea typeface="+mn-ea"/>
              <a:cs typeface="+mn-cs"/>
            </a:rPr>
            <a:t>Tier I: teachers hired before July 1, 2011. The pension formula is calculated by a range multiplier based on age and years of service (age 62 or 30 years 1.60%; age 63 or 31 years 1.63%; age 64 or 32 years 1.65%; age 65 or 33 years 1.68%). Tier II: hired on or after July 1, 2011. The pension formula range multiplier changes (age 65 or 33 years 1.60%; age 66 or 34 years 1.63%; age 67 or 35 years 1.65%; age 68 or 36 years 1.68%). New teachers are automatically enrolled in the Investment (DC) plan but can opt to switch to the defined benefit plan at any time. Current teachers hired before July 1, 2011 with 5 years of service and those hired on or after July 1, 2011 with 8 years of service can also opt into a hybrid option within the Investment plan to include partial pension benefits. </a:t>
          </a:r>
        </a:p>
        <a:p>
          <a:r>
            <a:rPr lang="en-US" sz="1100" b="1">
              <a:solidFill>
                <a:schemeClr val="dk1"/>
              </a:solidFill>
              <a:effectLst/>
              <a:latin typeface="+mn-lt"/>
              <a:ea typeface="+mn-ea"/>
              <a:cs typeface="+mn-cs"/>
            </a:rPr>
            <a:t>Georgia </a:t>
          </a:r>
          <a:r>
            <a:rPr lang="en-US" sz="1100">
              <a:solidFill>
                <a:schemeClr val="dk1"/>
              </a:solidFill>
              <a:effectLst/>
              <a:latin typeface="+mn-lt"/>
              <a:ea typeface="+mn-ea"/>
              <a:cs typeface="+mn-cs"/>
            </a:rPr>
            <a:t>Defined Benefit Legacy: teachers hired before 2009; GSEPS Georgia State Employees Pension and Savings plan: teachers hired in or after 2009.</a:t>
          </a:r>
        </a:p>
        <a:p>
          <a:r>
            <a:rPr lang="en-US" sz="1100" b="1">
              <a:solidFill>
                <a:schemeClr val="dk1"/>
              </a:solidFill>
              <a:effectLst/>
              <a:latin typeface="+mn-lt"/>
              <a:ea typeface="+mn-ea"/>
              <a:cs typeface="+mn-cs"/>
            </a:rPr>
            <a:t>Kentucky</a:t>
          </a:r>
          <a:r>
            <a:rPr lang="en-US" sz="1100">
              <a:solidFill>
                <a:schemeClr val="dk1"/>
              </a:solidFill>
              <a:effectLst/>
              <a:latin typeface="+mn-lt"/>
              <a:ea typeface="+mn-ea"/>
              <a:cs typeface="+mn-cs"/>
            </a:rPr>
            <a:t> TRS I: hired prior to July 1, 2002; TRS II: between July 2002-2008; TRS III: July 1, 2008 or after</a:t>
          </a:r>
          <a:r>
            <a:rPr lang="en-US" sz="1100" b="1">
              <a:solidFill>
                <a:schemeClr val="dk1"/>
              </a:solidFill>
              <a:effectLst/>
              <a:latin typeface="+mn-lt"/>
              <a:ea typeface="+mn-ea"/>
              <a:cs typeface="+mn-cs"/>
            </a:rPr>
            <a:t>.</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The pension formula is calculated by a range multiplier based on a scale of years of service for those hired after 2008. Ranges include 1-10 years (1.7); 10.01-20 (2); 20.01-26 (2.3); 26.01-30 (2.5); 30+ (3). </a:t>
          </a:r>
        </a:p>
        <a:p>
          <a:r>
            <a:rPr lang="en-US" sz="1100" b="1">
              <a:solidFill>
                <a:schemeClr val="dk1"/>
              </a:solidFill>
              <a:effectLst/>
              <a:latin typeface="+mn-lt"/>
              <a:ea typeface="+mn-ea"/>
              <a:cs typeface="+mn-cs"/>
            </a:rPr>
            <a:t>Louisiana </a:t>
          </a:r>
          <a:r>
            <a:rPr lang="en-US" sz="1100">
              <a:solidFill>
                <a:schemeClr val="dk1"/>
              </a:solidFill>
              <a:effectLst/>
              <a:latin typeface="+mn-lt"/>
              <a:ea typeface="+mn-ea"/>
              <a:cs typeface="+mn-cs"/>
            </a:rPr>
            <a:t>Tier I: system member before July 1, 1999. Those who retire later (age 65+ or 30+ years of service) are incentivized with a 2.5% benefit multiplier. Tier II: system member between July 1, 1999 and December 31, 2010; Tier III: system member between 2011 and June 30, 2015; Tier IV: system member from July 1, 2015 on. </a:t>
          </a:r>
        </a:p>
        <a:p>
          <a:r>
            <a:rPr lang="en-US" sz="1100" b="1">
              <a:solidFill>
                <a:schemeClr val="dk1"/>
              </a:solidFill>
              <a:effectLst/>
              <a:latin typeface="+mn-lt"/>
              <a:ea typeface="+mn-ea"/>
              <a:cs typeface="+mn-cs"/>
            </a:rPr>
            <a:t>Maryland </a:t>
          </a:r>
          <a:r>
            <a:rPr lang="en-US" sz="1100">
              <a:solidFill>
                <a:schemeClr val="dk1"/>
              </a:solidFill>
              <a:effectLst/>
              <a:latin typeface="+mn-lt"/>
              <a:ea typeface="+mn-ea"/>
              <a:cs typeface="+mn-cs"/>
            </a:rPr>
            <a:t>has two tiers including the Alternate Contributory Pension Selection plan for teachers hired before July 1, 2011 and the Reformed Contributory Pension Benefit plan for those hired on or after July 1, 2011. Teachers may opt into supplemental defined contribution plans — 457, 401(k) and 403(b) options are available — but there is no employer contribution to these options. </a:t>
          </a:r>
        </a:p>
        <a:p>
          <a:r>
            <a:rPr lang="en-US" sz="1100" b="1">
              <a:solidFill>
                <a:schemeClr val="dk1"/>
              </a:solidFill>
              <a:effectLst/>
              <a:latin typeface="+mn-lt"/>
              <a:ea typeface="+mn-ea"/>
              <a:cs typeface="+mn-cs"/>
            </a:rPr>
            <a:t>Mississippi </a:t>
          </a:r>
          <a:r>
            <a:rPr lang="en-US" sz="1100">
              <a:solidFill>
                <a:schemeClr val="dk1"/>
              </a:solidFill>
              <a:effectLst/>
              <a:latin typeface="+mn-lt"/>
              <a:ea typeface="+mn-ea"/>
              <a:cs typeface="+mn-cs"/>
            </a:rPr>
            <a:t>Tier I: hired before July 1, 2007; Tier II: hired between July 1, 2007 and June 30, 2011; Tier III: hired on or after July 1, 2011.</a:t>
          </a:r>
        </a:p>
        <a:p>
          <a:r>
            <a:rPr lang="en-US" sz="1100" b="1">
              <a:solidFill>
                <a:schemeClr val="dk1"/>
              </a:solidFill>
              <a:effectLst/>
              <a:latin typeface="+mn-lt"/>
              <a:ea typeface="+mn-ea"/>
              <a:cs typeface="+mn-cs"/>
            </a:rPr>
            <a:t>North Carolina </a:t>
          </a:r>
          <a:r>
            <a:rPr lang="en-US" sz="1100">
              <a:solidFill>
                <a:schemeClr val="dk1"/>
              </a:solidFill>
              <a:effectLst/>
              <a:latin typeface="+mn-lt"/>
              <a:ea typeface="+mn-ea"/>
              <a:cs typeface="+mn-cs"/>
            </a:rPr>
            <a:t>has instituted a contributions-based benefit cap of $100,000 (adjusted annually for inflation) on a teachers' average final compensation</a:t>
          </a:r>
          <a:r>
            <a:rPr lang="en-US" sz="1100" b="1">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Oklahoma </a:t>
          </a:r>
          <a:r>
            <a:rPr lang="en-US" sz="1100">
              <a:solidFill>
                <a:schemeClr val="dk1"/>
              </a:solidFill>
              <a:effectLst/>
              <a:latin typeface="+mn-lt"/>
              <a:ea typeface="+mn-ea"/>
              <a:cs typeface="+mn-cs"/>
            </a:rPr>
            <a:t>Tier I: hired before July 1, 1992; Tier II: hired between July 1, 1992 and November 1, 2011; Tier III: hired after Nov 1, 2011. There is also an optional 403(b) defined contribution plan but offering this is left up to districts. </a:t>
          </a:r>
        </a:p>
        <a:p>
          <a:r>
            <a:rPr lang="en-US" sz="1100" b="1">
              <a:solidFill>
                <a:schemeClr val="dk1"/>
              </a:solidFill>
              <a:effectLst/>
              <a:latin typeface="+mn-lt"/>
              <a:ea typeface="+mn-ea"/>
              <a:cs typeface="+mn-cs"/>
            </a:rPr>
            <a:t>South Carolina </a:t>
          </a:r>
          <a:r>
            <a:rPr lang="en-US" sz="1100">
              <a:solidFill>
                <a:schemeClr val="dk1"/>
              </a:solidFill>
              <a:effectLst/>
              <a:latin typeface="+mn-lt"/>
              <a:ea typeface="+mn-ea"/>
              <a:cs typeface="+mn-cs"/>
            </a:rPr>
            <a:t>Class 2:</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hired before July 1, 2012; Class 3: hired on or after July 1, 2012. Teachers can also opt between the defined benefit applicable to their hire date or the defined contribution plan. </a:t>
          </a:r>
        </a:p>
        <a:p>
          <a:r>
            <a:rPr lang="en-US" sz="1100" b="1">
              <a:solidFill>
                <a:schemeClr val="dk1"/>
              </a:solidFill>
              <a:effectLst/>
              <a:latin typeface="+mn-lt"/>
              <a:ea typeface="+mn-ea"/>
              <a:cs typeface="+mn-cs"/>
            </a:rPr>
            <a:t>Tennessee</a:t>
          </a:r>
          <a:r>
            <a:rPr lang="en-US" sz="1100">
              <a:solidFill>
                <a:schemeClr val="dk1"/>
              </a:solidFill>
              <a:effectLst/>
              <a:latin typeface="+mn-lt"/>
              <a:ea typeface="+mn-ea"/>
              <a:cs typeface="+mn-cs"/>
            </a:rPr>
            <a:t>'s newly hired teachers enroll in a hybrid plan. Those hired before 2014 participate in the Legacy DB plan and optional 401(k). Tennessee’s hybrid plan option to teachers includes partial pension and investment savings options. Teachers are automatically vested into the investment plan portion, while it takes five years to vest in the pension plan portion. Employees contribute 2% to the investment and 5% to the pension portion, while the employer contributes 5% to the investment and 4% to the pension portion.</a:t>
          </a:r>
        </a:p>
        <a:p>
          <a:r>
            <a:rPr lang="en-US" sz="1100" b="1">
              <a:solidFill>
                <a:schemeClr val="dk1"/>
              </a:solidFill>
              <a:effectLst/>
              <a:latin typeface="+mn-lt"/>
              <a:ea typeface="+mn-ea"/>
              <a:cs typeface="+mn-cs"/>
            </a:rPr>
            <a:t>Texas </a:t>
          </a:r>
          <a:r>
            <a:rPr lang="en-US" sz="1100">
              <a:solidFill>
                <a:schemeClr val="dk1"/>
              </a:solidFill>
              <a:effectLst/>
              <a:latin typeface="+mn-lt"/>
              <a:ea typeface="+mn-ea"/>
              <a:cs typeface="+mn-cs"/>
            </a:rPr>
            <a:t>has six tiers in its teacher retirement system based on multiple eligibility criteria including qualified to be grandfathered, when service began, when vested, and active status. See this handbook for details: </a:t>
          </a:r>
          <a:r>
            <a:rPr lang="en-US" sz="1100" u="sng">
              <a:solidFill>
                <a:schemeClr val="dk1"/>
              </a:solidFill>
              <a:effectLst/>
              <a:latin typeface="+mn-lt"/>
              <a:ea typeface="+mn-ea"/>
              <a:cs typeface="+mn-cs"/>
              <a:hlinkClick xmlns:r="http://schemas.openxmlformats.org/officeDocument/2006/relationships" r:id=""/>
            </a:rPr>
            <a:t>https://www.trs.texas.gov/TRS%20Documents/benefits_handbook.pdf</a:t>
          </a:r>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Virginia</a:t>
          </a:r>
          <a:r>
            <a:rPr lang="en-US" sz="1100">
              <a:solidFill>
                <a:schemeClr val="dk1"/>
              </a:solidFill>
              <a:effectLst/>
              <a:latin typeface="+mn-lt"/>
              <a:ea typeface="+mn-ea"/>
              <a:cs typeface="+mn-cs"/>
            </a:rPr>
            <a:t>'s current teachers had the option of choosing one of two defined benefit plans and could opt into the new hybrid plan. Teachers hired after 2014 enroll in a hybrid pension and investment plan. Virginia's defined contribution portion of the hybrid plan has a gradual vesting period (50% vested after 2 years, 75% vested after 3 years, fully vested after 4 years). Employees contribute between 1 to 5%, to the investment portion and 5% to the pension portion. The employer contributes between 1 to 3.5% to the investment portion and 15.68% to the pension portion. An optional 457 Deferred Compensation plan is also available to teachers. </a:t>
          </a:r>
        </a:p>
        <a:p>
          <a:r>
            <a:rPr lang="en-US" sz="1100" b="1">
              <a:solidFill>
                <a:schemeClr val="dk1"/>
              </a:solidFill>
              <a:effectLst/>
              <a:latin typeface="+mn-lt"/>
              <a:ea typeface="+mn-ea"/>
              <a:cs typeface="+mn-cs"/>
            </a:rPr>
            <a:t>West Virginia </a:t>
          </a:r>
          <a:r>
            <a:rPr lang="en-US" sz="1100">
              <a:solidFill>
                <a:schemeClr val="dk1"/>
              </a:solidFill>
              <a:effectLst/>
              <a:latin typeface="+mn-lt"/>
              <a:ea typeface="+mn-ea"/>
              <a:cs typeface="+mn-cs"/>
            </a:rPr>
            <a:t>Tier I: teachers hired before July 2015; Tier II: teachers hired after July 1, 2015. Teachers in Tier I who were members of the state retirement plan before July 1, 1991 receive 15% employer contributions. West Virginia had a defined contribution plan option between 1991 and 2005 when it was closed to new membership; it is not an option for new teachers to participate in this plan currently. For those who opted into this plan prior to 2005, the plan had a gradual vesting period of (1/3 vested at 6 years, 2/3 vested at 9 years, and fully vested at 12 years).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98213</xdr:colOff>
      <xdr:row>63</xdr:row>
      <xdr:rowOff>126998</xdr:rowOff>
    </xdr:from>
    <xdr:to>
      <xdr:col>13</xdr:col>
      <xdr:colOff>1448013</xdr:colOff>
      <xdr:row>120</xdr:row>
      <xdr:rowOff>1904</xdr:rowOff>
    </xdr:to>
    <xdr:sp macro="" textlink="">
      <xdr:nvSpPr>
        <xdr:cNvPr id="2" name="TextBox 1">
          <a:extLst>
            <a:ext uri="{FF2B5EF4-FFF2-40B4-BE49-F238E27FC236}">
              <a16:creationId xmlns:a16="http://schemas.microsoft.com/office/drawing/2014/main" id="{1A9935AE-2EFB-4BF5-A0D3-25F09F044B7F}"/>
            </a:ext>
          </a:extLst>
        </xdr:cNvPr>
        <xdr:cNvSpPr txBox="1"/>
      </xdr:nvSpPr>
      <xdr:spPr>
        <a:xfrm>
          <a:off x="7241963" y="28670248"/>
          <a:ext cx="14028633" cy="101301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r>
            <a:rPr lang="en-US" sz="1100" b="1">
              <a:solidFill>
                <a:schemeClr val="dk1"/>
              </a:solidFill>
              <a:effectLst/>
              <a:latin typeface="+mn-lt"/>
              <a:ea typeface="+mn-ea"/>
              <a:cs typeface="+mn-cs"/>
            </a:rPr>
            <a:t>Defined benefit:</a:t>
          </a:r>
          <a:r>
            <a:rPr lang="en-US" sz="1100">
              <a:solidFill>
                <a:schemeClr val="dk1"/>
              </a:solidFill>
              <a:effectLst/>
              <a:latin typeface="+mn-lt"/>
              <a:ea typeface="+mn-ea"/>
              <a:cs typeface="+mn-cs"/>
            </a:rPr>
            <a:t> A pension plan that is designed to provide participants with a predefined, predictable and guaranteed benefit based on a formula that takes into account an employee’s compensation, years of service and age, or a combination thereof. Many states have instituted tiered levels with plan changes based on year hired.</a:t>
          </a:r>
        </a:p>
        <a:p>
          <a:r>
            <a:rPr lang="en-US" sz="1100" b="1">
              <a:solidFill>
                <a:schemeClr val="dk1"/>
              </a:solidFill>
              <a:effectLst/>
              <a:latin typeface="+mn-lt"/>
              <a:ea typeface="+mn-ea"/>
              <a:cs typeface="+mn-cs"/>
            </a:rPr>
            <a:t>Defined contribution:</a:t>
          </a:r>
          <a:r>
            <a:rPr lang="en-US" sz="1100">
              <a:solidFill>
                <a:schemeClr val="dk1"/>
              </a:solidFill>
              <a:effectLst/>
              <a:latin typeface="+mn-lt"/>
              <a:ea typeface="+mn-ea"/>
              <a:cs typeface="+mn-cs"/>
            </a:rPr>
            <a:t> Plans such as 401(k), 403(b) or 457(b) in which retirement savings grow through contribution amounts and investment strategy. The retirement benefit is not pre-determined and is entirely dependent upon the account balance at retirement.</a:t>
          </a:r>
        </a:p>
        <a:p>
          <a:r>
            <a:rPr lang="en-US" sz="1100" b="1">
              <a:solidFill>
                <a:schemeClr val="dk1"/>
              </a:solidFill>
              <a:effectLst/>
              <a:latin typeface="+mn-lt"/>
              <a:ea typeface="+mn-ea"/>
              <a:cs typeface="+mn-cs"/>
            </a:rPr>
            <a:t>State Pension Benefit Formulas:</a:t>
          </a:r>
          <a:r>
            <a:rPr lang="en-US" sz="1100">
              <a:solidFill>
                <a:schemeClr val="dk1"/>
              </a:solidFill>
              <a:effectLst/>
              <a:latin typeface="+mn-lt"/>
              <a:ea typeface="+mn-ea"/>
              <a:cs typeface="+mn-cs"/>
            </a:rPr>
            <a:t> Multiplier percentage multiplied by average final salary calculation multiplied by years of service. Sourced from state retirement system handbooks. </a:t>
          </a:r>
        </a:p>
        <a:p>
          <a:r>
            <a:rPr lang="en-US" sz="1100" b="1">
              <a:solidFill>
                <a:schemeClr val="dk1"/>
              </a:solidFill>
              <a:effectLst/>
              <a:latin typeface="+mn-lt"/>
              <a:ea typeface="+mn-ea"/>
              <a:cs typeface="+mn-cs"/>
            </a:rPr>
            <a:t>Social Security:</a:t>
          </a:r>
          <a:r>
            <a:rPr lang="en-US" sz="1100">
              <a:solidFill>
                <a:schemeClr val="dk1"/>
              </a:solidFill>
              <a:effectLst/>
              <a:latin typeface="+mn-lt"/>
              <a:ea typeface="+mn-ea"/>
              <a:cs typeface="+mn-cs"/>
            </a:rPr>
            <a:t> Social Security originally only covered private workers, but in the 1950s, Congress allowed states to extend coverage to their workers. Some states opted out of enrolling their workers and instead relied on pension plan payout formulas. About 40% of public-school teachers (more than 1 million) are not covered by Social Security according to Bellwether Education Partners. </a:t>
          </a:r>
        </a:p>
        <a:p>
          <a:r>
            <a:rPr lang="en-US" sz="1100" b="1">
              <a:solidFill>
                <a:schemeClr val="dk1"/>
              </a:solidFill>
              <a:effectLst/>
              <a:latin typeface="+mn-lt"/>
              <a:ea typeface="+mn-ea"/>
              <a:cs typeface="+mn-cs"/>
            </a:rPr>
            <a:t>Vesting period:</a:t>
          </a:r>
          <a:r>
            <a:rPr lang="en-US" sz="1100">
              <a:solidFill>
                <a:schemeClr val="dk1"/>
              </a:solidFill>
              <a:effectLst/>
              <a:latin typeface="+mn-lt"/>
              <a:ea typeface="+mn-ea"/>
              <a:cs typeface="+mn-cs"/>
            </a:rPr>
            <a:t> A federally mandated minimum period before a retirement plan is unconditionally owned by an employee.</a:t>
          </a:r>
        </a:p>
        <a:p>
          <a:r>
            <a:rPr lang="en-US" sz="1100" b="1">
              <a:solidFill>
                <a:schemeClr val="dk1"/>
              </a:solidFill>
              <a:effectLst/>
              <a:latin typeface="+mn-lt"/>
              <a:ea typeface="+mn-ea"/>
              <a:cs typeface="+mn-cs"/>
            </a:rPr>
            <a:t>Employee and Employer Contribution (%):</a:t>
          </a:r>
          <a:r>
            <a:rPr lang="en-US" sz="1100">
              <a:solidFill>
                <a:schemeClr val="dk1"/>
              </a:solidFill>
              <a:effectLst/>
              <a:latin typeface="+mn-lt"/>
              <a:ea typeface="+mn-ea"/>
              <a:cs typeface="+mn-cs"/>
            </a:rPr>
            <a:t> Percentage contribution amounts mandated by each system. Employee contribution (%) is sourced from state retirement system handbooks. 	</a:t>
          </a:r>
        </a:p>
        <a:p>
          <a:r>
            <a:rPr lang="en-US" sz="1100">
              <a:solidFill>
                <a:schemeClr val="dk1"/>
              </a:solidFill>
              <a:effectLst/>
              <a:latin typeface="+mn-lt"/>
              <a:ea typeface="+mn-ea"/>
              <a:cs typeface="+mn-cs"/>
            </a:rPr>
            <a:t>Employer Contribution (%) is the individual percentage contribution required by state and district funds; percentages sourced from state retirement system handbooks or actuarial reports. The pension and hybrid plan contributions are actuarial contributions. The figures used are the latest calculations from Teacherpensions.org when not found in state financial reports.</a:t>
          </a:r>
        </a:p>
        <a:p>
          <a:r>
            <a:rPr lang="en-US" sz="1100" b="1">
              <a:solidFill>
                <a:schemeClr val="dk1"/>
              </a:solidFill>
              <a:effectLst/>
              <a:latin typeface="+mn-lt"/>
              <a:ea typeface="+mn-ea"/>
              <a:cs typeface="+mn-cs"/>
            </a:rPr>
            <a:t>Employer Normal Cost Rate (%):</a:t>
          </a:r>
          <a:r>
            <a:rPr lang="en-US" sz="1100">
              <a:solidFill>
                <a:schemeClr val="dk1"/>
              </a:solidFill>
              <a:effectLst/>
              <a:latin typeface="+mn-lt"/>
              <a:ea typeface="+mn-ea"/>
              <a:cs typeface="+mn-cs"/>
            </a:rPr>
            <a:t> The amount of an employer’s contribution that goes toward a teacher’s retirement benefit (as opposed to paying for unfunded liabilities). Sourced from state retirement system financial reports. </a:t>
          </a:r>
        </a:p>
        <a:p>
          <a:r>
            <a:rPr lang="en-US" sz="1100" b="1">
              <a:solidFill>
                <a:schemeClr val="dk1"/>
              </a:solidFill>
              <a:effectLst/>
              <a:latin typeface="+mn-lt"/>
              <a:ea typeface="+mn-ea"/>
              <a:cs typeface="+mn-cs"/>
            </a:rPr>
            <a:t>Total Contribution to Teacher Benefit (%):</a:t>
          </a:r>
          <a:r>
            <a:rPr lang="en-US" sz="1100">
              <a:solidFill>
                <a:schemeClr val="dk1"/>
              </a:solidFill>
              <a:effectLst/>
              <a:latin typeface="+mn-lt"/>
              <a:ea typeface="+mn-ea"/>
              <a:cs typeface="+mn-cs"/>
            </a:rPr>
            <a:t> The total contribution amount that goes directly to a teacher’s retirement benefit, which is calculated by adding the Employee Contribution + the Employer Normal Cost Rate.</a:t>
          </a:r>
        </a:p>
        <a:p>
          <a:r>
            <a:rPr lang="en-US" sz="1100" b="1">
              <a:solidFill>
                <a:schemeClr val="dk1"/>
              </a:solidFill>
              <a:effectLst/>
              <a:latin typeface="+mn-lt"/>
              <a:ea typeface="+mn-ea"/>
              <a:cs typeface="+mn-cs"/>
            </a:rPr>
            <a:t>Contribution to Unfunded Liabilities (%):</a:t>
          </a:r>
          <a:r>
            <a:rPr lang="en-US" sz="1100">
              <a:solidFill>
                <a:schemeClr val="dk1"/>
              </a:solidFill>
              <a:effectLst/>
              <a:latin typeface="+mn-lt"/>
              <a:ea typeface="+mn-ea"/>
              <a:cs typeface="+mn-cs"/>
            </a:rPr>
            <a:t> The amount from an employer’s contribution that is used for  paying down unfunded liabilities (as opposed to contributing directly to a teacher’s retirement benefit). Sourced from state retirement system financial reports and handbooks.</a:t>
          </a:r>
        </a:p>
        <a:p>
          <a:r>
            <a:rPr lang="en-US" sz="1100" b="1">
              <a:solidFill>
                <a:schemeClr val="dk1"/>
              </a:solidFill>
              <a:effectLst/>
              <a:latin typeface="+mn-lt"/>
              <a:ea typeface="+mn-ea"/>
              <a:cs typeface="+mn-cs"/>
            </a:rPr>
            <a:t>Full Retirement Status:</a:t>
          </a:r>
          <a:r>
            <a:rPr lang="en-US" sz="1100">
              <a:solidFill>
                <a:schemeClr val="dk1"/>
              </a:solidFill>
              <a:effectLst/>
              <a:latin typeface="+mn-lt"/>
              <a:ea typeface="+mn-ea"/>
              <a:cs typeface="+mn-cs"/>
            </a:rPr>
            <a:t> Reflects eligibility to retire with full benefits. All states offer an early retirement option with partial benefits. Retirement status in any state is still subject to federal IRS regulation. Sourced from state retirement system handbooks.</a:t>
          </a:r>
        </a:p>
        <a:p>
          <a:r>
            <a:rPr lang="en-US" sz="1100" b="1">
              <a:solidFill>
                <a:schemeClr val="dk1"/>
              </a:solidFill>
              <a:effectLst/>
              <a:latin typeface="+mn-lt"/>
              <a:ea typeface="+mn-ea"/>
              <a:cs typeface="+mn-cs"/>
            </a:rPr>
            <a:t>Typical Gross Annual Pension Benefit</a:t>
          </a:r>
          <a:r>
            <a:rPr lang="en-US" sz="1100">
              <a:solidFill>
                <a:schemeClr val="dk1"/>
              </a:solidFill>
              <a:effectLst/>
              <a:latin typeface="+mn-lt"/>
              <a:ea typeface="+mn-ea"/>
              <a:cs typeface="+mn-cs"/>
            </a:rPr>
            <a:t>: What the average teacher retiree may gross annually in retirement income. Net benefits and social security benefits are not calculated. This calculation provides a potential typical gross annual pension benefit in each year by state retirement tier. This calculation is not provided for defined contribution or hybrid plans due to the vast number of variables in investments and returns. </a:t>
          </a:r>
        </a:p>
        <a:p>
          <a:r>
            <a:rPr lang="en-US" sz="1100">
              <a:solidFill>
                <a:schemeClr val="dk1"/>
              </a:solidFill>
              <a:effectLst/>
              <a:latin typeface="+mn-lt"/>
              <a:ea typeface="+mn-ea"/>
              <a:cs typeface="+mn-cs"/>
            </a:rPr>
            <a:t>SREB Assumptions for Typical Gross Annual Pension Benefit</a:t>
          </a:r>
        </a:p>
        <a:p>
          <a:pPr lvl="0"/>
          <a:r>
            <a:rPr lang="en-US" sz="1100">
              <a:solidFill>
                <a:schemeClr val="dk1"/>
              </a:solidFill>
              <a:effectLst/>
              <a:latin typeface="+mn-lt"/>
              <a:ea typeface="+mn-ea"/>
              <a:cs typeface="+mn-cs"/>
            </a:rPr>
            <a:t>The calculations utilize the state plan’s benefit formula which is usually: a multiplier, times average of highest pay over a certain number of years, times total years of service. For all calculations, teacher retirees were assumed to be aged 65 with 30 years of service – the common age and service requirement across the region to receive full pension benefits.</a:t>
          </a:r>
        </a:p>
        <a:p>
          <a:pPr lvl="0"/>
          <a:r>
            <a:rPr lang="en-US" sz="1100">
              <a:solidFill>
                <a:schemeClr val="dk1"/>
              </a:solidFill>
              <a:effectLst/>
              <a:latin typeface="+mn-lt"/>
              <a:ea typeface="+mn-ea"/>
              <a:cs typeface="+mn-cs"/>
            </a:rPr>
            <a:t>SREB calculated the highest average pay over a certain number of years by: 1) assuming the state’s average top salary as the highest salary amount, 2) calculating the additional highest years of salary by reducing the average top salary amount by the regional average step increase amount linked to years of service that most states utilize in their teacher salary schedule, and 3) averaging these salary amounts for the number of years required in each state’s pension benefit formula.</a:t>
          </a:r>
        </a:p>
        <a:p>
          <a:r>
            <a:rPr lang="en-US" sz="1100" b="1">
              <a:solidFill>
                <a:schemeClr val="dk1"/>
              </a:solidFill>
              <a:effectLst/>
              <a:latin typeface="+mn-lt"/>
              <a:ea typeface="+mn-ea"/>
              <a:cs typeface="+mn-cs"/>
            </a:rPr>
            <a:t>Years to Break Even and Percentage of Teachers Who Will Not Break Even:</a:t>
          </a:r>
          <a:r>
            <a:rPr lang="en-US" sz="1100">
              <a:solidFill>
                <a:schemeClr val="dk1"/>
              </a:solidFill>
              <a:effectLst/>
              <a:latin typeface="+mn-lt"/>
              <a:ea typeface="+mn-ea"/>
              <a:cs typeface="+mn-cs"/>
            </a:rPr>
            <a:t> The number of years it will take a teacher in each plan to earn a pension worth more than their own contributions plus interest and the percent of teachers in the state who will not exceed this point. This analysis does not apply to defined contribution or hybrid plans. Sourced from an analysis by Aldeman and Johnson: </a:t>
          </a:r>
          <a:r>
            <a:rPr lang="en-US" sz="1100" u="sng">
              <a:solidFill>
                <a:schemeClr val="dk1"/>
              </a:solidFill>
              <a:effectLst/>
              <a:latin typeface="+mn-lt"/>
              <a:ea typeface="+mn-ea"/>
              <a:cs typeface="+mn-cs"/>
              <a:hlinkClick xmlns:r="http://schemas.openxmlformats.org/officeDocument/2006/relationships" r:id=""/>
            </a:rPr>
            <a:t>https://www.teacherpensions.org/sites/default/files/TeacherPensions_Negative%20Returns_Final.pdf</a:t>
          </a:r>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Individual State Notes</a:t>
          </a:r>
        </a:p>
        <a:p>
          <a:r>
            <a:rPr lang="en-US" sz="1100" b="1">
              <a:solidFill>
                <a:schemeClr val="dk1"/>
              </a:solidFill>
              <a:effectLst/>
              <a:latin typeface="+mn-lt"/>
              <a:ea typeface="+mn-ea"/>
              <a:cs typeface="+mn-cs"/>
            </a:rPr>
            <a:t>Alabama</a:t>
          </a:r>
          <a:r>
            <a:rPr lang="en-US" sz="1100">
              <a:solidFill>
                <a:schemeClr val="dk1"/>
              </a:solidFill>
              <a:effectLst/>
              <a:latin typeface="+mn-lt"/>
              <a:ea typeface="+mn-ea"/>
              <a:cs typeface="+mn-cs"/>
            </a:rPr>
            <a:t> plans are based on year hired. Tier I: teachers hired before 2013; Tier II: teachers hired in or after 2013.</a:t>
          </a:r>
        </a:p>
        <a:p>
          <a:r>
            <a:rPr lang="en-US" sz="1100" b="1">
              <a:solidFill>
                <a:schemeClr val="dk1"/>
              </a:solidFill>
              <a:effectLst/>
              <a:latin typeface="+mn-lt"/>
              <a:ea typeface="+mn-ea"/>
              <a:cs typeface="+mn-cs"/>
            </a:rPr>
            <a:t>Delaware</a:t>
          </a:r>
          <a:r>
            <a:rPr lang="en-US" sz="1100">
              <a:solidFill>
                <a:schemeClr val="dk1"/>
              </a:solidFill>
              <a:effectLst/>
              <a:latin typeface="+mn-lt"/>
              <a:ea typeface="+mn-ea"/>
              <a:cs typeface="+mn-cs"/>
            </a:rPr>
            <a:t> Tier I: teachers hired before 2012; Tier II: teachers hired in or after 2012.</a:t>
          </a:r>
        </a:p>
        <a:p>
          <a:r>
            <a:rPr lang="en-US" sz="1100" b="1">
              <a:solidFill>
                <a:schemeClr val="dk1"/>
              </a:solidFill>
              <a:effectLst/>
              <a:latin typeface="+mn-lt"/>
              <a:ea typeface="+mn-ea"/>
              <a:cs typeface="+mn-cs"/>
            </a:rPr>
            <a:t>Florida </a:t>
          </a:r>
          <a:r>
            <a:rPr lang="en-US" sz="1100">
              <a:solidFill>
                <a:schemeClr val="dk1"/>
              </a:solidFill>
              <a:effectLst/>
              <a:latin typeface="+mn-lt"/>
              <a:ea typeface="+mn-ea"/>
              <a:cs typeface="+mn-cs"/>
            </a:rPr>
            <a:t>Tier I: teachers hired before July 1, 2011. The pension formula is calculated by a range multiplier based on age and years of service (age 62 or 30 years 1.60%; age 63 or 31 years 1.63%; age 64 or 32 years 1.65%; age 65 or 33 years 1.68%). Tier II: hired on or after July 1, 2011. The pension formula range multiplier changes (age 65 or 33 years 1.60%; age 66 or 34 years 1.63%; age 67 or 35 years 1.65%; age 68 or 36 years 1.68%). New teachers are automatically enrolled in the Investment (DC) plan but can opt to switch to the defined benefit plan at any time. Current teachers hired before July 1, 2011 with 5 years of service and those hired on or after July 1, 2011 with 8 years of service can also opt into a hybrid option within the Investment plan to include partial pension benefits. </a:t>
          </a:r>
        </a:p>
        <a:p>
          <a:r>
            <a:rPr lang="en-US" sz="1100" b="1">
              <a:solidFill>
                <a:schemeClr val="dk1"/>
              </a:solidFill>
              <a:effectLst/>
              <a:latin typeface="+mn-lt"/>
              <a:ea typeface="+mn-ea"/>
              <a:cs typeface="+mn-cs"/>
            </a:rPr>
            <a:t>Georgia </a:t>
          </a:r>
          <a:r>
            <a:rPr lang="en-US" sz="1100">
              <a:solidFill>
                <a:schemeClr val="dk1"/>
              </a:solidFill>
              <a:effectLst/>
              <a:latin typeface="+mn-lt"/>
              <a:ea typeface="+mn-ea"/>
              <a:cs typeface="+mn-cs"/>
            </a:rPr>
            <a:t>Defined Benefit Legacy: teachers hired before 2009; GSEPS Georgia State Employees Pension and Savings plan: teachers hired in or after 2009.</a:t>
          </a:r>
        </a:p>
        <a:p>
          <a:r>
            <a:rPr lang="en-US" sz="1100" b="1">
              <a:solidFill>
                <a:schemeClr val="dk1"/>
              </a:solidFill>
              <a:effectLst/>
              <a:latin typeface="+mn-lt"/>
              <a:ea typeface="+mn-ea"/>
              <a:cs typeface="+mn-cs"/>
            </a:rPr>
            <a:t>Kentucky</a:t>
          </a:r>
          <a:r>
            <a:rPr lang="en-US" sz="1100">
              <a:solidFill>
                <a:schemeClr val="dk1"/>
              </a:solidFill>
              <a:effectLst/>
              <a:latin typeface="+mn-lt"/>
              <a:ea typeface="+mn-ea"/>
              <a:cs typeface="+mn-cs"/>
            </a:rPr>
            <a:t> TRS I: hired prior to July 1, 2002; TRS II: between July 2002-2008; TRS III: July 1, 2008 or after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TRS IV applies to future teachers hired on or after Jan 1, 2022 – there are currently no teachers in this tier.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The pension formula is calculated by a range multiplier based on a scale of years of service for those hired after 2008. Ranges include 1-10 years (1.7); 10.01-20 (2); 20.01-26 (2.3); 26.01-30 (2.5); 30+ (3). </a:t>
          </a:r>
        </a:p>
        <a:p>
          <a:r>
            <a:rPr lang="en-US" sz="1100" b="1">
              <a:solidFill>
                <a:schemeClr val="dk1"/>
              </a:solidFill>
              <a:effectLst/>
              <a:latin typeface="+mn-lt"/>
              <a:ea typeface="+mn-ea"/>
              <a:cs typeface="+mn-cs"/>
            </a:rPr>
            <a:t>Louisiana </a:t>
          </a:r>
          <a:r>
            <a:rPr lang="en-US" sz="1100">
              <a:solidFill>
                <a:schemeClr val="dk1"/>
              </a:solidFill>
              <a:effectLst/>
              <a:latin typeface="+mn-lt"/>
              <a:ea typeface="+mn-ea"/>
              <a:cs typeface="+mn-cs"/>
            </a:rPr>
            <a:t>Tier I: system member before July 1, 1999. Those who retire later (age 65+ or 30+ years of service) are incentivized with a 2.5% benefit multiplier. Tier II: system member between July 1, 1999 and December 31, 2010; Tier III: system member between 2011 and June 30, 2015; Tier IV: system member from July 1, 2015 on. </a:t>
          </a:r>
        </a:p>
        <a:p>
          <a:r>
            <a:rPr lang="en-US" sz="1100" b="1">
              <a:solidFill>
                <a:schemeClr val="dk1"/>
              </a:solidFill>
              <a:effectLst/>
              <a:latin typeface="+mn-lt"/>
              <a:ea typeface="+mn-ea"/>
              <a:cs typeface="+mn-cs"/>
            </a:rPr>
            <a:t>Maryland </a:t>
          </a:r>
          <a:r>
            <a:rPr lang="en-US" sz="1100">
              <a:solidFill>
                <a:schemeClr val="dk1"/>
              </a:solidFill>
              <a:effectLst/>
              <a:latin typeface="+mn-lt"/>
              <a:ea typeface="+mn-ea"/>
              <a:cs typeface="+mn-cs"/>
            </a:rPr>
            <a:t>has two tiers including the Alternate Contributory Pension Selection plan for teachers hired before July 1, 2011 and the Reformed Contributory Pension Benefit plan for those hired on or after July 1, 2011. Teachers may opt into supplemental defined contribution plans — 457, 401(k) and 403(b) options are available — but there is no employer contribution to these options. </a:t>
          </a:r>
        </a:p>
        <a:p>
          <a:r>
            <a:rPr lang="en-US" sz="1100" b="1">
              <a:solidFill>
                <a:schemeClr val="dk1"/>
              </a:solidFill>
              <a:effectLst/>
              <a:latin typeface="+mn-lt"/>
              <a:ea typeface="+mn-ea"/>
              <a:cs typeface="+mn-cs"/>
            </a:rPr>
            <a:t>Mississippi </a:t>
          </a:r>
          <a:r>
            <a:rPr lang="en-US" sz="1100">
              <a:solidFill>
                <a:schemeClr val="dk1"/>
              </a:solidFill>
              <a:effectLst/>
              <a:latin typeface="+mn-lt"/>
              <a:ea typeface="+mn-ea"/>
              <a:cs typeface="+mn-cs"/>
            </a:rPr>
            <a:t>Tier I: hired before July 1, 2007; Tier II: hired between July 1, 2007 and June 30, 2011; Tier III: hired on or after July 1, 2011.</a:t>
          </a:r>
        </a:p>
        <a:p>
          <a:r>
            <a:rPr lang="en-US" sz="1100" b="1">
              <a:solidFill>
                <a:schemeClr val="dk1"/>
              </a:solidFill>
              <a:effectLst/>
              <a:latin typeface="+mn-lt"/>
              <a:ea typeface="+mn-ea"/>
              <a:cs typeface="+mn-cs"/>
            </a:rPr>
            <a:t>North Carolina </a:t>
          </a:r>
          <a:r>
            <a:rPr lang="en-US" sz="1100">
              <a:solidFill>
                <a:schemeClr val="dk1"/>
              </a:solidFill>
              <a:effectLst/>
              <a:latin typeface="+mn-lt"/>
              <a:ea typeface="+mn-ea"/>
              <a:cs typeface="+mn-cs"/>
            </a:rPr>
            <a:t>has instituted a contributions-based benefit cap of $100,000 (adjusted annually for inflation) on a teachers' average final compensation</a:t>
          </a:r>
          <a:r>
            <a:rPr lang="en-US" sz="1100" b="1">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Oklahoma </a:t>
          </a:r>
          <a:r>
            <a:rPr lang="en-US" sz="1100">
              <a:solidFill>
                <a:schemeClr val="dk1"/>
              </a:solidFill>
              <a:effectLst/>
              <a:latin typeface="+mn-lt"/>
              <a:ea typeface="+mn-ea"/>
              <a:cs typeface="+mn-cs"/>
            </a:rPr>
            <a:t>Tier I: hired before July 1, 1992; Tier II: hired between July 1, 1992 and November 1, 2011; Tier III: hired after Nov 1, 2011. There is also an optional 403(b) defined contribution plan but offering this is left up to districts. </a:t>
          </a:r>
        </a:p>
        <a:p>
          <a:r>
            <a:rPr lang="en-US" sz="1100" b="1">
              <a:solidFill>
                <a:schemeClr val="dk1"/>
              </a:solidFill>
              <a:effectLst/>
              <a:latin typeface="+mn-lt"/>
              <a:ea typeface="+mn-ea"/>
              <a:cs typeface="+mn-cs"/>
            </a:rPr>
            <a:t>South Carolina </a:t>
          </a:r>
          <a:r>
            <a:rPr lang="en-US" sz="1100">
              <a:solidFill>
                <a:schemeClr val="dk1"/>
              </a:solidFill>
              <a:effectLst/>
              <a:latin typeface="+mn-lt"/>
              <a:ea typeface="+mn-ea"/>
              <a:cs typeface="+mn-cs"/>
            </a:rPr>
            <a:t>Class 2:</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hired before July 1, 2012; Class 3: hired on or after July 1, 2012. Teachers can also opt between the defined benefit applicable to their hire date or the defined contribution plan. </a:t>
          </a:r>
        </a:p>
        <a:p>
          <a:r>
            <a:rPr lang="en-US" sz="1100" b="1">
              <a:solidFill>
                <a:schemeClr val="dk1"/>
              </a:solidFill>
              <a:effectLst/>
              <a:latin typeface="+mn-lt"/>
              <a:ea typeface="+mn-ea"/>
              <a:cs typeface="+mn-cs"/>
            </a:rPr>
            <a:t>Tennessee</a:t>
          </a:r>
          <a:r>
            <a:rPr lang="en-US" sz="1100">
              <a:solidFill>
                <a:schemeClr val="dk1"/>
              </a:solidFill>
              <a:effectLst/>
              <a:latin typeface="+mn-lt"/>
              <a:ea typeface="+mn-ea"/>
              <a:cs typeface="+mn-cs"/>
            </a:rPr>
            <a:t>'s newly hired teachers enroll in a hybrid plan. Those hired before 2014 participate in the Legacy DB plan and optional 401(k). Tennessee’s hybrid plan option to teachers includes partial pension and investment savings options. Teachers are automatically vested into the investment plan portion, while it takes five years to vest in the pension plan portion. Employees contribute 2% to the investment and 5% to the pension portion, while the employer contributes 5% to the investment and 4% to the pension portion.</a:t>
          </a:r>
        </a:p>
        <a:p>
          <a:r>
            <a:rPr lang="en-US" sz="1100" b="1">
              <a:solidFill>
                <a:schemeClr val="dk1"/>
              </a:solidFill>
              <a:effectLst/>
              <a:latin typeface="+mn-lt"/>
              <a:ea typeface="+mn-ea"/>
              <a:cs typeface="+mn-cs"/>
            </a:rPr>
            <a:t>Texas </a:t>
          </a:r>
          <a:r>
            <a:rPr lang="en-US" sz="1100">
              <a:solidFill>
                <a:schemeClr val="dk1"/>
              </a:solidFill>
              <a:effectLst/>
              <a:latin typeface="+mn-lt"/>
              <a:ea typeface="+mn-ea"/>
              <a:cs typeface="+mn-cs"/>
            </a:rPr>
            <a:t>has six tiers in its teacher retirement system based on multiple eligibility criteria including qualified to be grandfathered, when service began, when vested, and active status. See this handbook for details: </a:t>
          </a:r>
          <a:r>
            <a:rPr lang="en-US" sz="1100" u="sng">
              <a:solidFill>
                <a:schemeClr val="dk1"/>
              </a:solidFill>
              <a:effectLst/>
              <a:latin typeface="+mn-lt"/>
              <a:ea typeface="+mn-ea"/>
              <a:cs typeface="+mn-cs"/>
              <a:hlinkClick xmlns:r="http://schemas.openxmlformats.org/officeDocument/2006/relationships" r:id=""/>
            </a:rPr>
            <a:t>https://www.trs.texas.gov/TRS%20Documents/benefits_handbook.pdf</a:t>
          </a:r>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Virginia</a:t>
          </a:r>
          <a:r>
            <a:rPr lang="en-US" sz="1100">
              <a:solidFill>
                <a:schemeClr val="dk1"/>
              </a:solidFill>
              <a:effectLst/>
              <a:latin typeface="+mn-lt"/>
              <a:ea typeface="+mn-ea"/>
              <a:cs typeface="+mn-cs"/>
            </a:rPr>
            <a:t>'s current teachers had the option of choosing one of two defined benefit plans and could opt into the new hybrid plan. Teachers hired after 2014 enroll in a hybrid pension and investment plan. Virginia's defined contribution portion of the hybrid plan has a gradual vesting period (50% vested after 2 years, 75% vested after 3 years, fully vested after 4 years). Employees contribute between 1 to 5%, to the investment portion and 5% to the pension portion. The employer contributes between 1 to 3.5% to the investment portion and 15.68% to the pension portion. An optional 457 Deferred Compensation plan is also available to teachers. </a:t>
          </a:r>
        </a:p>
        <a:p>
          <a:r>
            <a:rPr lang="en-US" sz="1100" b="1">
              <a:solidFill>
                <a:schemeClr val="dk1"/>
              </a:solidFill>
              <a:effectLst/>
              <a:latin typeface="+mn-lt"/>
              <a:ea typeface="+mn-ea"/>
              <a:cs typeface="+mn-cs"/>
            </a:rPr>
            <a:t>West Virginia </a:t>
          </a:r>
          <a:r>
            <a:rPr lang="en-US" sz="1100">
              <a:solidFill>
                <a:schemeClr val="dk1"/>
              </a:solidFill>
              <a:effectLst/>
              <a:latin typeface="+mn-lt"/>
              <a:ea typeface="+mn-ea"/>
              <a:cs typeface="+mn-cs"/>
            </a:rPr>
            <a:t>Tier I: teachers hired before July 2015; Tier II: teachers hired after July 1, 2015. Teachers in Tier I who were members of the state retirement plan before July 1, 1991 receive 15% employer contributions. West Virginia had a defined contribution plan option between 1991 and 2005 when it was closed to new membership; it is not an option for new teachers to participate in this plan currently. For those who opted into this plan prior to 2005, the plan had a gradual vesting period of (1/3 vested at 6 years, 2/3 vested at 9 years, and fully vested at 12 years).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127000</xdr:colOff>
      <xdr:row>63</xdr:row>
      <xdr:rowOff>154939</xdr:rowOff>
    </xdr:from>
    <xdr:to>
      <xdr:col>13</xdr:col>
      <xdr:colOff>1530775</xdr:colOff>
      <xdr:row>120</xdr:row>
      <xdr:rowOff>33655</xdr:rowOff>
    </xdr:to>
    <xdr:sp macro="" textlink="">
      <xdr:nvSpPr>
        <xdr:cNvPr id="2" name="TextBox 1">
          <a:extLst>
            <a:ext uri="{FF2B5EF4-FFF2-40B4-BE49-F238E27FC236}">
              <a16:creationId xmlns:a16="http://schemas.microsoft.com/office/drawing/2014/main" id="{618AA033-C09D-4981-9636-A78F86195AB4}"/>
            </a:ext>
          </a:extLst>
        </xdr:cNvPr>
        <xdr:cNvSpPr txBox="1"/>
      </xdr:nvSpPr>
      <xdr:spPr>
        <a:xfrm>
          <a:off x="7270750" y="28338356"/>
          <a:ext cx="14082608" cy="10133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r>
            <a:rPr lang="en-US" sz="1100" b="1">
              <a:solidFill>
                <a:schemeClr val="dk1"/>
              </a:solidFill>
              <a:effectLst/>
              <a:latin typeface="+mn-lt"/>
              <a:ea typeface="+mn-ea"/>
              <a:cs typeface="+mn-cs"/>
            </a:rPr>
            <a:t>Defined benefit:</a:t>
          </a:r>
          <a:r>
            <a:rPr lang="en-US" sz="1100">
              <a:solidFill>
                <a:schemeClr val="dk1"/>
              </a:solidFill>
              <a:effectLst/>
              <a:latin typeface="+mn-lt"/>
              <a:ea typeface="+mn-ea"/>
              <a:cs typeface="+mn-cs"/>
            </a:rPr>
            <a:t> A pension plan that is designed to provide participants with a predefined, predictable and guaranteed benefit based on a formula that takes into account an employee’s compensation, years of service and age, or a combination thereof. Many states have instituted tiered levels with plan changes based on year hired.</a:t>
          </a:r>
        </a:p>
        <a:p>
          <a:r>
            <a:rPr lang="en-US" sz="1100" b="1">
              <a:solidFill>
                <a:schemeClr val="dk1"/>
              </a:solidFill>
              <a:effectLst/>
              <a:latin typeface="+mn-lt"/>
              <a:ea typeface="+mn-ea"/>
              <a:cs typeface="+mn-cs"/>
            </a:rPr>
            <a:t>Defined contribution:</a:t>
          </a:r>
          <a:r>
            <a:rPr lang="en-US" sz="1100">
              <a:solidFill>
                <a:schemeClr val="dk1"/>
              </a:solidFill>
              <a:effectLst/>
              <a:latin typeface="+mn-lt"/>
              <a:ea typeface="+mn-ea"/>
              <a:cs typeface="+mn-cs"/>
            </a:rPr>
            <a:t> Plans such as 401(k), 403(b) or 457(b) in which retirement savings grow through contribution amounts and investment strategy. The retirement benefit is not pre-determined and is entirely dependent upon the account balance at retirement.</a:t>
          </a:r>
        </a:p>
        <a:p>
          <a:r>
            <a:rPr lang="en-US" sz="1100" b="1">
              <a:solidFill>
                <a:schemeClr val="dk1"/>
              </a:solidFill>
              <a:effectLst/>
              <a:latin typeface="+mn-lt"/>
              <a:ea typeface="+mn-ea"/>
              <a:cs typeface="+mn-cs"/>
            </a:rPr>
            <a:t>State Pension Benefit Formulas:</a:t>
          </a:r>
          <a:r>
            <a:rPr lang="en-US" sz="1100">
              <a:solidFill>
                <a:schemeClr val="dk1"/>
              </a:solidFill>
              <a:effectLst/>
              <a:latin typeface="+mn-lt"/>
              <a:ea typeface="+mn-ea"/>
              <a:cs typeface="+mn-cs"/>
            </a:rPr>
            <a:t> Multiplier percentage multiplied by average final salary calculation multiplied by years of service. Sourced from state retirement system handbooks. </a:t>
          </a:r>
        </a:p>
        <a:p>
          <a:r>
            <a:rPr lang="en-US" sz="1100" b="1">
              <a:solidFill>
                <a:schemeClr val="dk1"/>
              </a:solidFill>
              <a:effectLst/>
              <a:latin typeface="+mn-lt"/>
              <a:ea typeface="+mn-ea"/>
              <a:cs typeface="+mn-cs"/>
            </a:rPr>
            <a:t>Social Security:</a:t>
          </a:r>
          <a:r>
            <a:rPr lang="en-US" sz="1100">
              <a:solidFill>
                <a:schemeClr val="dk1"/>
              </a:solidFill>
              <a:effectLst/>
              <a:latin typeface="+mn-lt"/>
              <a:ea typeface="+mn-ea"/>
              <a:cs typeface="+mn-cs"/>
            </a:rPr>
            <a:t> Social Security originally only covered private workers, but in the 1950s, Congress allowed states to extend coverage to their workers. Some states opted out of enrolling their workers and instead relied on pension plan payout formulas. About 40% of public-school teachers (more than 1 million) are not covered by Social Security according to Bellwether Education Partners. </a:t>
          </a:r>
        </a:p>
        <a:p>
          <a:r>
            <a:rPr lang="en-US" sz="1100" b="1">
              <a:solidFill>
                <a:schemeClr val="dk1"/>
              </a:solidFill>
              <a:effectLst/>
              <a:latin typeface="+mn-lt"/>
              <a:ea typeface="+mn-ea"/>
              <a:cs typeface="+mn-cs"/>
            </a:rPr>
            <a:t>Vesting period:</a:t>
          </a:r>
          <a:r>
            <a:rPr lang="en-US" sz="1100">
              <a:solidFill>
                <a:schemeClr val="dk1"/>
              </a:solidFill>
              <a:effectLst/>
              <a:latin typeface="+mn-lt"/>
              <a:ea typeface="+mn-ea"/>
              <a:cs typeface="+mn-cs"/>
            </a:rPr>
            <a:t> A federally mandated minimum period before a retirement plan is unconditionally owned by an employee.</a:t>
          </a:r>
        </a:p>
        <a:p>
          <a:r>
            <a:rPr lang="en-US" sz="1100" b="1">
              <a:solidFill>
                <a:schemeClr val="dk1"/>
              </a:solidFill>
              <a:effectLst/>
              <a:latin typeface="+mn-lt"/>
              <a:ea typeface="+mn-ea"/>
              <a:cs typeface="+mn-cs"/>
            </a:rPr>
            <a:t>Employee and Employer Contribution (%):</a:t>
          </a:r>
          <a:r>
            <a:rPr lang="en-US" sz="1100">
              <a:solidFill>
                <a:schemeClr val="dk1"/>
              </a:solidFill>
              <a:effectLst/>
              <a:latin typeface="+mn-lt"/>
              <a:ea typeface="+mn-ea"/>
              <a:cs typeface="+mn-cs"/>
            </a:rPr>
            <a:t> Percentage contribution amounts mandated by each system. Employee contribution (%) is sourced from state retirement system handbooks. 	</a:t>
          </a:r>
        </a:p>
        <a:p>
          <a:r>
            <a:rPr lang="en-US" sz="1100">
              <a:solidFill>
                <a:schemeClr val="dk1"/>
              </a:solidFill>
              <a:effectLst/>
              <a:latin typeface="+mn-lt"/>
              <a:ea typeface="+mn-ea"/>
              <a:cs typeface="+mn-cs"/>
            </a:rPr>
            <a:t>Employer Contribution (%) is the individual percentage contribution required by state and district funds; percentages sourced from state retirement system handbooks or actuarial reports. The pension and hybrid plan contributions are actuarial contributions. The figures used are the latest calculations from Teacherpensions.org when not found in state financial reports.</a:t>
          </a:r>
        </a:p>
        <a:p>
          <a:r>
            <a:rPr lang="en-US" sz="1100" b="1">
              <a:solidFill>
                <a:schemeClr val="dk1"/>
              </a:solidFill>
              <a:effectLst/>
              <a:latin typeface="+mn-lt"/>
              <a:ea typeface="+mn-ea"/>
              <a:cs typeface="+mn-cs"/>
            </a:rPr>
            <a:t>Employer Normal Cost Rate (%):</a:t>
          </a:r>
          <a:r>
            <a:rPr lang="en-US" sz="1100">
              <a:solidFill>
                <a:schemeClr val="dk1"/>
              </a:solidFill>
              <a:effectLst/>
              <a:latin typeface="+mn-lt"/>
              <a:ea typeface="+mn-ea"/>
              <a:cs typeface="+mn-cs"/>
            </a:rPr>
            <a:t> The amount of an employer’s contribution that goes toward a teacher’s retirement benefit (as opposed to paying for unfunded liabilities). Sourced from state retirement system financial reports. </a:t>
          </a:r>
        </a:p>
        <a:p>
          <a:r>
            <a:rPr lang="en-US" sz="1100" b="1">
              <a:solidFill>
                <a:schemeClr val="dk1"/>
              </a:solidFill>
              <a:effectLst/>
              <a:latin typeface="+mn-lt"/>
              <a:ea typeface="+mn-ea"/>
              <a:cs typeface="+mn-cs"/>
            </a:rPr>
            <a:t>Total Contribution to Teacher Benefit (%):</a:t>
          </a:r>
          <a:r>
            <a:rPr lang="en-US" sz="1100">
              <a:solidFill>
                <a:schemeClr val="dk1"/>
              </a:solidFill>
              <a:effectLst/>
              <a:latin typeface="+mn-lt"/>
              <a:ea typeface="+mn-ea"/>
              <a:cs typeface="+mn-cs"/>
            </a:rPr>
            <a:t> The total contribution amount that goes directly to a teacher’s retirement benefit, which is calculated by adding the Employee Contribution + the Employer Normal Cost Rate.</a:t>
          </a:r>
        </a:p>
        <a:p>
          <a:r>
            <a:rPr lang="en-US" sz="1100" b="1">
              <a:solidFill>
                <a:schemeClr val="dk1"/>
              </a:solidFill>
              <a:effectLst/>
              <a:latin typeface="+mn-lt"/>
              <a:ea typeface="+mn-ea"/>
              <a:cs typeface="+mn-cs"/>
            </a:rPr>
            <a:t>Contribution to Unfunded Liabilities (%):</a:t>
          </a:r>
          <a:r>
            <a:rPr lang="en-US" sz="1100">
              <a:solidFill>
                <a:schemeClr val="dk1"/>
              </a:solidFill>
              <a:effectLst/>
              <a:latin typeface="+mn-lt"/>
              <a:ea typeface="+mn-ea"/>
              <a:cs typeface="+mn-cs"/>
            </a:rPr>
            <a:t> The amount from an employer’s contribution that is used for  paying down unfunded liabilities (as opposed to contributing directly to a teacher’s retirement benefit). Sourced from state retirement system financial reports and handbooks.</a:t>
          </a:r>
        </a:p>
        <a:p>
          <a:r>
            <a:rPr lang="en-US" sz="1100" b="1">
              <a:solidFill>
                <a:schemeClr val="dk1"/>
              </a:solidFill>
              <a:effectLst/>
              <a:latin typeface="+mn-lt"/>
              <a:ea typeface="+mn-ea"/>
              <a:cs typeface="+mn-cs"/>
            </a:rPr>
            <a:t>Full Retirement Status:</a:t>
          </a:r>
          <a:r>
            <a:rPr lang="en-US" sz="1100">
              <a:solidFill>
                <a:schemeClr val="dk1"/>
              </a:solidFill>
              <a:effectLst/>
              <a:latin typeface="+mn-lt"/>
              <a:ea typeface="+mn-ea"/>
              <a:cs typeface="+mn-cs"/>
            </a:rPr>
            <a:t> Reflects eligibility to retire with full benefits. All states offer an early retirement option with partial benefits. Retirement status in any state is still subject to federal IRS regulation. Sourced from state retirement system handbooks.</a:t>
          </a:r>
        </a:p>
        <a:p>
          <a:r>
            <a:rPr lang="en-US" sz="1100" b="1">
              <a:solidFill>
                <a:schemeClr val="dk1"/>
              </a:solidFill>
              <a:effectLst/>
              <a:latin typeface="+mn-lt"/>
              <a:ea typeface="+mn-ea"/>
              <a:cs typeface="+mn-cs"/>
            </a:rPr>
            <a:t>Typical Gross Annual Pension Benefit</a:t>
          </a:r>
          <a:r>
            <a:rPr lang="en-US" sz="1100">
              <a:solidFill>
                <a:schemeClr val="dk1"/>
              </a:solidFill>
              <a:effectLst/>
              <a:latin typeface="+mn-lt"/>
              <a:ea typeface="+mn-ea"/>
              <a:cs typeface="+mn-cs"/>
            </a:rPr>
            <a:t>: What the average teacher retiree may gross annually in retirement income. Net benefits and social security benefits are not calculated. This calculation provides a potential typical gross annual pension benefit in each year by state retirement tier. This calculation is not provided for defined contribution or hybrid plans due to the vast number of variables in investments and returns. </a:t>
          </a:r>
        </a:p>
        <a:p>
          <a:r>
            <a:rPr lang="en-US" sz="1100">
              <a:solidFill>
                <a:schemeClr val="dk1"/>
              </a:solidFill>
              <a:effectLst/>
              <a:latin typeface="+mn-lt"/>
              <a:ea typeface="+mn-ea"/>
              <a:cs typeface="+mn-cs"/>
            </a:rPr>
            <a:t>SREB Assumptions for Typical Gross Annual Pension Benefit</a:t>
          </a:r>
        </a:p>
        <a:p>
          <a:pPr lvl="0"/>
          <a:r>
            <a:rPr lang="en-US" sz="1100">
              <a:solidFill>
                <a:schemeClr val="dk1"/>
              </a:solidFill>
              <a:effectLst/>
              <a:latin typeface="+mn-lt"/>
              <a:ea typeface="+mn-ea"/>
              <a:cs typeface="+mn-cs"/>
            </a:rPr>
            <a:t>The calculations utilize the state plan’s benefit formula which is usually: a multiplier, times average of highest pay over a certain number of years, times total years of service. For all calculations, teacher retirees were assumed to be aged 65 with 30 years of service – the common age and service requirement across the region to receive full pension benefits.</a:t>
          </a:r>
        </a:p>
        <a:p>
          <a:pPr lvl="0"/>
          <a:r>
            <a:rPr lang="en-US" sz="1100">
              <a:solidFill>
                <a:schemeClr val="dk1"/>
              </a:solidFill>
              <a:effectLst/>
              <a:latin typeface="+mn-lt"/>
              <a:ea typeface="+mn-ea"/>
              <a:cs typeface="+mn-cs"/>
            </a:rPr>
            <a:t>SREB calculated the highest average pay over a certain number of years by: 1) assuming the state’s average top salary as the highest salary amount, 2) calculating the additional highest years of salary by reducing the average top salary amount by the regional average step increase amount linked to years of service that most states utilize in their teacher salary schedule, and 3) averaging these salary amounts for the number of years required in each state’s pension benefit formula.</a:t>
          </a:r>
        </a:p>
        <a:p>
          <a:r>
            <a:rPr lang="en-US" sz="1100" b="1">
              <a:solidFill>
                <a:schemeClr val="dk1"/>
              </a:solidFill>
              <a:effectLst/>
              <a:latin typeface="+mn-lt"/>
              <a:ea typeface="+mn-ea"/>
              <a:cs typeface="+mn-cs"/>
            </a:rPr>
            <a:t>Years to Break Even and Percentage of Teachers Who Will Not Break Even:</a:t>
          </a:r>
          <a:r>
            <a:rPr lang="en-US" sz="1100">
              <a:solidFill>
                <a:schemeClr val="dk1"/>
              </a:solidFill>
              <a:effectLst/>
              <a:latin typeface="+mn-lt"/>
              <a:ea typeface="+mn-ea"/>
              <a:cs typeface="+mn-cs"/>
            </a:rPr>
            <a:t> The number of years it will take a teacher in each plan to earn a pension worth more than their own contributions plus interest and the percent of teachers in the state who will not exceed this point. This analysis does not apply to defined contribution or hybrid plans. Sourced from an analysis by Aldeman and Johnson: </a:t>
          </a:r>
          <a:r>
            <a:rPr lang="en-US" sz="1100" u="sng">
              <a:solidFill>
                <a:schemeClr val="dk1"/>
              </a:solidFill>
              <a:effectLst/>
              <a:latin typeface="+mn-lt"/>
              <a:ea typeface="+mn-ea"/>
              <a:cs typeface="+mn-cs"/>
              <a:hlinkClick xmlns:r="http://schemas.openxmlformats.org/officeDocument/2006/relationships" r:id=""/>
            </a:rPr>
            <a:t>https://www.teacherpensions.org/sites/default/files/TeacherPensions_Negative%20Returns_Final.pdf</a:t>
          </a:r>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Individual State Notes</a:t>
          </a:r>
        </a:p>
        <a:p>
          <a:r>
            <a:rPr lang="en-US" sz="1100" b="1">
              <a:solidFill>
                <a:schemeClr val="dk1"/>
              </a:solidFill>
              <a:effectLst/>
              <a:latin typeface="+mn-lt"/>
              <a:ea typeface="+mn-ea"/>
              <a:cs typeface="+mn-cs"/>
            </a:rPr>
            <a:t>Alabama</a:t>
          </a:r>
          <a:r>
            <a:rPr lang="en-US" sz="1100">
              <a:solidFill>
                <a:schemeClr val="dk1"/>
              </a:solidFill>
              <a:effectLst/>
              <a:latin typeface="+mn-lt"/>
              <a:ea typeface="+mn-ea"/>
              <a:cs typeface="+mn-cs"/>
            </a:rPr>
            <a:t> plans are based on year hired. Tier I: teachers hired before 2013; Tier II: teachers hired in or after 2013.</a:t>
          </a:r>
        </a:p>
        <a:p>
          <a:r>
            <a:rPr lang="en-US" sz="1100" b="1">
              <a:solidFill>
                <a:schemeClr val="dk1"/>
              </a:solidFill>
              <a:effectLst/>
              <a:latin typeface="+mn-lt"/>
              <a:ea typeface="+mn-ea"/>
              <a:cs typeface="+mn-cs"/>
            </a:rPr>
            <a:t>Delaware</a:t>
          </a:r>
          <a:r>
            <a:rPr lang="en-US" sz="1100">
              <a:solidFill>
                <a:schemeClr val="dk1"/>
              </a:solidFill>
              <a:effectLst/>
              <a:latin typeface="+mn-lt"/>
              <a:ea typeface="+mn-ea"/>
              <a:cs typeface="+mn-cs"/>
            </a:rPr>
            <a:t> Tier I: teachers hired before 2012; Tier II: teachers hired in or after 2012.</a:t>
          </a:r>
        </a:p>
        <a:p>
          <a:r>
            <a:rPr lang="en-US" sz="1100" b="1">
              <a:solidFill>
                <a:schemeClr val="dk1"/>
              </a:solidFill>
              <a:effectLst/>
              <a:latin typeface="+mn-lt"/>
              <a:ea typeface="+mn-ea"/>
              <a:cs typeface="+mn-cs"/>
            </a:rPr>
            <a:t>Florida </a:t>
          </a:r>
          <a:r>
            <a:rPr lang="en-US" sz="1100">
              <a:solidFill>
                <a:schemeClr val="dk1"/>
              </a:solidFill>
              <a:effectLst/>
              <a:latin typeface="+mn-lt"/>
              <a:ea typeface="+mn-ea"/>
              <a:cs typeface="+mn-cs"/>
            </a:rPr>
            <a:t>Tier I: teachers hired before July 1, 2011. The pension formula is calculated by a range multiplier based on age and years of service (age 62 or 30 years 1.60%; age 63 or 31 years 1.63%; age 64 or 32 years 1.65%; age 65 or 33 years 1.68%). Tier II: hired on or after July 1, 2011. The pension formula range multiplier changes (age 65 or 33 years 1.60%; age 66 or 34 years 1.63%; age 67 or 35 years 1.65%; age 68 or 36 years 1.68%). New teachers are automatically enrolled in the Investment (DC) plan but can opt to switch to the defined benefit plan at any time. Current teachers hired before July 1, 2011 with 5 years of service and those hired on or after July 1, 2011 with 8 years of service can also opt into a hybrid option within the Investment plan to include partial pension benefits. </a:t>
          </a:r>
        </a:p>
        <a:p>
          <a:r>
            <a:rPr lang="en-US" sz="1100" b="1">
              <a:solidFill>
                <a:schemeClr val="dk1"/>
              </a:solidFill>
              <a:effectLst/>
              <a:latin typeface="+mn-lt"/>
              <a:ea typeface="+mn-ea"/>
              <a:cs typeface="+mn-cs"/>
            </a:rPr>
            <a:t>Georgia </a:t>
          </a:r>
          <a:r>
            <a:rPr lang="en-US" sz="1100">
              <a:solidFill>
                <a:schemeClr val="dk1"/>
              </a:solidFill>
              <a:effectLst/>
              <a:latin typeface="+mn-lt"/>
              <a:ea typeface="+mn-ea"/>
              <a:cs typeface="+mn-cs"/>
            </a:rPr>
            <a:t>Defined Benefit Legacy: teachers hired before 2009; GSEPS Georgia State Employees Pension and Savings plan: teachers hired in or after 2009.</a:t>
          </a:r>
        </a:p>
        <a:p>
          <a:r>
            <a:rPr lang="en-US" sz="1100" b="1">
              <a:solidFill>
                <a:schemeClr val="dk1"/>
              </a:solidFill>
              <a:effectLst/>
              <a:latin typeface="+mn-lt"/>
              <a:ea typeface="+mn-ea"/>
              <a:cs typeface="+mn-cs"/>
            </a:rPr>
            <a:t>Kentucky</a:t>
          </a:r>
          <a:r>
            <a:rPr lang="en-US" sz="1100">
              <a:solidFill>
                <a:schemeClr val="dk1"/>
              </a:solidFill>
              <a:effectLst/>
              <a:latin typeface="+mn-lt"/>
              <a:ea typeface="+mn-ea"/>
              <a:cs typeface="+mn-cs"/>
            </a:rPr>
            <a:t> TRS I: hired prior to July 1, 2002; TRS II: between July 2002-2008; TRS III: July 1, 2008 or after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TRS IV applies to future teachers hired on or after Jan 1, 2022 – there are currently no teachers in this tier.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The pension formula is calculated by a range multiplier based on a scale of years of service for those hired after 2008. Ranges include 1-10 years (1.7); 10.01-20 (2); 20.01-26 (2.3); 26.01-30 (2.5); 30+ (3). </a:t>
          </a:r>
        </a:p>
        <a:p>
          <a:r>
            <a:rPr lang="en-US" sz="1100" b="1">
              <a:solidFill>
                <a:schemeClr val="dk1"/>
              </a:solidFill>
              <a:effectLst/>
              <a:latin typeface="+mn-lt"/>
              <a:ea typeface="+mn-ea"/>
              <a:cs typeface="+mn-cs"/>
            </a:rPr>
            <a:t>Louisiana </a:t>
          </a:r>
          <a:r>
            <a:rPr lang="en-US" sz="1100">
              <a:solidFill>
                <a:schemeClr val="dk1"/>
              </a:solidFill>
              <a:effectLst/>
              <a:latin typeface="+mn-lt"/>
              <a:ea typeface="+mn-ea"/>
              <a:cs typeface="+mn-cs"/>
            </a:rPr>
            <a:t>Tier I: system member before July 1, 1999. Those who retire later (age 65+ or 30+ years of service) are incentivized with a 2.5% benefit multiplier. Tier II: system member between July 1, 1999 and December 31, 2010; Tier III: system member between 2011 and June 30, 2015; Tier IV: system member from July 1, 2015 on. </a:t>
          </a:r>
        </a:p>
        <a:p>
          <a:r>
            <a:rPr lang="en-US" sz="1100" b="1">
              <a:solidFill>
                <a:schemeClr val="dk1"/>
              </a:solidFill>
              <a:effectLst/>
              <a:latin typeface="+mn-lt"/>
              <a:ea typeface="+mn-ea"/>
              <a:cs typeface="+mn-cs"/>
            </a:rPr>
            <a:t>Maryland </a:t>
          </a:r>
          <a:r>
            <a:rPr lang="en-US" sz="1100">
              <a:solidFill>
                <a:schemeClr val="dk1"/>
              </a:solidFill>
              <a:effectLst/>
              <a:latin typeface="+mn-lt"/>
              <a:ea typeface="+mn-ea"/>
              <a:cs typeface="+mn-cs"/>
            </a:rPr>
            <a:t>has two tiers including the Alternate Contributory Pension Selection plan for teachers hired before July 1, 2011 and the Reformed Contributory Pension Benefit plan for those hired on or after July 1, 2011. Teachers may opt into supplemental defined contribution plans — 457, 401(k) and 403(b) options are available — but there is no employer contribution to these options. </a:t>
          </a:r>
        </a:p>
        <a:p>
          <a:r>
            <a:rPr lang="en-US" sz="1100" b="1">
              <a:solidFill>
                <a:schemeClr val="dk1"/>
              </a:solidFill>
              <a:effectLst/>
              <a:latin typeface="+mn-lt"/>
              <a:ea typeface="+mn-ea"/>
              <a:cs typeface="+mn-cs"/>
            </a:rPr>
            <a:t>Mississippi </a:t>
          </a:r>
          <a:r>
            <a:rPr lang="en-US" sz="1100">
              <a:solidFill>
                <a:schemeClr val="dk1"/>
              </a:solidFill>
              <a:effectLst/>
              <a:latin typeface="+mn-lt"/>
              <a:ea typeface="+mn-ea"/>
              <a:cs typeface="+mn-cs"/>
            </a:rPr>
            <a:t>Tier I: hired before July 1, 2007; Tier II: hired between July 1, 2007 and June 30, 2011; Tier III: hired on or after July 1, 2011.</a:t>
          </a:r>
        </a:p>
        <a:p>
          <a:r>
            <a:rPr lang="en-US" sz="1100" b="1">
              <a:solidFill>
                <a:schemeClr val="dk1"/>
              </a:solidFill>
              <a:effectLst/>
              <a:latin typeface="+mn-lt"/>
              <a:ea typeface="+mn-ea"/>
              <a:cs typeface="+mn-cs"/>
            </a:rPr>
            <a:t>North Carolina </a:t>
          </a:r>
          <a:r>
            <a:rPr lang="en-US" sz="1100">
              <a:solidFill>
                <a:schemeClr val="dk1"/>
              </a:solidFill>
              <a:effectLst/>
              <a:latin typeface="+mn-lt"/>
              <a:ea typeface="+mn-ea"/>
              <a:cs typeface="+mn-cs"/>
            </a:rPr>
            <a:t>has instituted a contributions-based benefit cap of $100,000 (adjusted annually for inflation) on a teachers' average final compensation</a:t>
          </a:r>
          <a:r>
            <a:rPr lang="en-US" sz="1100" b="1">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Oklahoma </a:t>
          </a:r>
          <a:r>
            <a:rPr lang="en-US" sz="1100">
              <a:solidFill>
                <a:schemeClr val="dk1"/>
              </a:solidFill>
              <a:effectLst/>
              <a:latin typeface="+mn-lt"/>
              <a:ea typeface="+mn-ea"/>
              <a:cs typeface="+mn-cs"/>
            </a:rPr>
            <a:t>Tier I: hired before July 1, 1992; Tier II: hired between July 1, 1992 and November 1, 2011; Tier III: hired after Nov 1, 2011. There is also an optional 403(b) defined contribution plan but offering this is left up to districts. </a:t>
          </a:r>
        </a:p>
        <a:p>
          <a:r>
            <a:rPr lang="en-US" sz="1100" b="1">
              <a:solidFill>
                <a:schemeClr val="dk1"/>
              </a:solidFill>
              <a:effectLst/>
              <a:latin typeface="+mn-lt"/>
              <a:ea typeface="+mn-ea"/>
              <a:cs typeface="+mn-cs"/>
            </a:rPr>
            <a:t>South Carolina </a:t>
          </a:r>
          <a:r>
            <a:rPr lang="en-US" sz="1100">
              <a:solidFill>
                <a:schemeClr val="dk1"/>
              </a:solidFill>
              <a:effectLst/>
              <a:latin typeface="+mn-lt"/>
              <a:ea typeface="+mn-ea"/>
              <a:cs typeface="+mn-cs"/>
            </a:rPr>
            <a:t>Class 2:</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hired before July 1, 2012; Class 3: hired on or after July 1, 2012. Teachers can also opt between the defined benefit applicable to their hire date or the defined contribution plan. </a:t>
          </a:r>
        </a:p>
        <a:p>
          <a:r>
            <a:rPr lang="en-US" sz="1100" b="1">
              <a:solidFill>
                <a:schemeClr val="dk1"/>
              </a:solidFill>
              <a:effectLst/>
              <a:latin typeface="+mn-lt"/>
              <a:ea typeface="+mn-ea"/>
              <a:cs typeface="+mn-cs"/>
            </a:rPr>
            <a:t>Tennessee</a:t>
          </a:r>
          <a:r>
            <a:rPr lang="en-US" sz="1100">
              <a:solidFill>
                <a:schemeClr val="dk1"/>
              </a:solidFill>
              <a:effectLst/>
              <a:latin typeface="+mn-lt"/>
              <a:ea typeface="+mn-ea"/>
              <a:cs typeface="+mn-cs"/>
            </a:rPr>
            <a:t>'s newly hired teachers enroll in a hybrid plan. Those hired before 2014 participate in the Legacy DB plan and optional 401(k). Tennessee’s hybrid plan option to teachers includes partial pension and investment savings options. Teachers are automatically vested into the investment plan portion, while it takes five years to vest in the pension plan portion. Employees contribute 2% to the investment and 5% to the pension portion, while the employer contributes 5% to the investment and 4% to the pension portion.</a:t>
          </a:r>
        </a:p>
        <a:p>
          <a:r>
            <a:rPr lang="en-US" sz="1100" b="1">
              <a:solidFill>
                <a:schemeClr val="dk1"/>
              </a:solidFill>
              <a:effectLst/>
              <a:latin typeface="+mn-lt"/>
              <a:ea typeface="+mn-ea"/>
              <a:cs typeface="+mn-cs"/>
            </a:rPr>
            <a:t>Texas </a:t>
          </a:r>
          <a:r>
            <a:rPr lang="en-US" sz="1100">
              <a:solidFill>
                <a:schemeClr val="dk1"/>
              </a:solidFill>
              <a:effectLst/>
              <a:latin typeface="+mn-lt"/>
              <a:ea typeface="+mn-ea"/>
              <a:cs typeface="+mn-cs"/>
            </a:rPr>
            <a:t>has six tiers in its teacher retirement system based on multiple eligibility criteria including qualified to be grandfathered, when service began, when vested, and active status. See this handbook for details: </a:t>
          </a:r>
          <a:r>
            <a:rPr lang="en-US" sz="1100" u="sng">
              <a:solidFill>
                <a:schemeClr val="dk1"/>
              </a:solidFill>
              <a:effectLst/>
              <a:latin typeface="+mn-lt"/>
              <a:ea typeface="+mn-ea"/>
              <a:cs typeface="+mn-cs"/>
              <a:hlinkClick xmlns:r="http://schemas.openxmlformats.org/officeDocument/2006/relationships" r:id=""/>
            </a:rPr>
            <a:t>https://www.trs.texas.gov/TRS%20Documents/benefits_handbook.pdf</a:t>
          </a:r>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Virginia</a:t>
          </a:r>
          <a:r>
            <a:rPr lang="en-US" sz="1100">
              <a:solidFill>
                <a:schemeClr val="dk1"/>
              </a:solidFill>
              <a:effectLst/>
              <a:latin typeface="+mn-lt"/>
              <a:ea typeface="+mn-ea"/>
              <a:cs typeface="+mn-cs"/>
            </a:rPr>
            <a:t>'s current teachers had the option of choosing one of two defined benefit plans and could opt into the new hybrid plan. Teachers hired after 2014 enroll in a hybrid pension and investment plan. Virginia's defined contribution portion of the hybrid plan has a gradual vesting period (50% vested after 2 years, 75% vested after 3 years, fully vested after 4 years). Employees contribute between 1 to 5%, to the investment portion and 5% to the pension portion. The employer contributes between 1 to 3.5% to the investment portion and 15.68% to the pension portion. An optional 457 Deferred Compensation plan is also available to teachers. </a:t>
          </a:r>
        </a:p>
        <a:p>
          <a:r>
            <a:rPr lang="en-US" sz="1100" b="1">
              <a:solidFill>
                <a:schemeClr val="dk1"/>
              </a:solidFill>
              <a:effectLst/>
              <a:latin typeface="+mn-lt"/>
              <a:ea typeface="+mn-ea"/>
              <a:cs typeface="+mn-cs"/>
            </a:rPr>
            <a:t>West Virginia </a:t>
          </a:r>
          <a:r>
            <a:rPr lang="en-US" sz="1100">
              <a:solidFill>
                <a:schemeClr val="dk1"/>
              </a:solidFill>
              <a:effectLst/>
              <a:latin typeface="+mn-lt"/>
              <a:ea typeface="+mn-ea"/>
              <a:cs typeface="+mn-cs"/>
            </a:rPr>
            <a:t>Tier I: teachers hired before July 2015; Tier II: teachers hired after July 1, 2015. Teachers in Tier I who were members of the state retirement plan before July 1, 1991 receive 15% employer contributions. West Virginia had a defined contribution plan option between 1991 and 2005 when it was closed to new membership; it is not an option for new teachers to participate in this plan currently. For those who opted into this plan prior to 2005, the plan had a gradual vesting period of (1/3 vested at 6 years, 2/3 vested at 9 years, and fully vested at 12 years).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127000</xdr:colOff>
      <xdr:row>63</xdr:row>
      <xdr:rowOff>154939</xdr:rowOff>
    </xdr:from>
    <xdr:to>
      <xdr:col>13</xdr:col>
      <xdr:colOff>1530775</xdr:colOff>
      <xdr:row>120</xdr:row>
      <xdr:rowOff>33655</xdr:rowOff>
    </xdr:to>
    <xdr:sp macro="" textlink="">
      <xdr:nvSpPr>
        <xdr:cNvPr id="2" name="TextBox 1">
          <a:extLst>
            <a:ext uri="{FF2B5EF4-FFF2-40B4-BE49-F238E27FC236}">
              <a16:creationId xmlns:a16="http://schemas.microsoft.com/office/drawing/2014/main" id="{C167ECDE-83B6-4E47-A69D-820502E0ADE3}"/>
            </a:ext>
          </a:extLst>
        </xdr:cNvPr>
        <xdr:cNvSpPr txBox="1"/>
      </xdr:nvSpPr>
      <xdr:spPr>
        <a:xfrm>
          <a:off x="7265035" y="28444189"/>
          <a:ext cx="14098695" cy="101923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r>
            <a:rPr lang="en-US" sz="1100" b="1">
              <a:solidFill>
                <a:schemeClr val="dk1"/>
              </a:solidFill>
              <a:effectLst/>
              <a:latin typeface="+mn-lt"/>
              <a:ea typeface="+mn-ea"/>
              <a:cs typeface="+mn-cs"/>
            </a:rPr>
            <a:t>Defined benefit:</a:t>
          </a:r>
          <a:r>
            <a:rPr lang="en-US" sz="1100">
              <a:solidFill>
                <a:schemeClr val="dk1"/>
              </a:solidFill>
              <a:effectLst/>
              <a:latin typeface="+mn-lt"/>
              <a:ea typeface="+mn-ea"/>
              <a:cs typeface="+mn-cs"/>
            </a:rPr>
            <a:t> A pension plan that is designed to provide participants with a predefined, predictable and guaranteed benefit based on a formula that takes into account an employee’s compensation, years of service and age, or a combination thereof. Many states have instituted tiered levels with plan changes based on year hired.</a:t>
          </a:r>
        </a:p>
        <a:p>
          <a:r>
            <a:rPr lang="en-US" sz="1100" b="1">
              <a:solidFill>
                <a:schemeClr val="dk1"/>
              </a:solidFill>
              <a:effectLst/>
              <a:latin typeface="+mn-lt"/>
              <a:ea typeface="+mn-ea"/>
              <a:cs typeface="+mn-cs"/>
            </a:rPr>
            <a:t>Defined contribution:</a:t>
          </a:r>
          <a:r>
            <a:rPr lang="en-US" sz="1100">
              <a:solidFill>
                <a:schemeClr val="dk1"/>
              </a:solidFill>
              <a:effectLst/>
              <a:latin typeface="+mn-lt"/>
              <a:ea typeface="+mn-ea"/>
              <a:cs typeface="+mn-cs"/>
            </a:rPr>
            <a:t> Plans such as 401(k), 403(b) or 457(b) in which retirement savings grow through contribution amounts and investment strategy. The retirement benefit is not pre-determined and is entirely dependent upon the account balance at retirement.</a:t>
          </a:r>
        </a:p>
        <a:p>
          <a:r>
            <a:rPr lang="en-US" sz="1100" b="1">
              <a:solidFill>
                <a:schemeClr val="dk1"/>
              </a:solidFill>
              <a:effectLst/>
              <a:latin typeface="+mn-lt"/>
              <a:ea typeface="+mn-ea"/>
              <a:cs typeface="+mn-cs"/>
            </a:rPr>
            <a:t>State Pension Benefit Formulas:</a:t>
          </a:r>
          <a:r>
            <a:rPr lang="en-US" sz="1100">
              <a:solidFill>
                <a:schemeClr val="dk1"/>
              </a:solidFill>
              <a:effectLst/>
              <a:latin typeface="+mn-lt"/>
              <a:ea typeface="+mn-ea"/>
              <a:cs typeface="+mn-cs"/>
            </a:rPr>
            <a:t> Multiplier percentage multiplied by average final salary calculation multiplied by years of service. Sourced from state retirement system handbooks. </a:t>
          </a:r>
        </a:p>
        <a:p>
          <a:r>
            <a:rPr lang="en-US" sz="1100" b="1">
              <a:solidFill>
                <a:schemeClr val="dk1"/>
              </a:solidFill>
              <a:effectLst/>
              <a:latin typeface="+mn-lt"/>
              <a:ea typeface="+mn-ea"/>
              <a:cs typeface="+mn-cs"/>
            </a:rPr>
            <a:t>Social Security:</a:t>
          </a:r>
          <a:r>
            <a:rPr lang="en-US" sz="1100">
              <a:solidFill>
                <a:schemeClr val="dk1"/>
              </a:solidFill>
              <a:effectLst/>
              <a:latin typeface="+mn-lt"/>
              <a:ea typeface="+mn-ea"/>
              <a:cs typeface="+mn-cs"/>
            </a:rPr>
            <a:t> Social Security originally only covered private workers, but in the 1950s, Congress allowed states to extend coverage to their workers. Some states opted out of enrolling their workers and instead relied on pension plan payout formulas. About 40% of public-school teachers (more than 1 million) are not covered by Social Security according to Bellwether Education Partners. </a:t>
          </a:r>
        </a:p>
        <a:p>
          <a:r>
            <a:rPr lang="en-US" sz="1100" b="1">
              <a:solidFill>
                <a:schemeClr val="dk1"/>
              </a:solidFill>
              <a:effectLst/>
              <a:latin typeface="+mn-lt"/>
              <a:ea typeface="+mn-ea"/>
              <a:cs typeface="+mn-cs"/>
            </a:rPr>
            <a:t>Vesting period:</a:t>
          </a:r>
          <a:r>
            <a:rPr lang="en-US" sz="1100">
              <a:solidFill>
                <a:schemeClr val="dk1"/>
              </a:solidFill>
              <a:effectLst/>
              <a:latin typeface="+mn-lt"/>
              <a:ea typeface="+mn-ea"/>
              <a:cs typeface="+mn-cs"/>
            </a:rPr>
            <a:t> A federally mandated minimum period before a retirement plan is unconditionally owned by an employee.</a:t>
          </a:r>
        </a:p>
        <a:p>
          <a:r>
            <a:rPr lang="en-US" sz="1100" b="1">
              <a:solidFill>
                <a:schemeClr val="dk1"/>
              </a:solidFill>
              <a:effectLst/>
              <a:latin typeface="+mn-lt"/>
              <a:ea typeface="+mn-ea"/>
              <a:cs typeface="+mn-cs"/>
            </a:rPr>
            <a:t>Employee and Employer Contribution (%):</a:t>
          </a:r>
          <a:r>
            <a:rPr lang="en-US" sz="1100">
              <a:solidFill>
                <a:schemeClr val="dk1"/>
              </a:solidFill>
              <a:effectLst/>
              <a:latin typeface="+mn-lt"/>
              <a:ea typeface="+mn-ea"/>
              <a:cs typeface="+mn-cs"/>
            </a:rPr>
            <a:t> Percentage contribution amounts mandated by each system. Employee contribution (%) is sourced from state retirement system handbooks. 	</a:t>
          </a:r>
        </a:p>
        <a:p>
          <a:r>
            <a:rPr lang="en-US" sz="1100">
              <a:solidFill>
                <a:schemeClr val="dk1"/>
              </a:solidFill>
              <a:effectLst/>
              <a:latin typeface="+mn-lt"/>
              <a:ea typeface="+mn-ea"/>
              <a:cs typeface="+mn-cs"/>
            </a:rPr>
            <a:t>Employer Contribution (%) is the individual percentage contribution required by state and district funds; percentages sourced from state retirement system handbooks or actuarial reports. The pension and hybrid plan contributions are actuarial contributions. The figures used are the latest calculations from Teacherpensions.org when not found in state financial reports.</a:t>
          </a:r>
        </a:p>
        <a:p>
          <a:r>
            <a:rPr lang="en-US" sz="1100" b="1">
              <a:solidFill>
                <a:schemeClr val="dk1"/>
              </a:solidFill>
              <a:effectLst/>
              <a:latin typeface="+mn-lt"/>
              <a:ea typeface="+mn-ea"/>
              <a:cs typeface="+mn-cs"/>
            </a:rPr>
            <a:t>Employer Normal Cost Rate (%):</a:t>
          </a:r>
          <a:r>
            <a:rPr lang="en-US" sz="1100">
              <a:solidFill>
                <a:schemeClr val="dk1"/>
              </a:solidFill>
              <a:effectLst/>
              <a:latin typeface="+mn-lt"/>
              <a:ea typeface="+mn-ea"/>
              <a:cs typeface="+mn-cs"/>
            </a:rPr>
            <a:t> The amount of an employer’s contribution that goes toward a teacher’s retirement benefit (as opposed to paying for unfunded liabilities). Sourced from state retirement system financial reports. </a:t>
          </a:r>
        </a:p>
        <a:p>
          <a:r>
            <a:rPr lang="en-US" sz="1100" b="1">
              <a:solidFill>
                <a:schemeClr val="dk1"/>
              </a:solidFill>
              <a:effectLst/>
              <a:latin typeface="+mn-lt"/>
              <a:ea typeface="+mn-ea"/>
              <a:cs typeface="+mn-cs"/>
            </a:rPr>
            <a:t>Total Contribution to Teacher Benefit (%):</a:t>
          </a:r>
          <a:r>
            <a:rPr lang="en-US" sz="1100">
              <a:solidFill>
                <a:schemeClr val="dk1"/>
              </a:solidFill>
              <a:effectLst/>
              <a:latin typeface="+mn-lt"/>
              <a:ea typeface="+mn-ea"/>
              <a:cs typeface="+mn-cs"/>
            </a:rPr>
            <a:t> The total contribution amount that goes directly to a teacher’s retirement benefit, which is calculated by adding the Employee Contribution + the Employer Normal Cost Rate.</a:t>
          </a:r>
        </a:p>
        <a:p>
          <a:r>
            <a:rPr lang="en-US" sz="1100" b="1">
              <a:solidFill>
                <a:schemeClr val="dk1"/>
              </a:solidFill>
              <a:effectLst/>
              <a:latin typeface="+mn-lt"/>
              <a:ea typeface="+mn-ea"/>
              <a:cs typeface="+mn-cs"/>
            </a:rPr>
            <a:t>Contribution to Unfunded Liabilities (%):</a:t>
          </a:r>
          <a:r>
            <a:rPr lang="en-US" sz="1100">
              <a:solidFill>
                <a:schemeClr val="dk1"/>
              </a:solidFill>
              <a:effectLst/>
              <a:latin typeface="+mn-lt"/>
              <a:ea typeface="+mn-ea"/>
              <a:cs typeface="+mn-cs"/>
            </a:rPr>
            <a:t> The amount from an employer’s contribution that is used for  paying down unfunded liabilities (as opposed to contributing directly to a teacher’s retirement benefit). Sourced from state retirement system financial reports and handbooks.</a:t>
          </a:r>
        </a:p>
        <a:p>
          <a:r>
            <a:rPr lang="en-US" sz="1100" b="1">
              <a:solidFill>
                <a:schemeClr val="dk1"/>
              </a:solidFill>
              <a:effectLst/>
              <a:latin typeface="+mn-lt"/>
              <a:ea typeface="+mn-ea"/>
              <a:cs typeface="+mn-cs"/>
            </a:rPr>
            <a:t>Full Retirement Status:</a:t>
          </a:r>
          <a:r>
            <a:rPr lang="en-US" sz="1100">
              <a:solidFill>
                <a:schemeClr val="dk1"/>
              </a:solidFill>
              <a:effectLst/>
              <a:latin typeface="+mn-lt"/>
              <a:ea typeface="+mn-ea"/>
              <a:cs typeface="+mn-cs"/>
            </a:rPr>
            <a:t> Reflects eligibility to retire with full benefits. All states offer an early retirement option with partial benefits. Retirement status in any state is still subject to federal IRS regulation. Sourced from state retirement system handbooks.</a:t>
          </a:r>
        </a:p>
        <a:p>
          <a:r>
            <a:rPr lang="en-US" sz="1100" b="1">
              <a:solidFill>
                <a:schemeClr val="dk1"/>
              </a:solidFill>
              <a:effectLst/>
              <a:latin typeface="+mn-lt"/>
              <a:ea typeface="+mn-ea"/>
              <a:cs typeface="+mn-cs"/>
            </a:rPr>
            <a:t>Typical Gross Annual Pension Benefit</a:t>
          </a:r>
          <a:r>
            <a:rPr lang="en-US" sz="1100">
              <a:solidFill>
                <a:schemeClr val="dk1"/>
              </a:solidFill>
              <a:effectLst/>
              <a:latin typeface="+mn-lt"/>
              <a:ea typeface="+mn-ea"/>
              <a:cs typeface="+mn-cs"/>
            </a:rPr>
            <a:t>: What the average teacher retiree may gross annually in retirement income. Net benefits and social security benefits are not calculated. This calculation provides a potential typical gross annual pension benefit in each year by state retirement tier. This calculation is not provided for defined contribution or hybrid plans due to the vast number of variables in investments and returns. </a:t>
          </a:r>
        </a:p>
        <a:p>
          <a:r>
            <a:rPr lang="en-US" sz="1100">
              <a:solidFill>
                <a:schemeClr val="dk1"/>
              </a:solidFill>
              <a:effectLst/>
              <a:latin typeface="+mn-lt"/>
              <a:ea typeface="+mn-ea"/>
              <a:cs typeface="+mn-cs"/>
            </a:rPr>
            <a:t>SREB Assumptions for Typical Gross Annual Pension Benefit</a:t>
          </a:r>
        </a:p>
        <a:p>
          <a:pPr lvl="0"/>
          <a:r>
            <a:rPr lang="en-US" sz="1100">
              <a:solidFill>
                <a:schemeClr val="dk1"/>
              </a:solidFill>
              <a:effectLst/>
              <a:latin typeface="+mn-lt"/>
              <a:ea typeface="+mn-ea"/>
              <a:cs typeface="+mn-cs"/>
            </a:rPr>
            <a:t>The calculations utilize the state plan’s benefit formula which is usually: a multiplier, times average of highest pay over a certain number of years, times total years of service. For all calculations, teacher retirees were assumed to be aged 65 with 30 years of service – the common age and service requirement across the region to receive full pension benefits.</a:t>
          </a:r>
        </a:p>
        <a:p>
          <a:pPr lvl="0"/>
          <a:r>
            <a:rPr lang="en-US" sz="1100">
              <a:solidFill>
                <a:schemeClr val="dk1"/>
              </a:solidFill>
              <a:effectLst/>
              <a:latin typeface="+mn-lt"/>
              <a:ea typeface="+mn-ea"/>
              <a:cs typeface="+mn-cs"/>
            </a:rPr>
            <a:t>SREB calculated the highest average pay over a certain number of years by: 1) assuming the state’s average top salary as the highest salary amount, 2) calculating the additional highest years of salary by reducing the average top salary amount by the regional average step increase amount linked to years of service that most states utilize in their teacher salary schedule, and 3) averaging these salary amounts for the number of years required in each state’s pension benefit formula.</a:t>
          </a:r>
        </a:p>
        <a:p>
          <a:r>
            <a:rPr lang="en-US" sz="1100" b="1">
              <a:solidFill>
                <a:schemeClr val="dk1"/>
              </a:solidFill>
              <a:effectLst/>
              <a:latin typeface="+mn-lt"/>
              <a:ea typeface="+mn-ea"/>
              <a:cs typeface="+mn-cs"/>
            </a:rPr>
            <a:t>Years to Break Even and Percentage of Teachers Who Will Not Break Even:</a:t>
          </a:r>
          <a:r>
            <a:rPr lang="en-US" sz="1100">
              <a:solidFill>
                <a:schemeClr val="dk1"/>
              </a:solidFill>
              <a:effectLst/>
              <a:latin typeface="+mn-lt"/>
              <a:ea typeface="+mn-ea"/>
              <a:cs typeface="+mn-cs"/>
            </a:rPr>
            <a:t> The number of years it will take a teacher in each plan to earn a pension worth more than their own contributions plus interest and the percent of teachers in the state who will not exceed this point. This analysis does not apply to defined contribution or hybrid plans. Sourced from an analysis by Aldeman and Johnson: </a:t>
          </a:r>
          <a:r>
            <a:rPr lang="en-US" sz="1100" u="sng">
              <a:solidFill>
                <a:schemeClr val="dk1"/>
              </a:solidFill>
              <a:effectLst/>
              <a:latin typeface="+mn-lt"/>
              <a:ea typeface="+mn-ea"/>
              <a:cs typeface="+mn-cs"/>
              <a:hlinkClick xmlns:r="http://schemas.openxmlformats.org/officeDocument/2006/relationships" r:id=""/>
            </a:rPr>
            <a:t>https://www.teacherpensions.org/sites/default/files/TeacherPensions_Negative%20Returns_Final.pdf</a:t>
          </a:r>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Individual State Notes</a:t>
          </a:r>
        </a:p>
        <a:p>
          <a:r>
            <a:rPr lang="en-US" sz="1100" b="1">
              <a:solidFill>
                <a:schemeClr val="dk1"/>
              </a:solidFill>
              <a:effectLst/>
              <a:latin typeface="+mn-lt"/>
              <a:ea typeface="+mn-ea"/>
              <a:cs typeface="+mn-cs"/>
            </a:rPr>
            <a:t>Alabama</a:t>
          </a:r>
          <a:r>
            <a:rPr lang="en-US" sz="1100">
              <a:solidFill>
                <a:schemeClr val="dk1"/>
              </a:solidFill>
              <a:effectLst/>
              <a:latin typeface="+mn-lt"/>
              <a:ea typeface="+mn-ea"/>
              <a:cs typeface="+mn-cs"/>
            </a:rPr>
            <a:t> plans are based on year hired. Tier I: teachers hired before 2013; Tier II: teachers hired in or after 2013.</a:t>
          </a:r>
        </a:p>
        <a:p>
          <a:r>
            <a:rPr lang="en-US" sz="1100" b="1">
              <a:solidFill>
                <a:schemeClr val="dk1"/>
              </a:solidFill>
              <a:effectLst/>
              <a:latin typeface="+mn-lt"/>
              <a:ea typeface="+mn-ea"/>
              <a:cs typeface="+mn-cs"/>
            </a:rPr>
            <a:t>Delaware</a:t>
          </a:r>
          <a:r>
            <a:rPr lang="en-US" sz="1100">
              <a:solidFill>
                <a:schemeClr val="dk1"/>
              </a:solidFill>
              <a:effectLst/>
              <a:latin typeface="+mn-lt"/>
              <a:ea typeface="+mn-ea"/>
              <a:cs typeface="+mn-cs"/>
            </a:rPr>
            <a:t> Tier I: teachers hired before 2012; Tier II: teachers hired in or after 2012.</a:t>
          </a:r>
        </a:p>
        <a:p>
          <a:r>
            <a:rPr lang="en-US" sz="1100" b="1">
              <a:solidFill>
                <a:schemeClr val="dk1"/>
              </a:solidFill>
              <a:effectLst/>
              <a:latin typeface="+mn-lt"/>
              <a:ea typeface="+mn-ea"/>
              <a:cs typeface="+mn-cs"/>
            </a:rPr>
            <a:t>Florida </a:t>
          </a:r>
          <a:r>
            <a:rPr lang="en-US" sz="1100">
              <a:solidFill>
                <a:schemeClr val="dk1"/>
              </a:solidFill>
              <a:effectLst/>
              <a:latin typeface="+mn-lt"/>
              <a:ea typeface="+mn-ea"/>
              <a:cs typeface="+mn-cs"/>
            </a:rPr>
            <a:t>Tier I: teachers hired before July 1, 2011. The pension formula is calculated by a range multiplier based on age and years of service (age 62 or 30 years 1.60%; age 63 or 31 years 1.63%; age 64 or 32 years 1.65%; age 65 or 33 years 1.68%). Tier II: hired on or after July 1, 2011. The pension formula range multiplier changes (age 65 or 33 years 1.60%; age 66 or 34 years 1.63%; age 67 or 35 years 1.65%; age 68 or 36 years 1.68%). New teachers are automatically enrolled in the Investment (DC) plan but can opt to switch to the defined benefit plan at any time. Current teachers hired before July 1, 2011 with 5 years of service and those hired on or after July 1, 2011 with 8 years of service can also opt into a hybrid option within the Investment plan to include partial pension benefits. </a:t>
          </a:r>
        </a:p>
        <a:p>
          <a:r>
            <a:rPr lang="en-US" sz="1100" b="1">
              <a:solidFill>
                <a:schemeClr val="dk1"/>
              </a:solidFill>
              <a:effectLst/>
              <a:latin typeface="+mn-lt"/>
              <a:ea typeface="+mn-ea"/>
              <a:cs typeface="+mn-cs"/>
            </a:rPr>
            <a:t>Georgia </a:t>
          </a:r>
          <a:r>
            <a:rPr lang="en-US" sz="1100">
              <a:solidFill>
                <a:schemeClr val="dk1"/>
              </a:solidFill>
              <a:effectLst/>
              <a:latin typeface="+mn-lt"/>
              <a:ea typeface="+mn-ea"/>
              <a:cs typeface="+mn-cs"/>
            </a:rPr>
            <a:t>Defined Benefit Legacy: teachers hired before 2009; GSEPS Georgia State Employees Pension and Savings plan: teachers hired in or after 2009.</a:t>
          </a:r>
        </a:p>
        <a:p>
          <a:r>
            <a:rPr lang="en-US" sz="1100" b="1">
              <a:solidFill>
                <a:schemeClr val="dk1"/>
              </a:solidFill>
              <a:effectLst/>
              <a:latin typeface="+mn-lt"/>
              <a:ea typeface="+mn-ea"/>
              <a:cs typeface="+mn-cs"/>
            </a:rPr>
            <a:t>Kentucky</a:t>
          </a:r>
          <a:r>
            <a:rPr lang="en-US" sz="1100">
              <a:solidFill>
                <a:schemeClr val="dk1"/>
              </a:solidFill>
              <a:effectLst/>
              <a:latin typeface="+mn-lt"/>
              <a:ea typeface="+mn-ea"/>
              <a:cs typeface="+mn-cs"/>
            </a:rPr>
            <a:t> TRS I: hired prior to July 1, 2002; TRS II: between July 2002-2008; TRS III: July 1, 2008 or after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TRS IV applies to future teachers hired on or after Jan 1, 2022 – there are currently no teachers in this tier.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The pension formula is calculated by a range multiplier based on a scale of years of service for those hired after 2008. Ranges include 1-10 years (1.7); 10.01-20 (2); 20.01-26 (2.3); 26.01-30 (2.5); 30+ (3). </a:t>
          </a:r>
        </a:p>
        <a:p>
          <a:r>
            <a:rPr lang="en-US" sz="1100" b="1">
              <a:solidFill>
                <a:schemeClr val="dk1"/>
              </a:solidFill>
              <a:effectLst/>
              <a:latin typeface="+mn-lt"/>
              <a:ea typeface="+mn-ea"/>
              <a:cs typeface="+mn-cs"/>
            </a:rPr>
            <a:t>Louisiana </a:t>
          </a:r>
          <a:r>
            <a:rPr lang="en-US" sz="1100">
              <a:solidFill>
                <a:schemeClr val="dk1"/>
              </a:solidFill>
              <a:effectLst/>
              <a:latin typeface="+mn-lt"/>
              <a:ea typeface="+mn-ea"/>
              <a:cs typeface="+mn-cs"/>
            </a:rPr>
            <a:t>Tier I: system member before July 1, 1999. Those who retire later (age 65+ or 30+ years of service) are incentivized with a 2.5% benefit multiplier. Tier II: system member between July 1, 1999 and December 31, 2010; Tier III: system member between 2011 and June 30, 2015; Tier IV: system member from July 1, 2015 on. </a:t>
          </a:r>
        </a:p>
        <a:p>
          <a:r>
            <a:rPr lang="en-US" sz="1100" b="1">
              <a:solidFill>
                <a:schemeClr val="dk1"/>
              </a:solidFill>
              <a:effectLst/>
              <a:latin typeface="+mn-lt"/>
              <a:ea typeface="+mn-ea"/>
              <a:cs typeface="+mn-cs"/>
            </a:rPr>
            <a:t>Maryland </a:t>
          </a:r>
          <a:r>
            <a:rPr lang="en-US" sz="1100">
              <a:solidFill>
                <a:schemeClr val="dk1"/>
              </a:solidFill>
              <a:effectLst/>
              <a:latin typeface="+mn-lt"/>
              <a:ea typeface="+mn-ea"/>
              <a:cs typeface="+mn-cs"/>
            </a:rPr>
            <a:t>has two tiers including the Alternate Contributory Pension Selection plan for teachers hired before July 1, 2011 and the Reformed Contributory Pension Benefit plan for those hired on or after July 1, 2011. Teachers may opt into supplemental defined contribution plans — 457, 401(k) and 403(b) options are available — but there is no employer contribution to these options. </a:t>
          </a:r>
        </a:p>
        <a:p>
          <a:r>
            <a:rPr lang="en-US" sz="1100" b="1">
              <a:solidFill>
                <a:schemeClr val="dk1"/>
              </a:solidFill>
              <a:effectLst/>
              <a:latin typeface="+mn-lt"/>
              <a:ea typeface="+mn-ea"/>
              <a:cs typeface="+mn-cs"/>
            </a:rPr>
            <a:t>Mississippi </a:t>
          </a:r>
          <a:r>
            <a:rPr lang="en-US" sz="1100">
              <a:solidFill>
                <a:schemeClr val="dk1"/>
              </a:solidFill>
              <a:effectLst/>
              <a:latin typeface="+mn-lt"/>
              <a:ea typeface="+mn-ea"/>
              <a:cs typeface="+mn-cs"/>
            </a:rPr>
            <a:t>Tier I: hired before July 1, 2007; Tier II: hired between July 1, 2007 and June 30, 2011; Tier III: hired on or after July 1, 2011.</a:t>
          </a:r>
        </a:p>
        <a:p>
          <a:r>
            <a:rPr lang="en-US" sz="1100" b="1">
              <a:solidFill>
                <a:schemeClr val="dk1"/>
              </a:solidFill>
              <a:effectLst/>
              <a:latin typeface="+mn-lt"/>
              <a:ea typeface="+mn-ea"/>
              <a:cs typeface="+mn-cs"/>
            </a:rPr>
            <a:t>North Carolina </a:t>
          </a:r>
          <a:r>
            <a:rPr lang="en-US" sz="1100">
              <a:solidFill>
                <a:schemeClr val="dk1"/>
              </a:solidFill>
              <a:effectLst/>
              <a:latin typeface="+mn-lt"/>
              <a:ea typeface="+mn-ea"/>
              <a:cs typeface="+mn-cs"/>
            </a:rPr>
            <a:t>has instituted a contributions-based benefit cap of $100,000 (adjusted annually for inflation) on a teachers' average final compensation</a:t>
          </a:r>
          <a:r>
            <a:rPr lang="en-US" sz="1100" b="1">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Oklahoma </a:t>
          </a:r>
          <a:r>
            <a:rPr lang="en-US" sz="1100">
              <a:solidFill>
                <a:schemeClr val="dk1"/>
              </a:solidFill>
              <a:effectLst/>
              <a:latin typeface="+mn-lt"/>
              <a:ea typeface="+mn-ea"/>
              <a:cs typeface="+mn-cs"/>
            </a:rPr>
            <a:t>Tier I: hired before July 1, 1992; Tier II: hired between July 1, 1992 and November 1, 2011; Tier III: hired after Nov 1, 2011. There is also an optional 403(b) defined contribution plan but offering this is left up to districts. </a:t>
          </a:r>
        </a:p>
        <a:p>
          <a:r>
            <a:rPr lang="en-US" sz="1100" b="1">
              <a:solidFill>
                <a:schemeClr val="dk1"/>
              </a:solidFill>
              <a:effectLst/>
              <a:latin typeface="+mn-lt"/>
              <a:ea typeface="+mn-ea"/>
              <a:cs typeface="+mn-cs"/>
            </a:rPr>
            <a:t>South Carolina </a:t>
          </a:r>
          <a:r>
            <a:rPr lang="en-US" sz="1100">
              <a:solidFill>
                <a:schemeClr val="dk1"/>
              </a:solidFill>
              <a:effectLst/>
              <a:latin typeface="+mn-lt"/>
              <a:ea typeface="+mn-ea"/>
              <a:cs typeface="+mn-cs"/>
            </a:rPr>
            <a:t>Class 2:</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hired before July 1, 2012; Class 3: hired on or after July 1, 2012. Teachers can also opt between the defined benefit applicable to their hire date or the defined contribution plan. </a:t>
          </a:r>
        </a:p>
        <a:p>
          <a:r>
            <a:rPr lang="en-US" sz="1100" b="1">
              <a:solidFill>
                <a:schemeClr val="dk1"/>
              </a:solidFill>
              <a:effectLst/>
              <a:latin typeface="+mn-lt"/>
              <a:ea typeface="+mn-ea"/>
              <a:cs typeface="+mn-cs"/>
            </a:rPr>
            <a:t>Tennessee</a:t>
          </a:r>
          <a:r>
            <a:rPr lang="en-US" sz="1100">
              <a:solidFill>
                <a:schemeClr val="dk1"/>
              </a:solidFill>
              <a:effectLst/>
              <a:latin typeface="+mn-lt"/>
              <a:ea typeface="+mn-ea"/>
              <a:cs typeface="+mn-cs"/>
            </a:rPr>
            <a:t>'s newly hired teachers enroll in a hybrid plan. Those hired before 2014 participate in the Legacy DB plan and optional 401(k). Tennessee’s hybrid plan option to teachers includes partial pension and investment savings options. Teachers are automatically vested into the investment plan portion, while it takes five years to vest in the pension plan portion. Employees contribute 2% to the investment and 5% to the pension portion, while the employer contributes 5% to the investment and 4% to the pension portion.</a:t>
          </a:r>
        </a:p>
        <a:p>
          <a:r>
            <a:rPr lang="en-US" sz="1100" b="1">
              <a:solidFill>
                <a:schemeClr val="dk1"/>
              </a:solidFill>
              <a:effectLst/>
              <a:latin typeface="+mn-lt"/>
              <a:ea typeface="+mn-ea"/>
              <a:cs typeface="+mn-cs"/>
            </a:rPr>
            <a:t>Texas </a:t>
          </a:r>
          <a:r>
            <a:rPr lang="en-US" sz="1100">
              <a:solidFill>
                <a:schemeClr val="dk1"/>
              </a:solidFill>
              <a:effectLst/>
              <a:latin typeface="+mn-lt"/>
              <a:ea typeface="+mn-ea"/>
              <a:cs typeface="+mn-cs"/>
            </a:rPr>
            <a:t>has six tiers in its teacher retirement system based on multiple eligibility criteria including qualified to be grandfathered, when service began, when vested, and active status. See this handbook for details: </a:t>
          </a:r>
          <a:r>
            <a:rPr lang="en-US" sz="1100" u="sng">
              <a:solidFill>
                <a:schemeClr val="dk1"/>
              </a:solidFill>
              <a:effectLst/>
              <a:latin typeface="+mn-lt"/>
              <a:ea typeface="+mn-ea"/>
              <a:cs typeface="+mn-cs"/>
              <a:hlinkClick xmlns:r="http://schemas.openxmlformats.org/officeDocument/2006/relationships" r:id=""/>
            </a:rPr>
            <a:t>https://www.trs.texas.gov/TRS%20Documents/benefits_handbook.pdf</a:t>
          </a:r>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Virginia</a:t>
          </a:r>
          <a:r>
            <a:rPr lang="en-US" sz="1100">
              <a:solidFill>
                <a:schemeClr val="dk1"/>
              </a:solidFill>
              <a:effectLst/>
              <a:latin typeface="+mn-lt"/>
              <a:ea typeface="+mn-ea"/>
              <a:cs typeface="+mn-cs"/>
            </a:rPr>
            <a:t>'s current teachers had the option of choosing one of two defined benefit plans and could opt into the new hybrid plan. Teachers hired after 2014 enroll in a hybrid pension and investment plan. Virginia's defined contribution portion of the hybrid plan has a gradual vesting period (50% vested after 2 years, 75% vested after 3 years, fully vested after 4 years). Employees contribute between 1 to 5%, to the investment portion and 5% to the pension portion. The employer contributes between 1 to 3.5% to the investment portion and 15.68% to the pension portion. An optional 457 Deferred Compensation plan is also available to teachers. </a:t>
          </a:r>
        </a:p>
        <a:p>
          <a:r>
            <a:rPr lang="en-US" sz="1100" b="1">
              <a:solidFill>
                <a:schemeClr val="dk1"/>
              </a:solidFill>
              <a:effectLst/>
              <a:latin typeface="+mn-lt"/>
              <a:ea typeface="+mn-ea"/>
              <a:cs typeface="+mn-cs"/>
            </a:rPr>
            <a:t>West Virginia </a:t>
          </a:r>
          <a:r>
            <a:rPr lang="en-US" sz="1100">
              <a:solidFill>
                <a:schemeClr val="dk1"/>
              </a:solidFill>
              <a:effectLst/>
              <a:latin typeface="+mn-lt"/>
              <a:ea typeface="+mn-ea"/>
              <a:cs typeface="+mn-cs"/>
            </a:rPr>
            <a:t>Tier I: teachers hired before July 2015; Tier II: teachers hired after July 1, 2015. Teachers in Tier I who were members of the state retirement plan before July 1, 1991 receive 15% employer contributions. West Virginia had a defined contribution plan option between 1991 and 2005 when it was closed to new membership; it is not an option for new teachers to participate in this plan currently. For those who opted into this plan prior to 2005, the plan had a gradual vesting period of (1/3 vested at 6 years, 2/3 vested at 9 years, and fully vested at 12 years).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127000</xdr:colOff>
      <xdr:row>63</xdr:row>
      <xdr:rowOff>154939</xdr:rowOff>
    </xdr:from>
    <xdr:to>
      <xdr:col>13</xdr:col>
      <xdr:colOff>1530775</xdr:colOff>
      <xdr:row>120</xdr:row>
      <xdr:rowOff>33655</xdr:rowOff>
    </xdr:to>
    <xdr:sp macro="" textlink="">
      <xdr:nvSpPr>
        <xdr:cNvPr id="2" name="TextBox 1">
          <a:extLst>
            <a:ext uri="{FF2B5EF4-FFF2-40B4-BE49-F238E27FC236}">
              <a16:creationId xmlns:a16="http://schemas.microsoft.com/office/drawing/2014/main" id="{D5EE9E20-89FF-4F9F-B575-E185276E15C3}"/>
            </a:ext>
          </a:extLst>
        </xdr:cNvPr>
        <xdr:cNvSpPr txBox="1"/>
      </xdr:nvSpPr>
      <xdr:spPr>
        <a:xfrm>
          <a:off x="7051675" y="32368489"/>
          <a:ext cx="14291100" cy="101942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r>
            <a:rPr lang="en-US" sz="1100" b="1">
              <a:solidFill>
                <a:schemeClr val="dk1"/>
              </a:solidFill>
              <a:effectLst/>
              <a:latin typeface="+mn-lt"/>
              <a:ea typeface="+mn-ea"/>
              <a:cs typeface="+mn-cs"/>
            </a:rPr>
            <a:t>Defined benefit:</a:t>
          </a:r>
          <a:r>
            <a:rPr lang="en-US" sz="1100">
              <a:solidFill>
                <a:schemeClr val="dk1"/>
              </a:solidFill>
              <a:effectLst/>
              <a:latin typeface="+mn-lt"/>
              <a:ea typeface="+mn-ea"/>
              <a:cs typeface="+mn-cs"/>
            </a:rPr>
            <a:t> A pension plan that is designed to provide participants with a predefined, predictable and guaranteed benefit based on a formula that takes into account an employee’s compensation, years of service and age, or a combination thereof. Many states have instituted tiered levels with plan changes based on year hired.</a:t>
          </a:r>
        </a:p>
        <a:p>
          <a:r>
            <a:rPr lang="en-US" sz="1100" b="1">
              <a:solidFill>
                <a:schemeClr val="dk1"/>
              </a:solidFill>
              <a:effectLst/>
              <a:latin typeface="+mn-lt"/>
              <a:ea typeface="+mn-ea"/>
              <a:cs typeface="+mn-cs"/>
            </a:rPr>
            <a:t>Defined contribution:</a:t>
          </a:r>
          <a:r>
            <a:rPr lang="en-US" sz="1100">
              <a:solidFill>
                <a:schemeClr val="dk1"/>
              </a:solidFill>
              <a:effectLst/>
              <a:latin typeface="+mn-lt"/>
              <a:ea typeface="+mn-ea"/>
              <a:cs typeface="+mn-cs"/>
            </a:rPr>
            <a:t> Plans such as 401(k), 403(b) or 457(b) in which retirement savings grow through contribution amounts and investment strategy. The retirement benefit is not pre-determined and is entirely dependent upon the account balance at retirement.</a:t>
          </a:r>
        </a:p>
        <a:p>
          <a:r>
            <a:rPr lang="en-US" sz="1100" b="1">
              <a:solidFill>
                <a:schemeClr val="dk1"/>
              </a:solidFill>
              <a:effectLst/>
              <a:latin typeface="+mn-lt"/>
              <a:ea typeface="+mn-ea"/>
              <a:cs typeface="+mn-cs"/>
            </a:rPr>
            <a:t>State Pension Benefit Formulas:</a:t>
          </a:r>
          <a:r>
            <a:rPr lang="en-US" sz="1100">
              <a:solidFill>
                <a:schemeClr val="dk1"/>
              </a:solidFill>
              <a:effectLst/>
              <a:latin typeface="+mn-lt"/>
              <a:ea typeface="+mn-ea"/>
              <a:cs typeface="+mn-cs"/>
            </a:rPr>
            <a:t> Multiplier percentage multiplied by average final salary calculation multiplied by years of service. Sourced from state retirement system handbooks. </a:t>
          </a:r>
        </a:p>
        <a:p>
          <a:r>
            <a:rPr lang="en-US" sz="1100" b="1">
              <a:solidFill>
                <a:schemeClr val="dk1"/>
              </a:solidFill>
              <a:effectLst/>
              <a:latin typeface="+mn-lt"/>
              <a:ea typeface="+mn-ea"/>
              <a:cs typeface="+mn-cs"/>
            </a:rPr>
            <a:t>Social Security:</a:t>
          </a:r>
          <a:r>
            <a:rPr lang="en-US" sz="1100">
              <a:solidFill>
                <a:schemeClr val="dk1"/>
              </a:solidFill>
              <a:effectLst/>
              <a:latin typeface="+mn-lt"/>
              <a:ea typeface="+mn-ea"/>
              <a:cs typeface="+mn-cs"/>
            </a:rPr>
            <a:t> Social Security originally only covered private workers, but in the 1950s, Congress allowed states to extend coverage to their workers. Some states opted out of enrolling their workers and instead relied on pension plan payout formulas. About 40% of public-school teachers (more than 1 million) are not covered by Social Security according to Bellwether Education Partners. </a:t>
          </a:r>
        </a:p>
        <a:p>
          <a:r>
            <a:rPr lang="en-US" sz="1100" b="1">
              <a:solidFill>
                <a:schemeClr val="dk1"/>
              </a:solidFill>
              <a:effectLst/>
              <a:latin typeface="+mn-lt"/>
              <a:ea typeface="+mn-ea"/>
              <a:cs typeface="+mn-cs"/>
            </a:rPr>
            <a:t>Vesting period:</a:t>
          </a:r>
          <a:r>
            <a:rPr lang="en-US" sz="1100">
              <a:solidFill>
                <a:schemeClr val="dk1"/>
              </a:solidFill>
              <a:effectLst/>
              <a:latin typeface="+mn-lt"/>
              <a:ea typeface="+mn-ea"/>
              <a:cs typeface="+mn-cs"/>
            </a:rPr>
            <a:t> A federally mandated minimum period before a retirement plan is unconditionally owned by an employee.</a:t>
          </a:r>
        </a:p>
        <a:p>
          <a:r>
            <a:rPr lang="en-US" sz="1100" b="1">
              <a:solidFill>
                <a:schemeClr val="dk1"/>
              </a:solidFill>
              <a:effectLst/>
              <a:latin typeface="+mn-lt"/>
              <a:ea typeface="+mn-ea"/>
              <a:cs typeface="+mn-cs"/>
            </a:rPr>
            <a:t>Employee and Employer Contribution (%):</a:t>
          </a:r>
          <a:r>
            <a:rPr lang="en-US" sz="1100">
              <a:solidFill>
                <a:schemeClr val="dk1"/>
              </a:solidFill>
              <a:effectLst/>
              <a:latin typeface="+mn-lt"/>
              <a:ea typeface="+mn-ea"/>
              <a:cs typeface="+mn-cs"/>
            </a:rPr>
            <a:t> Percentage contribution amounts mandated by each system. Employee contribution (%) is sourced from state retirement system handbooks. 	</a:t>
          </a:r>
        </a:p>
        <a:p>
          <a:r>
            <a:rPr lang="en-US" sz="1100">
              <a:solidFill>
                <a:schemeClr val="dk1"/>
              </a:solidFill>
              <a:effectLst/>
              <a:latin typeface="+mn-lt"/>
              <a:ea typeface="+mn-ea"/>
              <a:cs typeface="+mn-cs"/>
            </a:rPr>
            <a:t>Employer Contribution (%) is the individual percentage contribution required by state and district funds; percentages sourced from state retirement system handbooks or actuarial reports. The pension and hybrid plan contributions are actuarial contributions. The figures used are the latest calculations from Teacherpensions.org when not found in state financial reports.</a:t>
          </a:r>
        </a:p>
        <a:p>
          <a:r>
            <a:rPr lang="en-US" sz="1100" b="1">
              <a:solidFill>
                <a:schemeClr val="dk1"/>
              </a:solidFill>
              <a:effectLst/>
              <a:latin typeface="+mn-lt"/>
              <a:ea typeface="+mn-ea"/>
              <a:cs typeface="+mn-cs"/>
            </a:rPr>
            <a:t>Employer Normal Cost Rate (%):</a:t>
          </a:r>
          <a:r>
            <a:rPr lang="en-US" sz="1100">
              <a:solidFill>
                <a:schemeClr val="dk1"/>
              </a:solidFill>
              <a:effectLst/>
              <a:latin typeface="+mn-lt"/>
              <a:ea typeface="+mn-ea"/>
              <a:cs typeface="+mn-cs"/>
            </a:rPr>
            <a:t> The amount of an employer’s contribution that goes toward a teacher’s retirement benefit (as opposed to paying for unfunded liabilities). Sourced from state retirement system financial reports. </a:t>
          </a:r>
        </a:p>
        <a:p>
          <a:r>
            <a:rPr lang="en-US" sz="1100" b="1">
              <a:solidFill>
                <a:schemeClr val="dk1"/>
              </a:solidFill>
              <a:effectLst/>
              <a:latin typeface="+mn-lt"/>
              <a:ea typeface="+mn-ea"/>
              <a:cs typeface="+mn-cs"/>
            </a:rPr>
            <a:t>Total Contribution to Teacher Benefit (%):</a:t>
          </a:r>
          <a:r>
            <a:rPr lang="en-US" sz="1100">
              <a:solidFill>
                <a:schemeClr val="dk1"/>
              </a:solidFill>
              <a:effectLst/>
              <a:latin typeface="+mn-lt"/>
              <a:ea typeface="+mn-ea"/>
              <a:cs typeface="+mn-cs"/>
            </a:rPr>
            <a:t> The total contribution amount that goes directly to a teacher’s retirement benefit, which is calculated by adding the Employee Contribution + the Employer Normal Cost Rate.</a:t>
          </a:r>
        </a:p>
        <a:p>
          <a:r>
            <a:rPr lang="en-US" sz="1100" b="1">
              <a:solidFill>
                <a:schemeClr val="dk1"/>
              </a:solidFill>
              <a:effectLst/>
              <a:latin typeface="+mn-lt"/>
              <a:ea typeface="+mn-ea"/>
              <a:cs typeface="+mn-cs"/>
            </a:rPr>
            <a:t>Contribution to Unfunded Liabilities (%):</a:t>
          </a:r>
          <a:r>
            <a:rPr lang="en-US" sz="1100">
              <a:solidFill>
                <a:schemeClr val="dk1"/>
              </a:solidFill>
              <a:effectLst/>
              <a:latin typeface="+mn-lt"/>
              <a:ea typeface="+mn-ea"/>
              <a:cs typeface="+mn-cs"/>
            </a:rPr>
            <a:t> The amount from an employer’s contribution that is used for  paying down unfunded liabilities (as opposed to contributing directly to a teacher’s retirement benefit). Sourced from state retirement system financial reports and handbooks.</a:t>
          </a:r>
        </a:p>
        <a:p>
          <a:r>
            <a:rPr lang="en-US" sz="1100" b="1">
              <a:solidFill>
                <a:schemeClr val="dk1"/>
              </a:solidFill>
              <a:effectLst/>
              <a:latin typeface="+mn-lt"/>
              <a:ea typeface="+mn-ea"/>
              <a:cs typeface="+mn-cs"/>
            </a:rPr>
            <a:t>Full Retirement Status:</a:t>
          </a:r>
          <a:r>
            <a:rPr lang="en-US" sz="1100">
              <a:solidFill>
                <a:schemeClr val="dk1"/>
              </a:solidFill>
              <a:effectLst/>
              <a:latin typeface="+mn-lt"/>
              <a:ea typeface="+mn-ea"/>
              <a:cs typeface="+mn-cs"/>
            </a:rPr>
            <a:t> Reflects eligibility to retire with full benefits. All states offer an early retirement option with partial benefits. Retirement status in any state is still subject to federal IRS regulation. Sourced from state retirement system handbooks.</a:t>
          </a:r>
        </a:p>
        <a:p>
          <a:r>
            <a:rPr lang="en-US" sz="1100" b="1">
              <a:solidFill>
                <a:schemeClr val="dk1"/>
              </a:solidFill>
              <a:effectLst/>
              <a:latin typeface="+mn-lt"/>
              <a:ea typeface="+mn-ea"/>
              <a:cs typeface="+mn-cs"/>
            </a:rPr>
            <a:t>Typical Gross Annual Pension Benefit</a:t>
          </a:r>
          <a:r>
            <a:rPr lang="en-US" sz="1100">
              <a:solidFill>
                <a:schemeClr val="dk1"/>
              </a:solidFill>
              <a:effectLst/>
              <a:latin typeface="+mn-lt"/>
              <a:ea typeface="+mn-ea"/>
              <a:cs typeface="+mn-cs"/>
            </a:rPr>
            <a:t>: What the average teacher retiree may gross annually in retirement income. Net benefits and social security benefits are not calculated. This calculation provides a potential typical gross annual pension benefit in each year by state retirement tier. This calculation is not provided for defined contribution or hybrid plans due to the vast number of variables in investments and returns. </a:t>
          </a:r>
        </a:p>
        <a:p>
          <a:r>
            <a:rPr lang="en-US" sz="1100">
              <a:solidFill>
                <a:schemeClr val="dk1"/>
              </a:solidFill>
              <a:effectLst/>
              <a:latin typeface="+mn-lt"/>
              <a:ea typeface="+mn-ea"/>
              <a:cs typeface="+mn-cs"/>
            </a:rPr>
            <a:t>SREB Assumptions for Typical Gross Annual Pension Benefit</a:t>
          </a:r>
        </a:p>
        <a:p>
          <a:pPr lvl="0"/>
          <a:r>
            <a:rPr lang="en-US" sz="1100">
              <a:solidFill>
                <a:schemeClr val="dk1"/>
              </a:solidFill>
              <a:effectLst/>
              <a:latin typeface="+mn-lt"/>
              <a:ea typeface="+mn-ea"/>
              <a:cs typeface="+mn-cs"/>
            </a:rPr>
            <a:t>The calculations utilize the state plan’s benefit formula which is usually: a multiplier, times average of highest pay over a certain number of years, times total years of service. For all calculations, teacher retirees were assumed to be aged 65 with 30 years of service – the common age and service requirement across the region to receive full pension benefits.</a:t>
          </a:r>
        </a:p>
        <a:p>
          <a:pPr lvl="0"/>
          <a:r>
            <a:rPr lang="en-US" sz="1100">
              <a:solidFill>
                <a:schemeClr val="dk1"/>
              </a:solidFill>
              <a:effectLst/>
              <a:latin typeface="+mn-lt"/>
              <a:ea typeface="+mn-ea"/>
              <a:cs typeface="+mn-cs"/>
            </a:rPr>
            <a:t>SREB calculated the highest average pay over a certain number of years by: 1) assuming the state’s average top salary as the highest salary amount, 2) calculating the additional highest years of salary by reducing the average top salary amount by the regional average step increase amount linked to years of service that most states utilize in their teacher salary schedule, and 3) averaging these salary amounts for the number of years required in each state’s pension benefit formula.</a:t>
          </a:r>
        </a:p>
        <a:p>
          <a:r>
            <a:rPr lang="en-US" sz="1100" b="1">
              <a:solidFill>
                <a:schemeClr val="dk1"/>
              </a:solidFill>
              <a:effectLst/>
              <a:latin typeface="+mn-lt"/>
              <a:ea typeface="+mn-ea"/>
              <a:cs typeface="+mn-cs"/>
            </a:rPr>
            <a:t>Years to Break Even and Percentage of Teachers Who Will Not Break Even:</a:t>
          </a:r>
          <a:r>
            <a:rPr lang="en-US" sz="1100">
              <a:solidFill>
                <a:schemeClr val="dk1"/>
              </a:solidFill>
              <a:effectLst/>
              <a:latin typeface="+mn-lt"/>
              <a:ea typeface="+mn-ea"/>
              <a:cs typeface="+mn-cs"/>
            </a:rPr>
            <a:t> The number of years it will take a teacher in each plan to earn a pension worth more than their own contributions plus interest and the percent of teachers in the state who will not exceed this point. This analysis does not apply to defined contribution or hybrid plans. Sourced from an analysis by Aldeman and Johnson: </a:t>
          </a:r>
          <a:r>
            <a:rPr lang="en-US" sz="1100" u="sng">
              <a:solidFill>
                <a:schemeClr val="dk1"/>
              </a:solidFill>
              <a:effectLst/>
              <a:latin typeface="+mn-lt"/>
              <a:ea typeface="+mn-ea"/>
              <a:cs typeface="+mn-cs"/>
              <a:hlinkClick xmlns:r="http://schemas.openxmlformats.org/officeDocument/2006/relationships" r:id=""/>
            </a:rPr>
            <a:t>https://www.teacherpensions.org/sites/default/files/TeacherPensions_Negative%20Returns_Final.pdf</a:t>
          </a:r>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Individual State Notes</a:t>
          </a:r>
        </a:p>
        <a:p>
          <a:r>
            <a:rPr lang="en-US" sz="1100" b="1">
              <a:solidFill>
                <a:schemeClr val="dk1"/>
              </a:solidFill>
              <a:effectLst/>
              <a:latin typeface="+mn-lt"/>
              <a:ea typeface="+mn-ea"/>
              <a:cs typeface="+mn-cs"/>
            </a:rPr>
            <a:t>Alabama</a:t>
          </a:r>
          <a:r>
            <a:rPr lang="en-US" sz="1100">
              <a:solidFill>
                <a:schemeClr val="dk1"/>
              </a:solidFill>
              <a:effectLst/>
              <a:latin typeface="+mn-lt"/>
              <a:ea typeface="+mn-ea"/>
              <a:cs typeface="+mn-cs"/>
            </a:rPr>
            <a:t> plans are based on year hired. Tier I: teachers hired before 2013; Tier II: teachers hired in or after 2013.</a:t>
          </a:r>
        </a:p>
        <a:p>
          <a:r>
            <a:rPr lang="en-US" sz="1100" b="1">
              <a:solidFill>
                <a:schemeClr val="dk1"/>
              </a:solidFill>
              <a:effectLst/>
              <a:latin typeface="+mn-lt"/>
              <a:ea typeface="+mn-ea"/>
              <a:cs typeface="+mn-cs"/>
            </a:rPr>
            <a:t>Delaware</a:t>
          </a:r>
          <a:r>
            <a:rPr lang="en-US" sz="1100">
              <a:solidFill>
                <a:schemeClr val="dk1"/>
              </a:solidFill>
              <a:effectLst/>
              <a:latin typeface="+mn-lt"/>
              <a:ea typeface="+mn-ea"/>
              <a:cs typeface="+mn-cs"/>
            </a:rPr>
            <a:t> Tier I: teachers hired before 2012; Tier II: teachers hired in or after 2012.</a:t>
          </a:r>
        </a:p>
        <a:p>
          <a:r>
            <a:rPr lang="en-US" sz="1100" b="1">
              <a:solidFill>
                <a:schemeClr val="dk1"/>
              </a:solidFill>
              <a:effectLst/>
              <a:latin typeface="+mn-lt"/>
              <a:ea typeface="+mn-ea"/>
              <a:cs typeface="+mn-cs"/>
            </a:rPr>
            <a:t>Florida </a:t>
          </a:r>
          <a:r>
            <a:rPr lang="en-US" sz="1100">
              <a:solidFill>
                <a:schemeClr val="dk1"/>
              </a:solidFill>
              <a:effectLst/>
              <a:latin typeface="+mn-lt"/>
              <a:ea typeface="+mn-ea"/>
              <a:cs typeface="+mn-cs"/>
            </a:rPr>
            <a:t>Tier I: teachers hired before July 1, 2011. The pension formula is calculated by a range multiplier based on age and years of service (age 62 or 30 years 1.60%; age 63 or 31 years 1.63%; age 64 or 32 years 1.65%; age 65 or 33 years 1.68%). Tier II: hired on or after July 1, 2011. The pension formula range multiplier changes (age 65 or 33 years 1.60%; age 66 or 34 years 1.63%; age 67 or 35 years 1.65%; age 68 or 36 years 1.68%). New teachers are automatically enrolled in the Investment (DC) plan but can opt to switch to the defined benefit plan at any time. Current teachers hired before July 1, 2011 with 5 years of service and those hired on or after July 1, 2011 with 8 years of service can also opt into a hybrid option within the Investment plan to include partial pension benefits. </a:t>
          </a:r>
        </a:p>
        <a:p>
          <a:r>
            <a:rPr lang="en-US" sz="1100" b="1">
              <a:solidFill>
                <a:schemeClr val="dk1"/>
              </a:solidFill>
              <a:effectLst/>
              <a:latin typeface="+mn-lt"/>
              <a:ea typeface="+mn-ea"/>
              <a:cs typeface="+mn-cs"/>
            </a:rPr>
            <a:t>Georgia </a:t>
          </a:r>
          <a:r>
            <a:rPr lang="en-US" sz="1100">
              <a:solidFill>
                <a:schemeClr val="dk1"/>
              </a:solidFill>
              <a:effectLst/>
              <a:latin typeface="+mn-lt"/>
              <a:ea typeface="+mn-ea"/>
              <a:cs typeface="+mn-cs"/>
            </a:rPr>
            <a:t>Defined Benefit Legacy: teachers hired before 2009; GSEPS Georgia State Employees Pension and Savings plan: teachers hired in or after 2009.</a:t>
          </a:r>
        </a:p>
        <a:p>
          <a:r>
            <a:rPr lang="en-US" sz="1100" b="1">
              <a:solidFill>
                <a:schemeClr val="dk1"/>
              </a:solidFill>
              <a:effectLst/>
              <a:latin typeface="+mn-lt"/>
              <a:ea typeface="+mn-ea"/>
              <a:cs typeface="+mn-cs"/>
            </a:rPr>
            <a:t>Kentucky</a:t>
          </a:r>
          <a:r>
            <a:rPr lang="en-US" sz="1100">
              <a:solidFill>
                <a:schemeClr val="dk1"/>
              </a:solidFill>
              <a:effectLst/>
              <a:latin typeface="+mn-lt"/>
              <a:ea typeface="+mn-ea"/>
              <a:cs typeface="+mn-cs"/>
            </a:rPr>
            <a:t> TRS I: hired prior to July 1, 2002; TRS II: between July 2002-2008; TRS III: July 1, 2008 or after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TRS IV applies to future teachers hired on or after Jan 1, 2022 – there are currently no teachers in this tier.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The pension formula is calculated by a range multiplier based on a scale of years of service for those hired after 2008. Ranges include 1-10 years (1.7); 10.01-20 (2); 20.01-26 (2.3); 26.01-30 (2.5); 30+ (3). </a:t>
          </a:r>
        </a:p>
        <a:p>
          <a:r>
            <a:rPr lang="en-US" sz="1100" b="1">
              <a:solidFill>
                <a:schemeClr val="dk1"/>
              </a:solidFill>
              <a:effectLst/>
              <a:latin typeface="+mn-lt"/>
              <a:ea typeface="+mn-ea"/>
              <a:cs typeface="+mn-cs"/>
            </a:rPr>
            <a:t>Louisiana </a:t>
          </a:r>
          <a:r>
            <a:rPr lang="en-US" sz="1100">
              <a:solidFill>
                <a:schemeClr val="dk1"/>
              </a:solidFill>
              <a:effectLst/>
              <a:latin typeface="+mn-lt"/>
              <a:ea typeface="+mn-ea"/>
              <a:cs typeface="+mn-cs"/>
            </a:rPr>
            <a:t>Tier I: system member before July 1, 1999. Those who retire later (age 65+ or 30+ years of service) are incentivized with a 2.5% benefit multiplier. Tier II: system member between July 1, 1999 and December 31, 2010; Tier III: system member between 2011 and June 30, 2015; Tier IV: system member from July 1, 2015 on. </a:t>
          </a:r>
        </a:p>
        <a:p>
          <a:r>
            <a:rPr lang="en-US" sz="1100" b="1">
              <a:solidFill>
                <a:schemeClr val="dk1"/>
              </a:solidFill>
              <a:effectLst/>
              <a:latin typeface="+mn-lt"/>
              <a:ea typeface="+mn-ea"/>
              <a:cs typeface="+mn-cs"/>
            </a:rPr>
            <a:t>Maryland </a:t>
          </a:r>
          <a:r>
            <a:rPr lang="en-US" sz="1100">
              <a:solidFill>
                <a:schemeClr val="dk1"/>
              </a:solidFill>
              <a:effectLst/>
              <a:latin typeface="+mn-lt"/>
              <a:ea typeface="+mn-ea"/>
              <a:cs typeface="+mn-cs"/>
            </a:rPr>
            <a:t>has two tiers including the Alternate Contributory Pension Selection plan for teachers hired before July 1, 2011 and the Reformed Contributory Pension Benefit plan for those hired on or after July 1, 2011. Teachers may opt into supplemental defined contribution plans — 457, 401(k) and 403(b) options are available — but there is no employer contribution to these options. </a:t>
          </a:r>
        </a:p>
        <a:p>
          <a:r>
            <a:rPr lang="en-US" sz="1100" b="1">
              <a:solidFill>
                <a:schemeClr val="dk1"/>
              </a:solidFill>
              <a:effectLst/>
              <a:latin typeface="+mn-lt"/>
              <a:ea typeface="+mn-ea"/>
              <a:cs typeface="+mn-cs"/>
            </a:rPr>
            <a:t>Mississippi </a:t>
          </a:r>
          <a:r>
            <a:rPr lang="en-US" sz="1100">
              <a:solidFill>
                <a:schemeClr val="dk1"/>
              </a:solidFill>
              <a:effectLst/>
              <a:latin typeface="+mn-lt"/>
              <a:ea typeface="+mn-ea"/>
              <a:cs typeface="+mn-cs"/>
            </a:rPr>
            <a:t>Tier I: hired before July 1, 2007; Tier II: hired between July 1, 2007 and June 30, 2011; Tier III: hired on or after July 1, 2011.</a:t>
          </a:r>
        </a:p>
        <a:p>
          <a:r>
            <a:rPr lang="en-US" sz="1100" b="1">
              <a:solidFill>
                <a:schemeClr val="dk1"/>
              </a:solidFill>
              <a:effectLst/>
              <a:latin typeface="+mn-lt"/>
              <a:ea typeface="+mn-ea"/>
              <a:cs typeface="+mn-cs"/>
            </a:rPr>
            <a:t>North Carolina </a:t>
          </a:r>
          <a:r>
            <a:rPr lang="en-US" sz="1100">
              <a:solidFill>
                <a:schemeClr val="dk1"/>
              </a:solidFill>
              <a:effectLst/>
              <a:latin typeface="+mn-lt"/>
              <a:ea typeface="+mn-ea"/>
              <a:cs typeface="+mn-cs"/>
            </a:rPr>
            <a:t>has instituted a contributions-based benefit cap of $100,000 (adjusted annually for inflation) on a teachers' average final compensation</a:t>
          </a:r>
          <a:r>
            <a:rPr lang="en-US" sz="1100" b="1">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Oklahoma </a:t>
          </a:r>
          <a:r>
            <a:rPr lang="en-US" sz="1100">
              <a:solidFill>
                <a:schemeClr val="dk1"/>
              </a:solidFill>
              <a:effectLst/>
              <a:latin typeface="+mn-lt"/>
              <a:ea typeface="+mn-ea"/>
              <a:cs typeface="+mn-cs"/>
            </a:rPr>
            <a:t>Tier I: hired before July 1, 1992; Tier II: hired between July 1, 1992 and November 1, 2011; Tier III: hired after Nov 1, 2011. There is also an optional 403(b) defined contribution plan but offering this is left up to districts. </a:t>
          </a:r>
        </a:p>
        <a:p>
          <a:r>
            <a:rPr lang="en-US" sz="1100" b="1">
              <a:solidFill>
                <a:schemeClr val="dk1"/>
              </a:solidFill>
              <a:effectLst/>
              <a:latin typeface="+mn-lt"/>
              <a:ea typeface="+mn-ea"/>
              <a:cs typeface="+mn-cs"/>
            </a:rPr>
            <a:t>South Carolina </a:t>
          </a:r>
          <a:r>
            <a:rPr lang="en-US" sz="1100">
              <a:solidFill>
                <a:schemeClr val="dk1"/>
              </a:solidFill>
              <a:effectLst/>
              <a:latin typeface="+mn-lt"/>
              <a:ea typeface="+mn-ea"/>
              <a:cs typeface="+mn-cs"/>
            </a:rPr>
            <a:t>Class 2:</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hired before July 1, 2012; Class 3: hired on or after July 1, 2012. Teachers can also opt between the defined benefit applicable to their hire date or the defined contribution plan. </a:t>
          </a:r>
        </a:p>
        <a:p>
          <a:r>
            <a:rPr lang="en-US" sz="1100" b="1">
              <a:solidFill>
                <a:schemeClr val="dk1"/>
              </a:solidFill>
              <a:effectLst/>
              <a:latin typeface="+mn-lt"/>
              <a:ea typeface="+mn-ea"/>
              <a:cs typeface="+mn-cs"/>
            </a:rPr>
            <a:t>Tennessee</a:t>
          </a:r>
          <a:r>
            <a:rPr lang="en-US" sz="1100">
              <a:solidFill>
                <a:schemeClr val="dk1"/>
              </a:solidFill>
              <a:effectLst/>
              <a:latin typeface="+mn-lt"/>
              <a:ea typeface="+mn-ea"/>
              <a:cs typeface="+mn-cs"/>
            </a:rPr>
            <a:t>'s newly hired teachers enroll in a hybrid plan. Those hired before 2014 participate in the Legacy DB plan and optional 401(k). Tennessee’s hybrid plan option to teachers includes partial pension and investment savings options. Teachers are automatically vested into the investment plan portion, while it takes five years to vest in the pension plan portion. Employees contribute 2% to the investment and 5% to the pension portion, while the employer contributes 5% to the investment and 4% to the pension portion.</a:t>
          </a:r>
        </a:p>
        <a:p>
          <a:r>
            <a:rPr lang="en-US" sz="1100" b="1">
              <a:solidFill>
                <a:schemeClr val="dk1"/>
              </a:solidFill>
              <a:effectLst/>
              <a:latin typeface="+mn-lt"/>
              <a:ea typeface="+mn-ea"/>
              <a:cs typeface="+mn-cs"/>
            </a:rPr>
            <a:t>Texas </a:t>
          </a:r>
          <a:r>
            <a:rPr lang="en-US" sz="1100">
              <a:solidFill>
                <a:schemeClr val="dk1"/>
              </a:solidFill>
              <a:effectLst/>
              <a:latin typeface="+mn-lt"/>
              <a:ea typeface="+mn-ea"/>
              <a:cs typeface="+mn-cs"/>
            </a:rPr>
            <a:t>has six tiers in its teacher retirement system based on multiple eligibility criteria including qualified to be grandfathered, when service began, when vested, and active status. See this handbook for details: </a:t>
          </a:r>
          <a:r>
            <a:rPr lang="en-US" sz="1100" u="sng">
              <a:solidFill>
                <a:schemeClr val="dk1"/>
              </a:solidFill>
              <a:effectLst/>
              <a:latin typeface="+mn-lt"/>
              <a:ea typeface="+mn-ea"/>
              <a:cs typeface="+mn-cs"/>
              <a:hlinkClick xmlns:r="http://schemas.openxmlformats.org/officeDocument/2006/relationships" r:id=""/>
            </a:rPr>
            <a:t>https://www.trs.texas.gov/TRS%20Documents/benefits_handbook.pdf</a:t>
          </a:r>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Virginia</a:t>
          </a:r>
          <a:r>
            <a:rPr lang="en-US" sz="1100">
              <a:solidFill>
                <a:schemeClr val="dk1"/>
              </a:solidFill>
              <a:effectLst/>
              <a:latin typeface="+mn-lt"/>
              <a:ea typeface="+mn-ea"/>
              <a:cs typeface="+mn-cs"/>
            </a:rPr>
            <a:t>'s current teachers had the option of choosing one of two defined benefit plans and could opt into the new hybrid plan. Teachers hired after 2014 enroll in a hybrid pension and investment plan. Virginia's defined contribution portion of the hybrid plan has a gradual vesting period (50% vested after 2 years, 75% vested after 3 years, fully vested after 4 years). Employees contribute between 1 to 5%, to the investment portion and 5% to the pension portion. The employer contributes between 1 to 3.5% to the investment portion and 15.68% to the pension portion. An optional 457 Deferred Compensation plan is also available to teachers. </a:t>
          </a:r>
        </a:p>
        <a:p>
          <a:r>
            <a:rPr lang="en-US" sz="1100" b="1">
              <a:solidFill>
                <a:schemeClr val="dk1"/>
              </a:solidFill>
              <a:effectLst/>
              <a:latin typeface="+mn-lt"/>
              <a:ea typeface="+mn-ea"/>
              <a:cs typeface="+mn-cs"/>
            </a:rPr>
            <a:t>West Virginia </a:t>
          </a:r>
          <a:r>
            <a:rPr lang="en-US" sz="1100">
              <a:solidFill>
                <a:schemeClr val="dk1"/>
              </a:solidFill>
              <a:effectLst/>
              <a:latin typeface="+mn-lt"/>
              <a:ea typeface="+mn-ea"/>
              <a:cs typeface="+mn-cs"/>
            </a:rPr>
            <a:t>Tier I: teachers hired before July 2015; Tier II: teachers hired after July 1, 2015. Teachers in Tier I who were members of the state retirement plan before July 1, 1991 receive 15% employer contributions. West Virginia had a defined contribution plan option between 1991 and 2005 when it was closed to new membership; it is not an option for new teachers to participate in this plan currently. For those who opted into this plan prior to 2005, the plan had a gradual vesting period of (1/3 vested at 6 years, 2/3 vested at 9 years, and fully vested at 12 years).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127000</xdr:colOff>
      <xdr:row>63</xdr:row>
      <xdr:rowOff>154939</xdr:rowOff>
    </xdr:from>
    <xdr:to>
      <xdr:col>13</xdr:col>
      <xdr:colOff>1530775</xdr:colOff>
      <xdr:row>120</xdr:row>
      <xdr:rowOff>33655</xdr:rowOff>
    </xdr:to>
    <xdr:sp macro="" textlink="">
      <xdr:nvSpPr>
        <xdr:cNvPr id="2" name="TextBox 1">
          <a:extLst>
            <a:ext uri="{FF2B5EF4-FFF2-40B4-BE49-F238E27FC236}">
              <a16:creationId xmlns:a16="http://schemas.microsoft.com/office/drawing/2014/main" id="{28CD6752-6D69-4494-8F8C-FED4D05E2D4D}"/>
            </a:ext>
          </a:extLst>
        </xdr:cNvPr>
        <xdr:cNvSpPr txBox="1"/>
      </xdr:nvSpPr>
      <xdr:spPr>
        <a:xfrm>
          <a:off x="7051675" y="31501714"/>
          <a:ext cx="14291100" cy="101942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r>
            <a:rPr lang="en-US" sz="1100" b="1">
              <a:solidFill>
                <a:schemeClr val="dk1"/>
              </a:solidFill>
              <a:effectLst/>
              <a:latin typeface="+mn-lt"/>
              <a:ea typeface="+mn-ea"/>
              <a:cs typeface="+mn-cs"/>
            </a:rPr>
            <a:t>Defined benefit:</a:t>
          </a:r>
          <a:r>
            <a:rPr lang="en-US" sz="1100">
              <a:solidFill>
                <a:schemeClr val="dk1"/>
              </a:solidFill>
              <a:effectLst/>
              <a:latin typeface="+mn-lt"/>
              <a:ea typeface="+mn-ea"/>
              <a:cs typeface="+mn-cs"/>
            </a:rPr>
            <a:t> A pension plan that is designed to provide participants with a predefined, predictable and guaranteed benefit based on a formula that takes into account an employee’s compensation, years of service and age, or a combination thereof. Many states have instituted tiered levels with plan changes based on year hired.</a:t>
          </a:r>
        </a:p>
        <a:p>
          <a:r>
            <a:rPr lang="en-US" sz="1100" b="1">
              <a:solidFill>
                <a:schemeClr val="dk1"/>
              </a:solidFill>
              <a:effectLst/>
              <a:latin typeface="+mn-lt"/>
              <a:ea typeface="+mn-ea"/>
              <a:cs typeface="+mn-cs"/>
            </a:rPr>
            <a:t>Defined contribution:</a:t>
          </a:r>
          <a:r>
            <a:rPr lang="en-US" sz="1100">
              <a:solidFill>
                <a:schemeClr val="dk1"/>
              </a:solidFill>
              <a:effectLst/>
              <a:latin typeface="+mn-lt"/>
              <a:ea typeface="+mn-ea"/>
              <a:cs typeface="+mn-cs"/>
            </a:rPr>
            <a:t> Plans such as 401(k), 403(b) or 457(b) in which retirement savings grow through contribution amounts and investment strategy. The retirement benefit is not pre-determined and is entirely dependent upon the account balance at retirement.</a:t>
          </a:r>
        </a:p>
        <a:p>
          <a:r>
            <a:rPr lang="en-US" sz="1100" b="1">
              <a:solidFill>
                <a:schemeClr val="dk1"/>
              </a:solidFill>
              <a:effectLst/>
              <a:latin typeface="+mn-lt"/>
              <a:ea typeface="+mn-ea"/>
              <a:cs typeface="+mn-cs"/>
            </a:rPr>
            <a:t>State Pension Benefit Formulas:</a:t>
          </a:r>
          <a:r>
            <a:rPr lang="en-US" sz="1100">
              <a:solidFill>
                <a:schemeClr val="dk1"/>
              </a:solidFill>
              <a:effectLst/>
              <a:latin typeface="+mn-lt"/>
              <a:ea typeface="+mn-ea"/>
              <a:cs typeface="+mn-cs"/>
            </a:rPr>
            <a:t> Multiplier percentage multiplied by average final salary calculation multiplied by years of service. Sourced from state retirement system handbooks. </a:t>
          </a:r>
        </a:p>
        <a:p>
          <a:r>
            <a:rPr lang="en-US" sz="1100" b="1">
              <a:solidFill>
                <a:schemeClr val="dk1"/>
              </a:solidFill>
              <a:effectLst/>
              <a:latin typeface="+mn-lt"/>
              <a:ea typeface="+mn-ea"/>
              <a:cs typeface="+mn-cs"/>
            </a:rPr>
            <a:t>Social Security:</a:t>
          </a:r>
          <a:r>
            <a:rPr lang="en-US" sz="1100">
              <a:solidFill>
                <a:schemeClr val="dk1"/>
              </a:solidFill>
              <a:effectLst/>
              <a:latin typeface="+mn-lt"/>
              <a:ea typeface="+mn-ea"/>
              <a:cs typeface="+mn-cs"/>
            </a:rPr>
            <a:t> Social Security originally only covered private workers, but in the 1950s, Congress allowed states to extend coverage to their workers. Some states opted out of enrolling their workers and instead relied on pension plan payout formulas. About 40% of public-school teachers (more than 1 million) are not covered by Social Security according to Bellwether Education Partners. </a:t>
          </a:r>
        </a:p>
        <a:p>
          <a:r>
            <a:rPr lang="en-US" sz="1100" b="1">
              <a:solidFill>
                <a:schemeClr val="dk1"/>
              </a:solidFill>
              <a:effectLst/>
              <a:latin typeface="+mn-lt"/>
              <a:ea typeface="+mn-ea"/>
              <a:cs typeface="+mn-cs"/>
            </a:rPr>
            <a:t>Vesting period:</a:t>
          </a:r>
          <a:r>
            <a:rPr lang="en-US" sz="1100">
              <a:solidFill>
                <a:schemeClr val="dk1"/>
              </a:solidFill>
              <a:effectLst/>
              <a:latin typeface="+mn-lt"/>
              <a:ea typeface="+mn-ea"/>
              <a:cs typeface="+mn-cs"/>
            </a:rPr>
            <a:t> A federally mandated minimum period before a retirement plan is unconditionally owned by an employee.</a:t>
          </a:r>
        </a:p>
        <a:p>
          <a:r>
            <a:rPr lang="en-US" sz="1100" b="1">
              <a:solidFill>
                <a:schemeClr val="dk1"/>
              </a:solidFill>
              <a:effectLst/>
              <a:latin typeface="+mn-lt"/>
              <a:ea typeface="+mn-ea"/>
              <a:cs typeface="+mn-cs"/>
            </a:rPr>
            <a:t>Employee and Employer Contribution (%):</a:t>
          </a:r>
          <a:r>
            <a:rPr lang="en-US" sz="1100">
              <a:solidFill>
                <a:schemeClr val="dk1"/>
              </a:solidFill>
              <a:effectLst/>
              <a:latin typeface="+mn-lt"/>
              <a:ea typeface="+mn-ea"/>
              <a:cs typeface="+mn-cs"/>
            </a:rPr>
            <a:t> Percentage contribution amounts mandated by each system. Employee contribution (%) is sourced from state retirement system handbooks. 	</a:t>
          </a:r>
        </a:p>
        <a:p>
          <a:r>
            <a:rPr lang="en-US" sz="1100">
              <a:solidFill>
                <a:schemeClr val="dk1"/>
              </a:solidFill>
              <a:effectLst/>
              <a:latin typeface="+mn-lt"/>
              <a:ea typeface="+mn-ea"/>
              <a:cs typeface="+mn-cs"/>
            </a:rPr>
            <a:t>Employer Contribution (%) is the individual percentage contribution required by state and district funds; percentages sourced from state retirement system handbooks or actuarial reports. The pension and hybrid plan contributions are actuarial contributions. The figures used are the latest calculations from Teacherpensions.org when not found in state financial reports.</a:t>
          </a:r>
        </a:p>
        <a:p>
          <a:r>
            <a:rPr lang="en-US" sz="1100" b="1">
              <a:solidFill>
                <a:schemeClr val="dk1"/>
              </a:solidFill>
              <a:effectLst/>
              <a:latin typeface="+mn-lt"/>
              <a:ea typeface="+mn-ea"/>
              <a:cs typeface="+mn-cs"/>
            </a:rPr>
            <a:t>Employer Normal Cost Rate (%):</a:t>
          </a:r>
          <a:r>
            <a:rPr lang="en-US" sz="1100">
              <a:solidFill>
                <a:schemeClr val="dk1"/>
              </a:solidFill>
              <a:effectLst/>
              <a:latin typeface="+mn-lt"/>
              <a:ea typeface="+mn-ea"/>
              <a:cs typeface="+mn-cs"/>
            </a:rPr>
            <a:t> The amount of an employer’s contribution that goes toward a teacher’s retirement benefit (as opposed to paying for unfunded liabilities). Sourced from state retirement system financial reports. </a:t>
          </a:r>
        </a:p>
        <a:p>
          <a:r>
            <a:rPr lang="en-US" sz="1100" b="1">
              <a:solidFill>
                <a:schemeClr val="dk1"/>
              </a:solidFill>
              <a:effectLst/>
              <a:latin typeface="+mn-lt"/>
              <a:ea typeface="+mn-ea"/>
              <a:cs typeface="+mn-cs"/>
            </a:rPr>
            <a:t>Total Contribution to Teacher Benefit (%):</a:t>
          </a:r>
          <a:r>
            <a:rPr lang="en-US" sz="1100">
              <a:solidFill>
                <a:schemeClr val="dk1"/>
              </a:solidFill>
              <a:effectLst/>
              <a:latin typeface="+mn-lt"/>
              <a:ea typeface="+mn-ea"/>
              <a:cs typeface="+mn-cs"/>
            </a:rPr>
            <a:t> The total contribution amount that goes directly to a teacher’s retirement benefit, which is calculated by adding the Employee Contribution + the Employer Normal Cost Rate.</a:t>
          </a:r>
        </a:p>
        <a:p>
          <a:r>
            <a:rPr lang="en-US" sz="1100" b="1">
              <a:solidFill>
                <a:schemeClr val="dk1"/>
              </a:solidFill>
              <a:effectLst/>
              <a:latin typeface="+mn-lt"/>
              <a:ea typeface="+mn-ea"/>
              <a:cs typeface="+mn-cs"/>
            </a:rPr>
            <a:t>Contribution to Unfunded Liabilities (%):</a:t>
          </a:r>
          <a:r>
            <a:rPr lang="en-US" sz="1100">
              <a:solidFill>
                <a:schemeClr val="dk1"/>
              </a:solidFill>
              <a:effectLst/>
              <a:latin typeface="+mn-lt"/>
              <a:ea typeface="+mn-ea"/>
              <a:cs typeface="+mn-cs"/>
            </a:rPr>
            <a:t> The amount from an employer’s contribution that is used for  paying down unfunded liabilities (as opposed to contributing directly to a teacher’s retirement benefit). Sourced from state retirement system financial reports and handbooks.</a:t>
          </a:r>
        </a:p>
        <a:p>
          <a:r>
            <a:rPr lang="en-US" sz="1100" b="1">
              <a:solidFill>
                <a:schemeClr val="dk1"/>
              </a:solidFill>
              <a:effectLst/>
              <a:latin typeface="+mn-lt"/>
              <a:ea typeface="+mn-ea"/>
              <a:cs typeface="+mn-cs"/>
            </a:rPr>
            <a:t>Full Retirement Status:</a:t>
          </a:r>
          <a:r>
            <a:rPr lang="en-US" sz="1100">
              <a:solidFill>
                <a:schemeClr val="dk1"/>
              </a:solidFill>
              <a:effectLst/>
              <a:latin typeface="+mn-lt"/>
              <a:ea typeface="+mn-ea"/>
              <a:cs typeface="+mn-cs"/>
            </a:rPr>
            <a:t> Reflects eligibility to retire with full benefits. All states offer an early retirement option with partial benefits. Retirement status in any state is still subject to federal IRS regulation. Sourced from state retirement system handbooks.</a:t>
          </a:r>
        </a:p>
        <a:p>
          <a:r>
            <a:rPr lang="en-US" sz="1100" b="1">
              <a:solidFill>
                <a:schemeClr val="dk1"/>
              </a:solidFill>
              <a:effectLst/>
              <a:latin typeface="+mn-lt"/>
              <a:ea typeface="+mn-ea"/>
              <a:cs typeface="+mn-cs"/>
            </a:rPr>
            <a:t>Typical Gross Annual Pension Benefit</a:t>
          </a:r>
          <a:r>
            <a:rPr lang="en-US" sz="1100">
              <a:solidFill>
                <a:schemeClr val="dk1"/>
              </a:solidFill>
              <a:effectLst/>
              <a:latin typeface="+mn-lt"/>
              <a:ea typeface="+mn-ea"/>
              <a:cs typeface="+mn-cs"/>
            </a:rPr>
            <a:t>: What the average teacher retiree may gross annually in retirement income. Net benefits and social security benefits are not calculated. This calculation provides a potential typical gross annual pension benefit in each year by state retirement tier. This calculation is not provided for defined contribution or hybrid plans due to the vast number of variables in investments and returns. </a:t>
          </a:r>
        </a:p>
        <a:p>
          <a:r>
            <a:rPr lang="en-US" sz="1100">
              <a:solidFill>
                <a:schemeClr val="dk1"/>
              </a:solidFill>
              <a:effectLst/>
              <a:latin typeface="+mn-lt"/>
              <a:ea typeface="+mn-ea"/>
              <a:cs typeface="+mn-cs"/>
            </a:rPr>
            <a:t>SREB Assumptions for Typical Gross Annual Pension Benefit</a:t>
          </a:r>
        </a:p>
        <a:p>
          <a:pPr lvl="0"/>
          <a:r>
            <a:rPr lang="en-US" sz="1100">
              <a:solidFill>
                <a:schemeClr val="dk1"/>
              </a:solidFill>
              <a:effectLst/>
              <a:latin typeface="+mn-lt"/>
              <a:ea typeface="+mn-ea"/>
              <a:cs typeface="+mn-cs"/>
            </a:rPr>
            <a:t>The calculations utilize the state plan’s benefit formula which is usually: a multiplier, times average of highest pay over a certain number of years, times total years of service. For all calculations, teacher retirees were assumed to be aged 65 with 30 years of service – the common age and service requirement across the region to receive full pension benefits.</a:t>
          </a:r>
        </a:p>
        <a:p>
          <a:pPr lvl="0"/>
          <a:r>
            <a:rPr lang="en-US" sz="1100">
              <a:solidFill>
                <a:schemeClr val="dk1"/>
              </a:solidFill>
              <a:effectLst/>
              <a:latin typeface="+mn-lt"/>
              <a:ea typeface="+mn-ea"/>
              <a:cs typeface="+mn-cs"/>
            </a:rPr>
            <a:t>SREB calculated the highest average pay over a certain number of years by: 1) assuming the state’s average top salary as the highest salary amount, 2) calculating the additional highest years of salary by reducing the average top salary amount by the regional average step increase amount linked to years of service that most states utilize in their teacher salary schedule, and 3) averaging these salary amounts for the number of years required in each state’s pension benefit formula.</a:t>
          </a:r>
        </a:p>
        <a:p>
          <a:r>
            <a:rPr lang="en-US" sz="1100" b="1">
              <a:solidFill>
                <a:schemeClr val="dk1"/>
              </a:solidFill>
              <a:effectLst/>
              <a:latin typeface="+mn-lt"/>
              <a:ea typeface="+mn-ea"/>
              <a:cs typeface="+mn-cs"/>
            </a:rPr>
            <a:t>Years to Break Even and Percentage of Teachers Who Will Not Break Even:</a:t>
          </a:r>
          <a:r>
            <a:rPr lang="en-US" sz="1100">
              <a:solidFill>
                <a:schemeClr val="dk1"/>
              </a:solidFill>
              <a:effectLst/>
              <a:latin typeface="+mn-lt"/>
              <a:ea typeface="+mn-ea"/>
              <a:cs typeface="+mn-cs"/>
            </a:rPr>
            <a:t> The number of years it will take a teacher in each plan to earn a pension worth more than their own contributions plus interest and the percent of teachers in the state who will not exceed this point. This analysis does not apply to defined contribution or hybrid plans. Sourced from an analysis by Aldeman and Johnson: </a:t>
          </a:r>
          <a:r>
            <a:rPr lang="en-US" sz="1100" u="sng">
              <a:solidFill>
                <a:schemeClr val="dk1"/>
              </a:solidFill>
              <a:effectLst/>
              <a:latin typeface="+mn-lt"/>
              <a:ea typeface="+mn-ea"/>
              <a:cs typeface="+mn-cs"/>
              <a:hlinkClick xmlns:r="http://schemas.openxmlformats.org/officeDocument/2006/relationships" r:id=""/>
            </a:rPr>
            <a:t>https://www.teacherpensions.org/sites/default/files/TeacherPensions_Negative%20Returns_Final.pdf</a:t>
          </a:r>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Individual State Notes</a:t>
          </a:r>
        </a:p>
        <a:p>
          <a:r>
            <a:rPr lang="en-US" sz="1100" b="1">
              <a:solidFill>
                <a:schemeClr val="dk1"/>
              </a:solidFill>
              <a:effectLst/>
              <a:latin typeface="+mn-lt"/>
              <a:ea typeface="+mn-ea"/>
              <a:cs typeface="+mn-cs"/>
            </a:rPr>
            <a:t>Alabama</a:t>
          </a:r>
          <a:r>
            <a:rPr lang="en-US" sz="1100">
              <a:solidFill>
                <a:schemeClr val="dk1"/>
              </a:solidFill>
              <a:effectLst/>
              <a:latin typeface="+mn-lt"/>
              <a:ea typeface="+mn-ea"/>
              <a:cs typeface="+mn-cs"/>
            </a:rPr>
            <a:t> plans are based on year hired. Tier I: teachers hired before 2013; Tier II: teachers hired in or after 2013.</a:t>
          </a:r>
        </a:p>
        <a:p>
          <a:r>
            <a:rPr lang="en-US" sz="1100" b="1">
              <a:solidFill>
                <a:schemeClr val="dk1"/>
              </a:solidFill>
              <a:effectLst/>
              <a:latin typeface="+mn-lt"/>
              <a:ea typeface="+mn-ea"/>
              <a:cs typeface="+mn-cs"/>
            </a:rPr>
            <a:t>Delaware</a:t>
          </a:r>
          <a:r>
            <a:rPr lang="en-US" sz="1100">
              <a:solidFill>
                <a:schemeClr val="dk1"/>
              </a:solidFill>
              <a:effectLst/>
              <a:latin typeface="+mn-lt"/>
              <a:ea typeface="+mn-ea"/>
              <a:cs typeface="+mn-cs"/>
            </a:rPr>
            <a:t> Tier I: teachers hired before 2012; Tier II: teachers hired in or after 2012.</a:t>
          </a:r>
        </a:p>
        <a:p>
          <a:r>
            <a:rPr lang="en-US" sz="1100" b="1">
              <a:solidFill>
                <a:schemeClr val="dk1"/>
              </a:solidFill>
              <a:effectLst/>
              <a:latin typeface="+mn-lt"/>
              <a:ea typeface="+mn-ea"/>
              <a:cs typeface="+mn-cs"/>
            </a:rPr>
            <a:t>Florida </a:t>
          </a:r>
          <a:r>
            <a:rPr lang="en-US" sz="1100">
              <a:solidFill>
                <a:schemeClr val="dk1"/>
              </a:solidFill>
              <a:effectLst/>
              <a:latin typeface="+mn-lt"/>
              <a:ea typeface="+mn-ea"/>
              <a:cs typeface="+mn-cs"/>
            </a:rPr>
            <a:t>Tier I: teachers hired before July 1, 2011. The pension formula is calculated by a range multiplier based on age and years of service (age 62 or 30 years 1.60%; age 63 or 31 years 1.63%; age 64 or 32 years 1.65%; age 65 or 33 years 1.68%). Tier II: hired on or after July 1, 2011. The pension formula range multiplier changes (age 65 or 33 years 1.60%; age 66 or 34 years 1.63%; age 67 or 35 years 1.65%; age 68 or 36 years 1.68%). New teachers are automatically enrolled in the Investment (DC) plan but can opt to switch to the defined benefit plan at any time. Current teachers hired before July 1, 2011 with 5 years of service and those hired on or after July 1, 2011 with 8 years of service can also opt into a hybrid option within the Investment plan to include partial pension benefits. </a:t>
          </a:r>
        </a:p>
        <a:p>
          <a:r>
            <a:rPr lang="en-US" sz="1100" b="1">
              <a:solidFill>
                <a:schemeClr val="dk1"/>
              </a:solidFill>
              <a:effectLst/>
              <a:latin typeface="+mn-lt"/>
              <a:ea typeface="+mn-ea"/>
              <a:cs typeface="+mn-cs"/>
            </a:rPr>
            <a:t>Georgia </a:t>
          </a:r>
          <a:r>
            <a:rPr lang="en-US" sz="1100">
              <a:solidFill>
                <a:schemeClr val="dk1"/>
              </a:solidFill>
              <a:effectLst/>
              <a:latin typeface="+mn-lt"/>
              <a:ea typeface="+mn-ea"/>
              <a:cs typeface="+mn-cs"/>
            </a:rPr>
            <a:t>Defined Benefit Legacy: teachers hired before 2009; GSEPS Georgia State Employees Pension and Savings plan: teachers hired in or after 2009.</a:t>
          </a:r>
        </a:p>
        <a:p>
          <a:r>
            <a:rPr lang="en-US" sz="1100" b="1">
              <a:solidFill>
                <a:schemeClr val="dk1"/>
              </a:solidFill>
              <a:effectLst/>
              <a:latin typeface="+mn-lt"/>
              <a:ea typeface="+mn-ea"/>
              <a:cs typeface="+mn-cs"/>
            </a:rPr>
            <a:t>Kentucky</a:t>
          </a:r>
          <a:r>
            <a:rPr lang="en-US" sz="1100">
              <a:solidFill>
                <a:schemeClr val="dk1"/>
              </a:solidFill>
              <a:effectLst/>
              <a:latin typeface="+mn-lt"/>
              <a:ea typeface="+mn-ea"/>
              <a:cs typeface="+mn-cs"/>
            </a:rPr>
            <a:t> TRS I: hired prior to July 1, 2002; TRS II: between July 2002-2008; TRS III: July 1, 2008 or after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TRS IV applies to future teachers hired on or after Jan 1, 2022 – there are currently no teachers in this tier.</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The pension formula is calculated by a range multiplier based on a scale of years of service for those hired after 2008. Ranges include 1-10 years (1.7); 10.01-20 (2); 20.01-26 (2.3); 26.01-30 (2.5); 30+ (3). </a:t>
          </a:r>
        </a:p>
        <a:p>
          <a:r>
            <a:rPr lang="en-US" sz="1100" b="1">
              <a:solidFill>
                <a:schemeClr val="dk1"/>
              </a:solidFill>
              <a:effectLst/>
              <a:latin typeface="+mn-lt"/>
              <a:ea typeface="+mn-ea"/>
              <a:cs typeface="+mn-cs"/>
            </a:rPr>
            <a:t>Louisiana </a:t>
          </a:r>
          <a:r>
            <a:rPr lang="en-US" sz="1100">
              <a:solidFill>
                <a:schemeClr val="dk1"/>
              </a:solidFill>
              <a:effectLst/>
              <a:latin typeface="+mn-lt"/>
              <a:ea typeface="+mn-ea"/>
              <a:cs typeface="+mn-cs"/>
            </a:rPr>
            <a:t>Tier I: system member before July 1, 1999. Those who retire later (age 65+ or 30+ years of service) are incentivized with a 2.5% benefit multiplier. Tier II: system member between July 1, 1999 and December 31, 2010; Tier III: system member between 2011 and June 30, 2015; Tier IV: system member from July 1, 2015 on. </a:t>
          </a:r>
        </a:p>
        <a:p>
          <a:r>
            <a:rPr lang="en-US" sz="1100" b="1">
              <a:solidFill>
                <a:schemeClr val="dk1"/>
              </a:solidFill>
              <a:effectLst/>
              <a:latin typeface="+mn-lt"/>
              <a:ea typeface="+mn-ea"/>
              <a:cs typeface="+mn-cs"/>
            </a:rPr>
            <a:t>Maryland </a:t>
          </a:r>
          <a:r>
            <a:rPr lang="en-US" sz="1100">
              <a:solidFill>
                <a:schemeClr val="dk1"/>
              </a:solidFill>
              <a:effectLst/>
              <a:latin typeface="+mn-lt"/>
              <a:ea typeface="+mn-ea"/>
              <a:cs typeface="+mn-cs"/>
            </a:rPr>
            <a:t>has two tiers including the Alternate Contributory Pension Selection plan for teachers hired before July 1, 2011 and the Reformed Contributory Pension Benefit plan for those hired on or after July 1, 2011. Teachers may opt into supplemental defined contribution plans — 457, 401(k) and 403(b) options are available — but there is no employer contribution to these options. </a:t>
          </a:r>
        </a:p>
        <a:p>
          <a:r>
            <a:rPr lang="en-US" sz="1100" b="1">
              <a:solidFill>
                <a:schemeClr val="dk1"/>
              </a:solidFill>
              <a:effectLst/>
              <a:latin typeface="+mn-lt"/>
              <a:ea typeface="+mn-ea"/>
              <a:cs typeface="+mn-cs"/>
            </a:rPr>
            <a:t>Mississippi </a:t>
          </a:r>
          <a:r>
            <a:rPr lang="en-US" sz="1100">
              <a:solidFill>
                <a:schemeClr val="dk1"/>
              </a:solidFill>
              <a:effectLst/>
              <a:latin typeface="+mn-lt"/>
              <a:ea typeface="+mn-ea"/>
              <a:cs typeface="+mn-cs"/>
            </a:rPr>
            <a:t>Tier I: hired before July 1, 2007; Tier II: hired between July 1, 2007 and June 30, 2011; Tier III: hired on or after July 1, 2011.</a:t>
          </a:r>
        </a:p>
        <a:p>
          <a:r>
            <a:rPr lang="en-US" sz="1100" b="1">
              <a:solidFill>
                <a:schemeClr val="dk1"/>
              </a:solidFill>
              <a:effectLst/>
              <a:latin typeface="+mn-lt"/>
              <a:ea typeface="+mn-ea"/>
              <a:cs typeface="+mn-cs"/>
            </a:rPr>
            <a:t>North Carolina </a:t>
          </a:r>
          <a:r>
            <a:rPr lang="en-US" sz="1100">
              <a:solidFill>
                <a:schemeClr val="dk1"/>
              </a:solidFill>
              <a:effectLst/>
              <a:latin typeface="+mn-lt"/>
              <a:ea typeface="+mn-ea"/>
              <a:cs typeface="+mn-cs"/>
            </a:rPr>
            <a:t>has instituted a contributions-based benefit cap of $100,000 (adjusted annually for inflation) on a teachers' average final compensation</a:t>
          </a:r>
          <a:r>
            <a:rPr lang="en-US" sz="1100" b="1">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Oklahoma </a:t>
          </a:r>
          <a:r>
            <a:rPr lang="en-US" sz="1100">
              <a:solidFill>
                <a:schemeClr val="dk1"/>
              </a:solidFill>
              <a:effectLst/>
              <a:latin typeface="+mn-lt"/>
              <a:ea typeface="+mn-ea"/>
              <a:cs typeface="+mn-cs"/>
            </a:rPr>
            <a:t>Tier I: hired before July 1, 1992; Tier II: hired between July 1, 1992 and November 1, 2011; Tier III: hired after Nov 1, 2011. There is also an optional 403(b) defined contribution plan but offering this is left up to districts. </a:t>
          </a:r>
        </a:p>
        <a:p>
          <a:r>
            <a:rPr lang="en-US" sz="1100" b="1">
              <a:solidFill>
                <a:schemeClr val="dk1"/>
              </a:solidFill>
              <a:effectLst/>
              <a:latin typeface="+mn-lt"/>
              <a:ea typeface="+mn-ea"/>
              <a:cs typeface="+mn-cs"/>
            </a:rPr>
            <a:t>South Carolina </a:t>
          </a:r>
          <a:r>
            <a:rPr lang="en-US" sz="1100">
              <a:solidFill>
                <a:schemeClr val="dk1"/>
              </a:solidFill>
              <a:effectLst/>
              <a:latin typeface="+mn-lt"/>
              <a:ea typeface="+mn-ea"/>
              <a:cs typeface="+mn-cs"/>
            </a:rPr>
            <a:t>Class 2:</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hired before July 1, 2012; Class 3: hired on or after July 1, 2012. Teachers can also opt between the defined benefit applicable to their hire date or the defined contribution plan. </a:t>
          </a:r>
        </a:p>
        <a:p>
          <a:r>
            <a:rPr lang="en-US" sz="1100" b="1">
              <a:solidFill>
                <a:schemeClr val="dk1"/>
              </a:solidFill>
              <a:effectLst/>
              <a:latin typeface="+mn-lt"/>
              <a:ea typeface="+mn-ea"/>
              <a:cs typeface="+mn-cs"/>
            </a:rPr>
            <a:t>Tennessee</a:t>
          </a:r>
          <a:r>
            <a:rPr lang="en-US" sz="1100">
              <a:solidFill>
                <a:schemeClr val="dk1"/>
              </a:solidFill>
              <a:effectLst/>
              <a:latin typeface="+mn-lt"/>
              <a:ea typeface="+mn-ea"/>
              <a:cs typeface="+mn-cs"/>
            </a:rPr>
            <a:t>'s newly hired teachers enroll in a hybrid plan. Those hired before 2014 participate in the Legacy DB plan and optional 401(k). Tennessee’s hybrid plan option to teachers includes partial pension and investment savings options. Teachers are automatically vested into the investment plan portion, while it takes five years to vest in the pension plan portion. Employees contribute 2% to the investment and 5% to the pension portion, while the employer contributes 5% to the investment and 4% to the pension portion.</a:t>
          </a:r>
        </a:p>
        <a:p>
          <a:r>
            <a:rPr lang="en-US" sz="1100" b="1">
              <a:solidFill>
                <a:schemeClr val="dk1"/>
              </a:solidFill>
              <a:effectLst/>
              <a:latin typeface="+mn-lt"/>
              <a:ea typeface="+mn-ea"/>
              <a:cs typeface="+mn-cs"/>
            </a:rPr>
            <a:t>Texas </a:t>
          </a:r>
          <a:r>
            <a:rPr lang="en-US" sz="1100">
              <a:solidFill>
                <a:schemeClr val="dk1"/>
              </a:solidFill>
              <a:effectLst/>
              <a:latin typeface="+mn-lt"/>
              <a:ea typeface="+mn-ea"/>
              <a:cs typeface="+mn-cs"/>
            </a:rPr>
            <a:t>has six tiers in its teacher retirement system based on multiple eligibility criteria including qualified to be grandfathered, when service began, when vested, and active status. See this handbook for details: </a:t>
          </a:r>
          <a:r>
            <a:rPr lang="en-US" sz="1100" u="sng">
              <a:solidFill>
                <a:schemeClr val="dk1"/>
              </a:solidFill>
              <a:effectLst/>
              <a:latin typeface="+mn-lt"/>
              <a:ea typeface="+mn-ea"/>
              <a:cs typeface="+mn-cs"/>
              <a:hlinkClick xmlns:r="http://schemas.openxmlformats.org/officeDocument/2006/relationships" r:id=""/>
            </a:rPr>
            <a:t>https://www.trs.texas.gov/TRS%20Documents/benefits_handbook.pdf</a:t>
          </a:r>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Virginia</a:t>
          </a:r>
          <a:r>
            <a:rPr lang="en-US" sz="1100">
              <a:solidFill>
                <a:schemeClr val="dk1"/>
              </a:solidFill>
              <a:effectLst/>
              <a:latin typeface="+mn-lt"/>
              <a:ea typeface="+mn-ea"/>
              <a:cs typeface="+mn-cs"/>
            </a:rPr>
            <a:t>'s current teachers had the option of choosing one of two defined benefit plans and could opt into the new hybrid plan. Teachers hired after 2014 enroll in a hybrid pension and investment plan. Virginia's defined contribution portion of the hybrid plan has a gradual vesting period (50% vested after 2 years, 75% vested after 3 years, fully vested after 4 years). Employees contribute between 1 to 5%, to the investment portion and 5% to the pension portion. The employer contributes between 1 to 3.5% to the investment portion and 15.68% to the pension portion. An optional 457 Deferred Compensation plan is also available to teachers. </a:t>
          </a:r>
        </a:p>
        <a:p>
          <a:r>
            <a:rPr lang="en-US" sz="1100" b="1">
              <a:solidFill>
                <a:schemeClr val="dk1"/>
              </a:solidFill>
              <a:effectLst/>
              <a:latin typeface="+mn-lt"/>
              <a:ea typeface="+mn-ea"/>
              <a:cs typeface="+mn-cs"/>
            </a:rPr>
            <a:t>West Virginia </a:t>
          </a:r>
          <a:r>
            <a:rPr lang="en-US" sz="1100">
              <a:solidFill>
                <a:schemeClr val="dk1"/>
              </a:solidFill>
              <a:effectLst/>
              <a:latin typeface="+mn-lt"/>
              <a:ea typeface="+mn-ea"/>
              <a:cs typeface="+mn-cs"/>
            </a:rPr>
            <a:t>Tier I: teachers hired before July 2015; Tier II: teachers hired after July 1, 2015. Teachers in Tier I who were members of the state retirement plan before July 1, 1991 receive 15% employer contributions. West Virginia had a defined contribution plan option between 1991 and 2005 when it was closed to new membership; it is not an option for new teachers to participate in this plan currently. For those who opted into this plan prior to 2005, the plan had a gradual vesting period of (1/3 vested at 6 years, 2/3 vested at 9 years, and fully vested at 12 years).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81915</xdr:colOff>
      <xdr:row>55</xdr:row>
      <xdr:rowOff>144780</xdr:rowOff>
    </xdr:from>
    <xdr:to>
      <xdr:col>11</xdr:col>
      <xdr:colOff>737234</xdr:colOff>
      <xdr:row>65</xdr:row>
      <xdr:rowOff>154305</xdr:rowOff>
    </xdr:to>
    <xdr:sp macro="" textlink="">
      <xdr:nvSpPr>
        <xdr:cNvPr id="2" name="TextBox 1">
          <a:extLst>
            <a:ext uri="{FF2B5EF4-FFF2-40B4-BE49-F238E27FC236}">
              <a16:creationId xmlns:a16="http://schemas.microsoft.com/office/drawing/2014/main" id="{5A1618B2-6727-44F5-B576-346F7EAFD255}"/>
            </a:ext>
          </a:extLst>
        </xdr:cNvPr>
        <xdr:cNvSpPr txBox="1"/>
      </xdr:nvSpPr>
      <xdr:spPr>
        <a:xfrm>
          <a:off x="1101090" y="10431780"/>
          <a:ext cx="11837669" cy="1819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dk1"/>
              </a:solidFill>
              <a:effectLst/>
              <a:latin typeface="+mn-lt"/>
              <a:ea typeface="+mn-ea"/>
              <a:cs typeface="+mn-cs"/>
            </a:rPr>
            <a:t>*Assumptions: Calculations do NOT include extra costs for additional health benefits, FSA or HSA options, etc., nor additional retirement savings by employees. </a:t>
          </a:r>
          <a:r>
            <a:rPr lang="en-US"/>
            <a:t> </a:t>
          </a:r>
        </a:p>
        <a:p>
          <a:r>
            <a:rPr lang="en-US" sz="1100" b="0" i="0" u="none" strike="noStrike">
              <a:solidFill>
                <a:schemeClr val="dk1"/>
              </a:solidFill>
              <a:effectLst/>
              <a:latin typeface="+mn-lt"/>
              <a:ea typeface="+mn-ea"/>
              <a:cs typeface="+mn-cs"/>
            </a:rPr>
            <a:t>June 1, 2019 date used for calculation of federal and state taxes using ADP.com with applicable marital status and one allowance. </a:t>
          </a:r>
          <a:r>
            <a:rPr lang="en-US"/>
            <a:t>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1st year teacher: Hired in 2018. Average state starting bachelor's salary. Single w/ no dependents.Selects HMO plan for Employee only. Eligible for newest pension plan tier or investment/hybrid plan option.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15th year teacher:  Hired in 2004. Average state salary for all teachers.  Married with two children, spouse is employed. Selects family PPO plan. Eligible for pension plan tier applicable to hire date.</a:t>
          </a:r>
          <a:r>
            <a:rPr lang="en-US"/>
            <a:t>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35th year teacher:  Hired in 1984. Average state top salary for all teachers. Married with two children under age 26; employed spouse. Selects family PPO plan. Eligible for pension plan tier applicable to hire date.</a:t>
          </a:r>
          <a:r>
            <a:rPr lang="en-US"/>
            <a:t> </a:t>
          </a:r>
          <a:endParaRPr 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99060</xdr:colOff>
      <xdr:row>54</xdr:row>
      <xdr:rowOff>99060</xdr:rowOff>
    </xdr:from>
    <xdr:to>
      <xdr:col>11</xdr:col>
      <xdr:colOff>967740</xdr:colOff>
      <xdr:row>63</xdr:row>
      <xdr:rowOff>91440</xdr:rowOff>
    </xdr:to>
    <xdr:sp macro="" textlink="">
      <xdr:nvSpPr>
        <xdr:cNvPr id="2" name="TextBox 1">
          <a:extLst>
            <a:ext uri="{FF2B5EF4-FFF2-40B4-BE49-F238E27FC236}">
              <a16:creationId xmlns:a16="http://schemas.microsoft.com/office/drawing/2014/main" id="{E238D7FB-5AFA-410E-8D9B-5D8BA8999A79}"/>
            </a:ext>
          </a:extLst>
        </xdr:cNvPr>
        <xdr:cNvSpPr txBox="1"/>
      </xdr:nvSpPr>
      <xdr:spPr>
        <a:xfrm>
          <a:off x="1120140" y="10294620"/>
          <a:ext cx="12702540" cy="163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dk1"/>
              </a:solidFill>
              <a:effectLst/>
              <a:latin typeface="+mn-lt"/>
              <a:ea typeface="+mn-ea"/>
              <a:cs typeface="+mn-cs"/>
            </a:rPr>
            <a:t>*Assumptions: Calculations do NOT include extra costs for additional health benefits, FSA or HSA options, etc., nor additional retirement savings by employees. </a:t>
          </a:r>
          <a:r>
            <a:rPr lang="en-US"/>
            <a:t> </a:t>
          </a:r>
        </a:p>
        <a:p>
          <a:r>
            <a:rPr lang="en-US" sz="1100" b="0" i="0" u="none" strike="noStrike">
              <a:solidFill>
                <a:schemeClr val="dk1"/>
              </a:solidFill>
              <a:effectLst/>
              <a:latin typeface="+mn-lt"/>
              <a:ea typeface="+mn-ea"/>
              <a:cs typeface="+mn-cs"/>
            </a:rPr>
            <a:t>June 1, 2020 date used for calculation of federal and state taxes using ADP.com with applicable marital status and one allowance. </a:t>
          </a:r>
          <a:r>
            <a:rPr lang="en-US"/>
            <a:t>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1st year teacher: Hired in 2019. Average state starting bachelor's salary. Single w/ no dependents.Selects HMO plan for Employee only. Eligible for newest pension plan tier or investment/hybrid plan option.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15th year teacher:  Hired in 2005. Average state salary for all teachers.  Married with two children, spouse is employed. Selects family PPO plan. Eligible for pension plan tier applicable to hire date.</a:t>
          </a:r>
          <a:r>
            <a:rPr lang="en-US"/>
            <a:t>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35th year teacher:  Hired in 1985. Average state top salary for all teachers. Married with two children under age 26; employed spouse. Selects family PPO plan. Eligible for pension plan tier applicable to hire date.</a:t>
          </a:r>
          <a:r>
            <a:rPr lang="en-US"/>
            <a:t>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114300</xdr:colOff>
      <xdr:row>22</xdr:row>
      <xdr:rowOff>99060</xdr:rowOff>
    </xdr:from>
    <xdr:to>
      <xdr:col>12</xdr:col>
      <xdr:colOff>701040</xdr:colOff>
      <xdr:row>40</xdr:row>
      <xdr:rowOff>167640</xdr:rowOff>
    </xdr:to>
    <xdr:sp macro="" textlink="">
      <xdr:nvSpPr>
        <xdr:cNvPr id="2" name="TextBox 1">
          <a:extLst>
            <a:ext uri="{FF2B5EF4-FFF2-40B4-BE49-F238E27FC236}">
              <a16:creationId xmlns:a16="http://schemas.microsoft.com/office/drawing/2014/main" id="{3DEAA993-18E3-4667-8E73-DC76B3047034}"/>
            </a:ext>
          </a:extLst>
        </xdr:cNvPr>
        <xdr:cNvSpPr txBox="1"/>
      </xdr:nvSpPr>
      <xdr:spPr>
        <a:xfrm>
          <a:off x="1249680" y="4678680"/>
          <a:ext cx="11864340" cy="3360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2015</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was not available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For 2014-15,</a:t>
          </a:r>
          <a:r>
            <a:rPr lang="en-US" sz="1100" baseline="0">
              <a:solidFill>
                <a:schemeClr val="dk1"/>
              </a:solidFill>
              <a:effectLst/>
              <a:latin typeface="+mn-lt"/>
              <a:ea typeface="+mn-ea"/>
              <a:cs typeface="+mn-cs"/>
            </a:rPr>
            <a:t> state by state data is not available, only national data is provided.</a:t>
          </a:r>
          <a:r>
            <a:rPr lang="en-US" sz="1100">
              <a:solidFill>
                <a:schemeClr val="dk1"/>
              </a:solidFill>
              <a:effectLst/>
              <a:latin typeface="+mn-lt"/>
              <a:ea typeface="+mn-ea"/>
              <a:cs typeface="+mn-cs"/>
            </a:rPr>
            <a:t> Sourced from </a:t>
          </a:r>
          <a:r>
            <a:rPr lang="en-US" sz="1100" u="sng">
              <a:solidFill>
                <a:schemeClr val="dk1"/>
              </a:solidFill>
              <a:effectLst/>
              <a:latin typeface="+mn-lt"/>
              <a:ea typeface="+mn-ea"/>
              <a:cs typeface="+mn-cs"/>
              <a:hlinkClick xmlns:r="http://schemas.openxmlformats.org/officeDocument/2006/relationships" r:id=""/>
            </a:rPr>
            <a:t>Economic Policy Institute 2020 report "Teacher Pay Penalty Dips but Persists in 2019."</a:t>
          </a:r>
          <a:endParaRPr lang="en-US" sz="1100">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2014-15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"2016</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"2014-2015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2014-15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99060</xdr:colOff>
      <xdr:row>54</xdr:row>
      <xdr:rowOff>99060</xdr:rowOff>
    </xdr:from>
    <xdr:to>
      <xdr:col>11</xdr:col>
      <xdr:colOff>967740</xdr:colOff>
      <xdr:row>63</xdr:row>
      <xdr:rowOff>91440</xdr:rowOff>
    </xdr:to>
    <xdr:sp macro="" textlink="">
      <xdr:nvSpPr>
        <xdr:cNvPr id="2" name="TextBox 1">
          <a:extLst>
            <a:ext uri="{FF2B5EF4-FFF2-40B4-BE49-F238E27FC236}">
              <a16:creationId xmlns:a16="http://schemas.microsoft.com/office/drawing/2014/main" id="{C544E459-4785-4E85-A3AD-0030D1FA49A1}"/>
            </a:ext>
          </a:extLst>
        </xdr:cNvPr>
        <xdr:cNvSpPr txBox="1"/>
      </xdr:nvSpPr>
      <xdr:spPr>
        <a:xfrm>
          <a:off x="1114425" y="10201275"/>
          <a:ext cx="12696825" cy="1628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dk1"/>
              </a:solidFill>
              <a:effectLst/>
              <a:latin typeface="+mn-lt"/>
              <a:ea typeface="+mn-ea"/>
              <a:cs typeface="+mn-cs"/>
            </a:rPr>
            <a:t>*Assumptions: Calculations do NOT include extra costs for additional health benefits, FSA or HSA options, etc., nor additional retirement savings by employees. </a:t>
          </a:r>
          <a:r>
            <a:rPr lang="en-US"/>
            <a:t> </a:t>
          </a:r>
        </a:p>
        <a:p>
          <a:r>
            <a:rPr lang="en-US" sz="1100" b="0" i="0" u="none" strike="noStrike">
              <a:solidFill>
                <a:schemeClr val="dk1"/>
              </a:solidFill>
              <a:effectLst/>
              <a:latin typeface="+mn-lt"/>
              <a:ea typeface="+mn-ea"/>
              <a:cs typeface="+mn-cs"/>
            </a:rPr>
            <a:t>June 1, 2021 date used for calculation of federal and state taxes using ADP.com with applicable marital status and one allowance. </a:t>
          </a:r>
          <a:r>
            <a:rPr lang="en-US"/>
            <a:t>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1st year teacher: Hired in 2020. Average state starting bachelor's salary. Single w/ no dependents.Selects HMO plan for Employee only. Eligible for newest pension plan tier or investment/hybrid plan option.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15th year teacher:  Hired in 2006. Average state salary for all teachers.  Married with two children, spouse is employed. Selects family PPO plan. Eligible for pension plan tier applicable to hire date.</a:t>
          </a:r>
          <a:r>
            <a:rPr lang="en-US"/>
            <a:t> </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35th year teacher:  Hired in 1986. Average state top salary for all teachers. Married with two children under age 26; employed spouse. Selects family PPO plan. Eligible for pension plan tier applicable to hire date.</a:t>
          </a:r>
          <a:r>
            <a:rPr lang="en-US"/>
            <a:t> </a:t>
          </a:r>
          <a:endParaRPr 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9525</xdr:colOff>
      <xdr:row>72</xdr:row>
      <xdr:rowOff>19050</xdr:rowOff>
    </xdr:from>
    <xdr:to>
      <xdr:col>11</xdr:col>
      <xdr:colOff>819150</xdr:colOff>
      <xdr:row>93</xdr:row>
      <xdr:rowOff>47625</xdr:rowOff>
    </xdr:to>
    <xdr:pic>
      <xdr:nvPicPr>
        <xdr:cNvPr id="3" name="Picture 2">
          <a:extLst>
            <a:ext uri="{FF2B5EF4-FFF2-40B4-BE49-F238E27FC236}">
              <a16:creationId xmlns:a16="http://schemas.microsoft.com/office/drawing/2014/main" id="{E65E8771-E70B-5414-3CDE-C8008AE0F4BC}"/>
            </a:ext>
            <a:ext uri="{147F2762-F138-4A5C-976F-8EAC2B608ADB}">
              <a16:predDERef xmlns:a16="http://schemas.microsoft.com/office/drawing/2014/main" pred="{53EF3DCE-216D-4E13-817D-6639F2019ED3}"/>
            </a:ext>
          </a:extLst>
        </xdr:cNvPr>
        <xdr:cNvPicPr>
          <a:picLocks noChangeAspect="1"/>
        </xdr:cNvPicPr>
      </xdr:nvPicPr>
      <xdr:blipFill>
        <a:blip xmlns:r="http://schemas.openxmlformats.org/officeDocument/2006/relationships" r:embed="rId1"/>
        <a:stretch>
          <a:fillRect/>
        </a:stretch>
      </xdr:blipFill>
      <xdr:spPr>
        <a:xfrm>
          <a:off x="1000125" y="14220825"/>
          <a:ext cx="12020550" cy="402907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72</xdr:row>
      <xdr:rowOff>0</xdr:rowOff>
    </xdr:from>
    <xdr:to>
      <xdr:col>11</xdr:col>
      <xdr:colOff>800100</xdr:colOff>
      <xdr:row>93</xdr:row>
      <xdr:rowOff>38100</xdr:rowOff>
    </xdr:to>
    <xdr:pic>
      <xdr:nvPicPr>
        <xdr:cNvPr id="3" name="Picture 2">
          <a:extLst>
            <a:ext uri="{FF2B5EF4-FFF2-40B4-BE49-F238E27FC236}">
              <a16:creationId xmlns:a16="http://schemas.microsoft.com/office/drawing/2014/main" id="{1AA60231-BE8D-6152-D4E7-1F220BA10809}"/>
            </a:ext>
            <a:ext uri="{147F2762-F138-4A5C-976F-8EAC2B608ADB}">
              <a16:predDERef xmlns:a16="http://schemas.microsoft.com/office/drawing/2014/main" pred="{AB6EECE2-D4C6-4EE6-A090-366E6DB9672A}"/>
            </a:ext>
          </a:extLst>
        </xdr:cNvPr>
        <xdr:cNvPicPr>
          <a:picLocks noChangeAspect="1"/>
        </xdr:cNvPicPr>
      </xdr:nvPicPr>
      <xdr:blipFill>
        <a:blip xmlns:r="http://schemas.openxmlformats.org/officeDocument/2006/relationships" r:embed="rId1"/>
        <a:stretch>
          <a:fillRect/>
        </a:stretch>
      </xdr:blipFill>
      <xdr:spPr>
        <a:xfrm>
          <a:off x="990600" y="14201775"/>
          <a:ext cx="12011025" cy="40386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72</xdr:row>
      <xdr:rowOff>9525</xdr:rowOff>
    </xdr:from>
    <xdr:to>
      <xdr:col>12</xdr:col>
      <xdr:colOff>19050</xdr:colOff>
      <xdr:row>98</xdr:row>
      <xdr:rowOff>123825</xdr:rowOff>
    </xdr:to>
    <xdr:pic>
      <xdr:nvPicPr>
        <xdr:cNvPr id="3" name="Picture 2">
          <a:extLst>
            <a:ext uri="{FF2B5EF4-FFF2-40B4-BE49-F238E27FC236}">
              <a16:creationId xmlns:a16="http://schemas.microsoft.com/office/drawing/2014/main" id="{AE5921BD-A0AD-8348-DF48-36E50FDD9AAE}"/>
            </a:ext>
            <a:ext uri="{147F2762-F138-4A5C-976F-8EAC2B608ADB}">
              <a16:predDERef xmlns:a16="http://schemas.microsoft.com/office/drawing/2014/main" pred="{B230081D-F5FA-4A6B-B711-FD623A469022}"/>
            </a:ext>
          </a:extLst>
        </xdr:cNvPr>
        <xdr:cNvPicPr>
          <a:picLocks noChangeAspect="1"/>
        </xdr:cNvPicPr>
      </xdr:nvPicPr>
      <xdr:blipFill>
        <a:blip xmlns:r="http://schemas.openxmlformats.org/officeDocument/2006/relationships" r:embed="rId1"/>
        <a:stretch>
          <a:fillRect/>
        </a:stretch>
      </xdr:blipFill>
      <xdr:spPr>
        <a:xfrm>
          <a:off x="990600" y="14211300"/>
          <a:ext cx="12239625" cy="50673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426720</xdr:colOff>
      <xdr:row>71</xdr:row>
      <xdr:rowOff>160020</xdr:rowOff>
    </xdr:from>
    <xdr:to>
      <xdr:col>33</xdr:col>
      <xdr:colOff>295275</xdr:colOff>
      <xdr:row>78</xdr:row>
      <xdr:rowOff>110490</xdr:rowOff>
    </xdr:to>
    <xdr:sp macro="" textlink="">
      <xdr:nvSpPr>
        <xdr:cNvPr id="2" name="TextBox 1">
          <a:extLst>
            <a:ext uri="{FF2B5EF4-FFF2-40B4-BE49-F238E27FC236}">
              <a16:creationId xmlns:a16="http://schemas.microsoft.com/office/drawing/2014/main" id="{320EC806-CA53-449B-909E-D4BA78046562}"/>
            </a:ext>
          </a:extLst>
        </xdr:cNvPr>
        <xdr:cNvSpPr txBox="1"/>
      </xdr:nvSpPr>
      <xdr:spPr>
        <a:xfrm>
          <a:off x="21715095" y="14361795"/>
          <a:ext cx="12212955" cy="12172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dk1"/>
              </a:solidFill>
              <a:effectLst/>
              <a:latin typeface="+mn-lt"/>
              <a:ea typeface="+mn-ea"/>
              <a:cs typeface="+mn-cs"/>
            </a:rPr>
            <a:t>Assumptions for Net Pay: Calculations do NOT include extra costs for additional health benefits, FSA or HSA options, etc., nor optional retirement savings by employees. </a:t>
          </a:r>
          <a:r>
            <a:rPr lang="en-US"/>
            <a:t> </a:t>
          </a:r>
        </a:p>
        <a:p>
          <a:r>
            <a:rPr lang="en-US" sz="1100" b="0" i="0" u="none" strike="noStrike">
              <a:solidFill>
                <a:schemeClr val="dk1"/>
              </a:solidFill>
              <a:effectLst/>
              <a:latin typeface="+mn-lt"/>
              <a:ea typeface="+mn-ea"/>
              <a:cs typeface="+mn-cs"/>
            </a:rPr>
            <a:t>June 1, 2023 date used for calculation of federal and state taxes using ADP.com with applicable marital status and one allowance. </a:t>
          </a:r>
          <a:r>
            <a:rPr lang="en-US"/>
            <a:t> </a:t>
          </a:r>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Typical 15th year teacher:  Hired in 2008. Average district salary for all teachers.  Married with two children, spouse is employed. Selects family PPO plan. Eligible for pension plan tier applicable to hire date.</a:t>
          </a:r>
          <a:r>
            <a:rPr lang="en-US"/>
            <a:t> </a:t>
          </a:r>
        </a:p>
        <a:p>
          <a:endParaRPr lang="en-US" sz="1100"/>
        </a:p>
        <a:p>
          <a:r>
            <a:rPr lang="en-US" sz="1100"/>
            <a:t>Economic cost of living data sourced from </a:t>
          </a:r>
          <a:r>
            <a:rPr lang="en-US" sz="1100">
              <a:solidFill>
                <a:schemeClr val="dk1"/>
              </a:solidFill>
              <a:effectLst/>
              <a:latin typeface="+mn-lt"/>
              <a:ea typeface="+mn-ea"/>
              <a:cs typeface="+mn-cs"/>
            </a:rPr>
            <a:t>Council for Community and Economic Research</a:t>
          </a:r>
          <a:r>
            <a:rPr lang="en-US" sz="1100" baseline="0"/>
            <a:t> Cost of Living Index and Median Household Income by County, Q2 2023.</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68580</xdr:colOff>
      <xdr:row>22</xdr:row>
      <xdr:rowOff>99060</xdr:rowOff>
    </xdr:from>
    <xdr:to>
      <xdr:col>12</xdr:col>
      <xdr:colOff>350520</xdr:colOff>
      <xdr:row>41</xdr:row>
      <xdr:rowOff>68580</xdr:rowOff>
    </xdr:to>
    <xdr:sp macro="" textlink="">
      <xdr:nvSpPr>
        <xdr:cNvPr id="2" name="TextBox 1">
          <a:extLst>
            <a:ext uri="{FF2B5EF4-FFF2-40B4-BE49-F238E27FC236}">
              <a16:creationId xmlns:a16="http://schemas.microsoft.com/office/drawing/2014/main" id="{D25EE1F6-BFD1-4F92-A2D7-837AB728EFD9}"/>
            </a:ext>
          </a:extLst>
        </xdr:cNvPr>
        <xdr:cNvSpPr txBox="1"/>
      </xdr:nvSpPr>
      <xdr:spPr>
        <a:xfrm>
          <a:off x="1203960" y="4678680"/>
          <a:ext cx="11361420" cy="3444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2016</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was not available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a:t>
          </a:r>
          <a:r>
            <a:rPr lang="en-US" sz="1100" u="sng">
              <a:solidFill>
                <a:schemeClr val="dk1"/>
              </a:solidFill>
              <a:effectLst/>
              <a:latin typeface="+mn-lt"/>
              <a:ea typeface="+mn-ea"/>
              <a:cs typeface="+mn-cs"/>
              <a:hlinkClick xmlns:r="http://schemas.openxmlformats.org/officeDocument/2006/relationships" r:id=""/>
            </a:rPr>
            <a:t>Economic Policy Institute 2020 report "Teacher Pay Penalty Dips but Persists in 2019."</a:t>
          </a:r>
          <a:endParaRPr lang="en-US" sz="1100">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2016-17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"2017</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"2015-2016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2015-16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144780</xdr:colOff>
      <xdr:row>22</xdr:row>
      <xdr:rowOff>91440</xdr:rowOff>
    </xdr:from>
    <xdr:to>
      <xdr:col>13</xdr:col>
      <xdr:colOff>144780</xdr:colOff>
      <xdr:row>41</xdr:row>
      <xdr:rowOff>7620</xdr:rowOff>
    </xdr:to>
    <xdr:sp macro="" textlink="">
      <xdr:nvSpPr>
        <xdr:cNvPr id="2" name="TextBox 1">
          <a:extLst>
            <a:ext uri="{FF2B5EF4-FFF2-40B4-BE49-F238E27FC236}">
              <a16:creationId xmlns:a16="http://schemas.microsoft.com/office/drawing/2014/main" id="{61E78EDF-BD5B-4881-8C07-477F15FDFA63}"/>
            </a:ext>
          </a:extLst>
        </xdr:cNvPr>
        <xdr:cNvSpPr txBox="1"/>
      </xdr:nvSpPr>
      <xdr:spPr>
        <a:xfrm>
          <a:off x="1280160" y="4671060"/>
          <a:ext cx="12062460" cy="339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2017</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a:t>
          </a:r>
          <a:r>
            <a:rPr lang="en-US" sz="1100" u="sng">
              <a:solidFill>
                <a:schemeClr val="dk1"/>
              </a:solidFill>
              <a:effectLst/>
              <a:latin typeface="+mn-lt"/>
              <a:ea typeface="+mn-ea"/>
              <a:cs typeface="+mn-cs"/>
              <a:hlinkClick xmlns:r="http://schemas.openxmlformats.org/officeDocument/2006/relationships" r:id=""/>
            </a:rPr>
            <a:t>Economic Policy Institute 2020 report "Teacher Pay Penalty Dips but Persists in 2019."</a:t>
          </a:r>
          <a:endParaRPr lang="en-US" sz="1100">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2017-18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"2018</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"2016-2017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2016-17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91440</xdr:colOff>
      <xdr:row>22</xdr:row>
      <xdr:rowOff>114300</xdr:rowOff>
    </xdr:from>
    <xdr:to>
      <xdr:col>12</xdr:col>
      <xdr:colOff>929640</xdr:colOff>
      <xdr:row>41</xdr:row>
      <xdr:rowOff>15240</xdr:rowOff>
    </xdr:to>
    <xdr:sp macro="" textlink="">
      <xdr:nvSpPr>
        <xdr:cNvPr id="2" name="TextBox 1">
          <a:extLst>
            <a:ext uri="{FF2B5EF4-FFF2-40B4-BE49-F238E27FC236}">
              <a16:creationId xmlns:a16="http://schemas.microsoft.com/office/drawing/2014/main" id="{910B19A8-B6AF-4F0D-8ED7-DE0B6EA989D2}"/>
            </a:ext>
          </a:extLst>
        </xdr:cNvPr>
        <xdr:cNvSpPr txBox="1"/>
      </xdr:nvSpPr>
      <xdr:spPr>
        <a:xfrm>
          <a:off x="1226820" y="4693920"/>
          <a:ext cx="11871960" cy="3375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2018</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a:t>
          </a:r>
          <a:r>
            <a:rPr lang="en-US" sz="1100" u="sng">
              <a:solidFill>
                <a:schemeClr val="dk1"/>
              </a:solidFill>
              <a:effectLst/>
              <a:latin typeface="+mn-lt"/>
              <a:ea typeface="+mn-ea"/>
              <a:cs typeface="+mn-cs"/>
              <a:hlinkClick xmlns:r="http://schemas.openxmlformats.org/officeDocument/2006/relationships" r:id=""/>
            </a:rPr>
            <a:t>Economic Policy Institute 2020 report "Teacher Pay Penalty Dips but Persists in 2019."</a:t>
          </a:r>
          <a:endParaRPr lang="en-US" sz="1100">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2017-18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"2019</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"2017-2018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2017-18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51434</xdr:colOff>
      <xdr:row>22</xdr:row>
      <xdr:rowOff>78105</xdr:rowOff>
    </xdr:from>
    <xdr:to>
      <xdr:col>12</xdr:col>
      <xdr:colOff>838199</xdr:colOff>
      <xdr:row>42</xdr:row>
      <xdr:rowOff>99060</xdr:rowOff>
    </xdr:to>
    <xdr:sp macro="" textlink="">
      <xdr:nvSpPr>
        <xdr:cNvPr id="2" name="TextBox 1">
          <a:extLst>
            <a:ext uri="{FF2B5EF4-FFF2-40B4-BE49-F238E27FC236}">
              <a16:creationId xmlns:a16="http://schemas.microsoft.com/office/drawing/2014/main" id="{0E1F9690-694D-46B4-A2E3-E5EC7B1AF038}"/>
            </a:ext>
          </a:extLst>
        </xdr:cNvPr>
        <xdr:cNvSpPr txBox="1"/>
      </xdr:nvSpPr>
      <xdr:spPr>
        <a:xfrm>
          <a:off x="1186814" y="4520565"/>
          <a:ext cx="11866245" cy="3526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2019 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a:t>
          </a:r>
          <a:r>
            <a:rPr lang="en-US" sz="1100" u="sng">
              <a:solidFill>
                <a:schemeClr val="dk1"/>
              </a:solidFill>
              <a:effectLst/>
              <a:latin typeface="+mn-lt"/>
              <a:ea typeface="+mn-ea"/>
              <a:cs typeface="+mn-cs"/>
              <a:hlinkClick xmlns:r="http://schemas.openxmlformats.org/officeDocument/2006/relationships" r:id=""/>
            </a:rPr>
            <a:t>Economic Policy Institute 2020 report "Teacher Pay Penalty Dips but Persists in 2019."</a:t>
          </a:r>
          <a:endParaRPr lang="en-US" sz="1100">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2018-19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"2020</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"2018-2019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2018-19 school year, except for Delaware using 2019-20.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23</xdr:row>
      <xdr:rowOff>0</xdr:rowOff>
    </xdr:from>
    <xdr:to>
      <xdr:col>13</xdr:col>
      <xdr:colOff>274320</xdr:colOff>
      <xdr:row>41</xdr:row>
      <xdr:rowOff>91440</xdr:rowOff>
    </xdr:to>
    <xdr:sp macro="" textlink="">
      <xdr:nvSpPr>
        <xdr:cNvPr id="2" name="TextBox 1">
          <a:extLst>
            <a:ext uri="{FF2B5EF4-FFF2-40B4-BE49-F238E27FC236}">
              <a16:creationId xmlns:a16="http://schemas.microsoft.com/office/drawing/2014/main" id="{8BE57D71-7702-41E7-A35D-1145BC990D23}"/>
            </a:ext>
          </a:extLst>
        </xdr:cNvPr>
        <xdr:cNvSpPr txBox="1"/>
      </xdr:nvSpPr>
      <xdr:spPr>
        <a:xfrm>
          <a:off x="1135380" y="4747260"/>
          <a:ext cx="11757660" cy="3383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2020</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Economic Policy Institute. </a:t>
          </a:r>
          <a:endParaRPr lang="en-US" sz="1100" u="sng">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2019-20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"2021</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"2019-2020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2019-20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230505</xdr:colOff>
      <xdr:row>24</xdr:row>
      <xdr:rowOff>5715</xdr:rowOff>
    </xdr:from>
    <xdr:to>
      <xdr:col>13</xdr:col>
      <xdr:colOff>1905</xdr:colOff>
      <xdr:row>49</xdr:row>
      <xdr:rowOff>120015</xdr:rowOff>
    </xdr:to>
    <xdr:sp macro="" textlink="">
      <xdr:nvSpPr>
        <xdr:cNvPr id="2" name="TextBox 1">
          <a:extLst>
            <a:ext uri="{FF2B5EF4-FFF2-40B4-BE49-F238E27FC236}">
              <a16:creationId xmlns:a16="http://schemas.microsoft.com/office/drawing/2014/main" id="{85397A91-D52A-44CD-8297-37070FDA4ABE}"/>
            </a:ext>
          </a:extLst>
        </xdr:cNvPr>
        <xdr:cNvSpPr txBox="1"/>
      </xdr:nvSpPr>
      <xdr:spPr>
        <a:xfrm>
          <a:off x="1621155" y="4892040"/>
          <a:ext cx="11258550" cy="463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2021</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Economic Policy Institute.</a:t>
          </a:r>
          <a:r>
            <a:rPr lang="en-US" sz="1100" baseline="0">
              <a:solidFill>
                <a:schemeClr val="dk1"/>
              </a:solidFill>
              <a:effectLst/>
              <a:latin typeface="+mn-lt"/>
              <a:ea typeface="+mn-ea"/>
              <a:cs typeface="+mn-cs"/>
            </a:rPr>
            <a:t> </a:t>
          </a:r>
          <a:endParaRPr lang="en-US" sz="1100" u="sng">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2020-21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"2022</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"2020-2021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2020-21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230505</xdr:colOff>
      <xdr:row>24</xdr:row>
      <xdr:rowOff>5715</xdr:rowOff>
    </xdr:from>
    <xdr:to>
      <xdr:col>13</xdr:col>
      <xdr:colOff>1905</xdr:colOff>
      <xdr:row>49</xdr:row>
      <xdr:rowOff>120015</xdr:rowOff>
    </xdr:to>
    <xdr:sp macro="" textlink="">
      <xdr:nvSpPr>
        <xdr:cNvPr id="2" name="TextBox 1">
          <a:extLst>
            <a:ext uri="{FF2B5EF4-FFF2-40B4-BE49-F238E27FC236}">
              <a16:creationId xmlns:a16="http://schemas.microsoft.com/office/drawing/2014/main" id="{F0416F98-BC2E-4625-8CCF-A9FBA49C43E9}"/>
            </a:ext>
          </a:extLst>
        </xdr:cNvPr>
        <xdr:cNvSpPr txBox="1"/>
      </xdr:nvSpPr>
      <xdr:spPr>
        <a:xfrm>
          <a:off x="1621155" y="4941570"/>
          <a:ext cx="11258550" cy="463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Definitions and Sources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Cost of Living Index (COLI) (%):</a:t>
          </a:r>
          <a:r>
            <a:rPr lang="en-US" sz="1100">
              <a:solidFill>
                <a:schemeClr val="dk1"/>
              </a:solidFill>
              <a:effectLst/>
              <a:latin typeface="+mn-lt"/>
              <a:ea typeface="+mn-ea"/>
              <a:cs typeface="+mn-cs"/>
            </a:rPr>
            <a:t> The average 2021</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of living index percentage by state, assuming the national COLI is 100%. It is the cost of achieving a certain level of utility (or standard of living) in one year relative to the cost of achieving the same level the next year. Sourced from the Council for Community and Economic Research.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Teacher Wage Penalty (%):</a:t>
          </a:r>
          <a:r>
            <a:rPr lang="en-US" sz="1100">
              <a:solidFill>
                <a:schemeClr val="dk1"/>
              </a:solidFill>
              <a:effectLst/>
              <a:latin typeface="+mn-lt"/>
              <a:ea typeface="+mn-ea"/>
              <a:cs typeface="+mn-cs"/>
            </a:rPr>
            <a:t> How much less, in percentage terms, public school teachers are paid in weekly wages relative to other college-educated workers (after accounting for factors known to affect earnings such as education, experience, and state residence). Sourced from Economic Policy Institute.</a:t>
          </a:r>
          <a:r>
            <a:rPr lang="en-US" sz="1100" baseline="0">
              <a:solidFill>
                <a:schemeClr val="dk1"/>
              </a:solidFill>
              <a:effectLst/>
              <a:latin typeface="+mn-lt"/>
              <a:ea typeface="+mn-ea"/>
              <a:cs typeface="+mn-cs"/>
            </a:rPr>
            <a:t> </a:t>
          </a:r>
          <a:endParaRPr lang="en-US" sz="1100" u="sng">
            <a:solidFill>
              <a:schemeClr val="dk1"/>
            </a:solidFill>
            <a:effectLst/>
            <a:latin typeface="+mn-lt"/>
            <a:ea typeface="+mn-ea"/>
            <a:cs typeface="+mn-cs"/>
          </a:endParaRP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All Teacher Salary Averages, 2020-21 school year:</a:t>
          </a:r>
          <a:r>
            <a:rPr lang="en-US" sz="1100" u="sng" baseline="0">
              <a:solidFill>
                <a:schemeClr val="dk1"/>
              </a:solidFill>
              <a:effectLst/>
              <a:latin typeface="+mn-lt"/>
              <a:ea typeface="+mn-ea"/>
              <a:cs typeface="+mn-cs"/>
            </a:rPr>
            <a:t> </a:t>
          </a:r>
          <a:r>
            <a:rPr lang="en-US" sz="1100">
              <a:solidFill>
                <a:schemeClr val="dk1"/>
              </a:solidFill>
              <a:effectLst/>
              <a:latin typeface="+mn-lt"/>
              <a:ea typeface="+mn-ea"/>
              <a:cs typeface="+mn-cs"/>
            </a:rPr>
            <a:t>Sourced from two National Education Association reports: "2023</a:t>
          </a:r>
          <a:r>
            <a:rPr lang="en-US" sz="1100" i="1">
              <a:solidFill>
                <a:schemeClr val="dk1"/>
              </a:solidFill>
              <a:effectLst/>
              <a:latin typeface="+mn-lt"/>
              <a:ea typeface="+mn-ea"/>
              <a:cs typeface="+mn-cs"/>
            </a:rPr>
            <a:t> </a:t>
          </a:r>
          <a:r>
            <a:rPr lang="en-US" sz="1100">
              <a:solidFill>
                <a:schemeClr val="dk1"/>
              </a:solidFill>
              <a:effectLst/>
              <a:latin typeface="+mn-lt"/>
              <a:ea typeface="+mn-ea"/>
              <a:cs typeface="+mn-cs"/>
            </a:rPr>
            <a:t>Rankings of the States and Estimates of School Statistics" and "2021-22 Teacher Salary Benchmark Report."</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Minimum 0-Yr, 15-Yr, 35-Yr Salary</a:t>
          </a:r>
          <a:r>
            <a:rPr lang="en-US" sz="1100">
              <a:solidFill>
                <a:schemeClr val="dk1"/>
              </a:solidFill>
              <a:effectLst/>
              <a:latin typeface="+mn-lt"/>
              <a:ea typeface="+mn-ea"/>
              <a:cs typeface="+mn-cs"/>
            </a:rPr>
            <a:t>: Based on SREB review of state minimum teacher salary schedules from state websites for teachers with bachelor's and master’s degrees. All figures from the 2021-22 school year. Figures do not include any state or local supplements or additions for higher degree attainment. Florida, Louisiana, Maryland and Virginia do not have minimum teacher salary schedules.</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Max Salary</a:t>
          </a:r>
          <a:r>
            <a:rPr lang="en-US" sz="1100">
              <a:solidFill>
                <a:schemeClr val="dk1"/>
              </a:solidFill>
              <a:effectLst/>
              <a:latin typeface="+mn-lt"/>
              <a:ea typeface="+mn-ea"/>
              <a:cs typeface="+mn-cs"/>
            </a:rPr>
            <a:t>: The number of years it will take a teacher to reach the maximum salary available on the statewide teacher salary schedule, per degree label. These figures do not include state bonuses or local supplements.  </a:t>
          </a:r>
        </a:p>
        <a:p>
          <a:endParaRPr lang="en-US" sz="1100" u="sng">
            <a:solidFill>
              <a:schemeClr val="dk1"/>
            </a:solidFill>
            <a:effectLst/>
            <a:latin typeface="+mn-lt"/>
            <a:ea typeface="+mn-ea"/>
            <a:cs typeface="+mn-cs"/>
          </a:endParaRPr>
        </a:p>
        <a:p>
          <a:r>
            <a:rPr lang="en-US" sz="1100" u="sng">
              <a:solidFill>
                <a:schemeClr val="dk1"/>
              </a:solidFill>
              <a:effectLst/>
              <a:latin typeface="+mn-lt"/>
              <a:ea typeface="+mn-ea"/>
              <a:cs typeface="+mn-cs"/>
            </a:rPr>
            <a:t>Time to Reach $50,000</a:t>
          </a:r>
          <a:r>
            <a:rPr lang="en-US" sz="1100">
              <a:solidFill>
                <a:schemeClr val="dk1"/>
              </a:solidFill>
              <a:effectLst/>
              <a:latin typeface="+mn-lt"/>
              <a:ea typeface="+mn-ea"/>
              <a:cs typeface="+mn-cs"/>
            </a:rPr>
            <a:t>: The least number of years it will take a teacher to reach $50k based on the state minimum salary schedule, not including state bonuses or local supplements.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B397F42-10F6-46CC-8BAC-63B49106C413}" name="Table14" displayName="Table14" ref="A4:R22" totalsRowShown="0" headerRowDxfId="394" dataDxfId="393">
  <autoFilter ref="A4:R22" xr:uid="{8B397F42-10F6-46CC-8BAC-63B49106C413}"/>
  <tableColumns count="18">
    <tableColumn id="1" xr3:uid="{7066535D-8D45-44EA-A11B-8330D2E6DDA3}" name="State" dataDxfId="392"/>
    <tableColumn id="2" xr3:uid="{20F94994-1DFA-4788-A65B-0CCC2904D583}" name="COLI (%)" dataDxfId="391"/>
    <tableColumn id="3" xr3:uid="{DEA3462C-15D0-487A-9B9B-96FC4CA3A24E}" name="Teacher Wage Penalty (%)" dataDxfId="390"/>
    <tableColumn id="4" xr3:uid="{1AB95191-0EB1-40AF-BCBA-3D9DE197EB82}" name="Avg. Starting BA" dataDxfId="389"/>
    <tableColumn id="5" xr3:uid="{E2B5544C-972C-404E-9DAB-1F583DF6A08F}" name="Avg. Top BA" dataDxfId="388"/>
    <tableColumn id="6" xr3:uid="{4B7241C5-44FA-472E-AFBD-F05346F19C09}" name="Avg. Starting MA" dataDxfId="387"/>
    <tableColumn id="7" xr3:uid="{E114F0AE-FE5D-458F-8661-437C8763AA9E}" name="Avg. Top MA" dataDxfId="386"/>
    <tableColumn id="8" xr3:uid="{1CA5A21B-F5D6-431E-9B0F-ADE0A9BAF6C0}" name="Avg. Salary" dataDxfId="385"/>
    <tableColumn id="9" xr3:uid="{879BE2D2-7C87-47C4-979D-BBC5BE1E2EC4}" name="Avg. Top" dataDxfId="384"/>
    <tableColumn id="10" xr3:uid="{687B9DA9-28F6-4530-BB82-4B559CC7B316}" name="State Min. 0-Year (BA)" dataDxfId="383"/>
    <tableColumn id="11" xr3:uid="{0C458A8D-A2B5-42CF-A988-1FE8188BCF1F}" name="State Min. 15-Year (BA)" dataDxfId="382"/>
    <tableColumn id="12" xr3:uid="{D40C3057-8AC5-4F2D-B0DD-FF682C5BB14D}" name="State Min at Top of Salary Schedule (BA)" dataDxfId="381"/>
    <tableColumn id="13" xr3:uid="{E7EEC0A5-ED08-40C6-BD09-0BD56B2ED1FC}" name="Years to Top of Salary Schedule (BA)" dataDxfId="380"/>
    <tableColumn id="14" xr3:uid="{7ACAFD13-B6C1-4084-9D3F-FA407A67F115}" name="State Min. 0-Year (MA)" dataDxfId="379"/>
    <tableColumn id="15" xr3:uid="{3E5CFE84-E248-4091-BF97-276B94259451}" name="State Min. 15-Year (MA)" dataDxfId="378"/>
    <tableColumn id="16" xr3:uid="{B70AC9A5-5988-48E5-AAFE-A2167552F079}" name="State Min at Top of Salary Schedule(MA)" dataDxfId="377"/>
    <tableColumn id="17" xr3:uid="{FAE0557B-642B-4870-9CB8-0EC36873FA25}" name="Years to Top of Salary Schedule (MA)" dataDxfId="376"/>
    <tableColumn id="18" xr3:uid="{E41B602D-FD88-4BF9-910E-0E68064A5F25}" name="Years to $50k" dataDxfId="375"/>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AD0EF09-2BAB-4200-8D10-1D869F01B31A}" name="Table8161721" displayName="Table8161721" ref="A4:R22" totalsRowShown="0" headerRowDxfId="214" dataDxfId="213">
  <autoFilter ref="A4:R22" xr:uid="{0193C6E5-8559-4646-8E18-4649365D66B9}"/>
  <tableColumns count="18">
    <tableColumn id="1" xr3:uid="{B5316FEE-C301-4ABD-A038-EE4DB1E1E9CD}" name="State" dataDxfId="212"/>
    <tableColumn id="2" xr3:uid="{8ED3267A-0869-42F8-B39E-4379ECFFB124}" name="COLI (%)" dataDxfId="211"/>
    <tableColumn id="3" xr3:uid="{97E52730-695F-4CC7-AA66-E70778217A97}" name="Teacher Wage Penalty (%)" dataDxfId="210"/>
    <tableColumn id="4" xr3:uid="{EAF507F1-DAB0-46C4-A347-967E7F0D00D1}" name="Avg. Starting BA" dataDxfId="209"/>
    <tableColumn id="5" xr3:uid="{083F3D02-7BA2-405D-87B5-31F4587970AF}" name="Avg. Top BA" dataDxfId="208"/>
    <tableColumn id="6" xr3:uid="{B917F5CE-D9B3-436D-BA06-16B5A3F7CFDA}" name="Avg. Starting MA" dataDxfId="207"/>
    <tableColumn id="7" xr3:uid="{DBFE753E-CF34-4178-950C-D9D370410D4C}" name="Avg. Top MA" dataDxfId="206"/>
    <tableColumn id="8" xr3:uid="{CF6E31C6-846F-40B9-ADE8-209E20E5216D}" name="Avg. Salary" dataDxfId="205"/>
    <tableColumn id="9" xr3:uid="{25CC4E9A-9F90-48D7-B796-7E4F36BFC888}" name="Avg. Top" dataDxfId="204"/>
    <tableColumn id="10" xr3:uid="{62012D3F-1AAB-48B7-BA49-5CC9AEEC923C}" name="State Min. 0-Year (BA)" dataDxfId="203"/>
    <tableColumn id="11" xr3:uid="{0871B7B8-A75F-4275-BAE7-D2C03AD99CB3}" name="State Min. 15-Year (BA)" dataDxfId="202"/>
    <tableColumn id="12" xr3:uid="{0929D531-8AC4-4227-9638-C4E216388742}" name="State Min at Top of Salary Schedule (BA)" dataDxfId="201"/>
    <tableColumn id="13" xr3:uid="{AB9E7785-0703-4ACF-89C3-62239FE4BB7C}" name="Years to Top of Salary Schedule (BA)" dataDxfId="200"/>
    <tableColumn id="14" xr3:uid="{896C21AE-39EC-4357-9A1E-B09D90CA3CFD}" name="State Min. 0-Year (MA)" dataDxfId="199"/>
    <tableColumn id="15" xr3:uid="{0B90C385-9F73-4B5D-B18C-8333BB4EC815}" name="State Min. 15-Year (MA)" dataDxfId="198"/>
    <tableColumn id="16" xr3:uid="{8A815794-4A1E-4990-9DBB-F7FCEB51AC31}" name="State Min at Top of Salary Schedule(MA)" dataDxfId="197"/>
    <tableColumn id="17" xr3:uid="{A13B0A7B-B2F4-4CE4-A613-E164A0A12BA2}" name="Years to Top of Salary Schedule (MA)" dataDxfId="196"/>
    <tableColumn id="18" xr3:uid="{571E5692-5394-44B2-994C-EFCDB01347D4}" name="Years to $50k" dataDxfId="195"/>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36D9CFC-29ED-4D8D-9660-4AAB62499641}" name="Table816172124" displayName="Table816172124" ref="A4:V22" totalsRowShown="0" headerRowDxfId="194" dataDxfId="193">
  <autoFilter ref="A4:V22" xr:uid="{0193C6E5-8559-4646-8E18-4649365D66B9}"/>
  <tableColumns count="22">
    <tableColumn id="1" xr3:uid="{27B368D8-2F3E-4439-9697-4E2F5FAF3B94}" name="State" dataDxfId="192"/>
    <tableColumn id="2" xr3:uid="{B7C87DDC-F997-4C37-867F-373F9898915B}" name="COLI (%)" dataDxfId="191"/>
    <tableColumn id="3" xr3:uid="{27F3F05B-508E-4002-B7E8-AFB59F278683}" name="Teacher Wage Penalty (%)" dataDxfId="190"/>
    <tableColumn id="4" xr3:uid="{1F0C0E46-C04D-46FA-8B6F-90A580D2FF9F}" name="Avg. Starting BA" dataDxfId="189"/>
    <tableColumn id="5" xr3:uid="{0FDE4880-8E04-4A80-9104-03DA8ED16C8B}" name="Avg. Top BA" dataDxfId="188"/>
    <tableColumn id="6" xr3:uid="{E7E97B27-BC46-4567-BA1C-A2D7630D75A2}" name="Avg. Starting MA" dataDxfId="187"/>
    <tableColumn id="7" xr3:uid="{41256895-BD2D-4CC0-A339-67BE1C65D639}" name="Avg. Top MA" dataDxfId="186"/>
    <tableColumn id="8" xr3:uid="{E3E96209-6534-47C2-ABFE-0CB75045EE28}" name="Avg. Salary" dataDxfId="185"/>
    <tableColumn id="9" xr3:uid="{7495EA42-0652-4CF6-8F35-07429F1FF276}" name="Avg. Top" dataDxfId="184"/>
    <tableColumn id="10" xr3:uid="{7517DE65-0E9A-4D9A-B0F2-C0F693677227}" name="State Min. 0-Year (BA)" dataDxfId="183"/>
    <tableColumn id="11" xr3:uid="{37BBBBA6-33DD-4A06-AFF7-DBED4BFE13B5}" name="State Min. 15-Year (BA)" dataDxfId="182"/>
    <tableColumn id="12" xr3:uid="{0B55EC5C-7940-44A0-B01D-C55DBBDD65B2}" name="State Min at Top of Salary Schedule (BA)" dataDxfId="181"/>
    <tableColumn id="13" xr3:uid="{F356AE47-6C5A-43F9-BD67-D94F4FEDD63E}" name="Years to Top of Salary Schedule (BA)" dataDxfId="180"/>
    <tableColumn id="14" xr3:uid="{45DB4CAD-02A2-43D3-9C87-7CCF2C627166}" name="State Min. 0-Year (MA)" dataDxfId="179"/>
    <tableColumn id="15" xr3:uid="{600BE3FD-F3DA-474B-B5D9-2DA3F26F2567}" name="State Min. 15-Year (MA)" dataDxfId="178"/>
    <tableColumn id="16" xr3:uid="{D234007B-5AA2-401E-A962-E6474472B094}" name="State Min at Top of Salary Schedule(MA)" dataDxfId="177"/>
    <tableColumn id="17" xr3:uid="{36F234BE-C13C-4A5C-8018-4EEF562231C2}" name="Years to Top of Salary Schedule (MA)" dataDxfId="176"/>
    <tableColumn id="18" xr3:uid="{DA9CD0C0-6077-4ED8-8320-D8B3377F1763}" name="Years to $50k" dataDxfId="175"/>
    <tableColumn id="19" xr3:uid="{0C934838-F37A-4AEA-A652-382AC0D04CC9}" name="Average Hourly Wage" dataDxfId="174"/>
    <tableColumn id="20" xr3:uid="{D17689CB-25D2-4590-BF87-19A93D81CE34}" name="Est. Average Annual Wage" dataDxfId="173"/>
    <tableColumn id="21" xr3:uid="{E781A146-268A-420C-948F-104A72FFDCF9}" name="Average Hourly Wage2" dataDxfId="172"/>
    <tableColumn id="22" xr3:uid="{976627C6-5F80-4529-8EA6-7BE2E1269F70}" name="Est. Average Annual Wage2" dataDxfId="171"/>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3F05B6-2B5B-4E14-9132-61AB86AC9219}" name="Table7" displayName="Table7" ref="A2:L92" totalsRowShown="0" headerRowDxfId="170" headerRowBorderDxfId="169" tableBorderDxfId="168">
  <autoFilter ref="A2:L92" xr:uid="{22D186BF-8B3E-4180-A142-2F50ACE8B74F}"/>
  <tableColumns count="12">
    <tableColumn id="1" xr3:uid="{0A783998-E3F0-4B85-B7AD-E315A2D7E81D}" name="State" dataDxfId="167"/>
    <tableColumn id="2" xr3:uid="{75C92614-C4A8-46CE-A8EB-EB58ECAA803F}" name="Plan Name"/>
    <tableColumn id="3" xr3:uid="{23F8218A-0E39-4417-81CF-2D334BD94BDD}" name="Employee Only Monthly Premium (Ind)"/>
    <tableColumn id="4" xr3:uid="{DD7E3AE9-3D45-4773-B2BB-AF9AFBBCC7ED}" name="Deductible In Network (Ind)"/>
    <tableColumn id="5" xr3:uid="{19AA6256-F6BE-4CEB-9097-922E9D579F04}" name="Out-of-Pocket Max (Ind)"/>
    <tableColumn id="6" xr3:uid="{5D6C7EBF-410D-4899-85D1-1EDE428F6AEB}" name="Family Monthly Premium (Fam)"/>
    <tableColumn id="7" xr3:uid="{3BDE89FB-3DCE-4234-8E1F-99AC6F381B58}" name="Deductible In Network (Fam)"/>
    <tableColumn id="8" xr3:uid="{8D6232CD-AA78-4F7D-8A17-5E20F93CF98F}" name="Out-of-Pocket Max (Fam)"/>
    <tableColumn id="9" xr3:uid="{322328BF-2668-443F-B819-41A50B8CEE4B}" name="Prescription Deductible" dataDxfId="166"/>
    <tableColumn id="10" xr3:uid="{531C8AC8-A5A3-4B47-BD62-2FFB82A5AEA1}" name="Dental" dataDxfId="165"/>
    <tableColumn id="11" xr3:uid="{6BBEB246-B05C-41D7-8FB6-ED1A6D086272}" name="Vision" dataDxfId="164"/>
    <tableColumn id="12" xr3:uid="{C5D5EC6E-3A03-4E5D-AD27-27954C380968}" name="Life Insurance" dataDxfId="163"/>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8FFA9AB-55D1-43C9-9E37-31D128FAE512}" name="Table6" displayName="Table6" ref="A2:L90" totalsRowShown="0" headerRowDxfId="162" headerRowBorderDxfId="161">
  <autoFilter ref="A2:L90" xr:uid="{08FFA9AB-55D1-43C9-9E37-31D128FAE512}"/>
  <tableColumns count="12">
    <tableColumn id="1" xr3:uid="{646F1175-1EDC-43C7-847C-21CCAF11F8DD}" name="State"/>
    <tableColumn id="2" xr3:uid="{8955816B-F54B-4ABE-A1FA-C5446E746F64}" name="Plan Name"/>
    <tableColumn id="3" xr3:uid="{BD7243D6-6483-4D3B-A44E-B7E91BCBF134}" name="Employee Only Monthly Premium (Ind)"/>
    <tableColumn id="4" xr3:uid="{EC78071B-F18C-4A18-B6C8-298A9FEC71F3}" name="Deductible In Network (Ind)"/>
    <tableColumn id="5" xr3:uid="{2E952BA9-D8E5-4A56-A3B7-1A8D372F847D}" name="Out-of-Pocket Max (Ind)"/>
    <tableColumn id="6" xr3:uid="{230AF141-F120-4114-98D0-C0215F5FA89C}" name="Family Monthly Premium (Fam)"/>
    <tableColumn id="7" xr3:uid="{C14469E4-FBAB-49CF-9BE4-B1F53A46DFFE}" name="Deductible In Network (Fam)"/>
    <tableColumn id="8" xr3:uid="{96D32AE7-DFC6-4326-A78C-9DD5100FFFB2}" name="Out-of-Pocket Max (Fam)"/>
    <tableColumn id="9" xr3:uid="{16E45DF3-AFD4-4BBB-B56D-E993791560FD}" name="Prescription Deductible"/>
    <tableColumn id="10" xr3:uid="{96B977AE-0964-4C2B-BD06-65CCABF0F8D8}" name="Dental"/>
    <tableColumn id="11" xr3:uid="{4D8EB120-20DF-4AE4-8AC8-C474ECC12725}" name="Vision"/>
    <tableColumn id="12" xr3:uid="{ED39F1E6-9FE9-4AEA-8862-A6F5FE7ADF03}" name="Life Insurance" dataDxfId="160"/>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6DBA2C-D13C-47AB-ACCE-8B904D829481}" name="Table69" displayName="Table69" ref="A2:L94" totalsRowShown="0" headerRowDxfId="159" headerRowBorderDxfId="158">
  <autoFilter ref="A2:L94" xr:uid="{08FFA9AB-55D1-43C9-9E37-31D128FAE512}"/>
  <tableColumns count="12">
    <tableColumn id="1" xr3:uid="{64F3A27B-E952-4C30-80DC-75C903296D70}" name="State"/>
    <tableColumn id="2" xr3:uid="{98F2FB4E-8062-472E-9889-1510B1C12076}" name="Plan Name"/>
    <tableColumn id="3" xr3:uid="{E6D26322-E6B1-46C5-94AF-25DEB10AA6C0}" name="Employee Only Monthly Premium (Ind)"/>
    <tableColumn id="4" xr3:uid="{8FBB2E27-C62C-40B2-AEF5-EC6EE74CFD4F}" name="Deductible In Network (Ind)"/>
    <tableColumn id="5" xr3:uid="{1FB6372C-1AD2-4EB5-BDBD-44379E721F34}" name="Out-of-Pocket Max (Ind)"/>
    <tableColumn id="6" xr3:uid="{23367921-3451-413B-84BB-035A22301582}" name="Family Monthly Premium (Fam)"/>
    <tableColumn id="7" xr3:uid="{82E4BB5B-4A74-4BD2-BE3D-0692BFFC16D1}" name="Deductible In Network (Fam)"/>
    <tableColumn id="8" xr3:uid="{62B9A480-E935-4CDA-BC97-85CB4385902F}" name="Out-of-Pocket Max (Fam)"/>
    <tableColumn id="9" xr3:uid="{5A313549-4361-43D0-8CDB-6B8356B50977}" name="Prescription Deductible"/>
    <tableColumn id="10" xr3:uid="{7CCD5F17-725B-48DA-B5DB-D3C038750D7B}" name="Dental"/>
    <tableColumn id="11" xr3:uid="{905B3AFF-5CE8-45B6-95F9-8A638FE24236}" name="Vision"/>
    <tableColumn id="12" xr3:uid="{C066C705-DEE3-4013-924B-85685D3CF026}" name="Life Insurance" dataDxfId="15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A262647-2835-479E-978C-08A71689A6A4}" name="Table6919" displayName="Table6919" ref="A2:L94" totalsRowShown="0" headerRowDxfId="156" headerRowBorderDxfId="155">
  <autoFilter ref="A2:L94" xr:uid="{08FFA9AB-55D1-43C9-9E37-31D128FAE512}"/>
  <tableColumns count="12">
    <tableColumn id="1" xr3:uid="{7B617524-8C1D-4A4D-A8A5-8DEF180B6BE9}" name="State"/>
    <tableColumn id="2" xr3:uid="{3D7B9E0C-0DD9-4C7A-8B6D-6C186E73728D}" name="Plan Name"/>
    <tableColumn id="3" xr3:uid="{591EEF6C-19DC-413B-99A9-3D863B3A2F17}" name="Employee Only Monthly Premium (Ind)"/>
    <tableColumn id="4" xr3:uid="{094A4E44-94AF-4700-A6D3-B77CA630AE64}" name="Deductible In Network (Ind)"/>
    <tableColumn id="5" xr3:uid="{571E2448-A842-489F-B5E5-9C416DB8B8ED}" name="Out-of-Pocket Max (Ind)"/>
    <tableColumn id="6" xr3:uid="{E1206550-5012-489E-AEAF-E284C264E567}" name="Family Monthly Premium (Fam)"/>
    <tableColumn id="7" xr3:uid="{A901DF83-7634-4137-9BDD-605E14D4B153}" name="Deductible In Network (Fam)"/>
    <tableColumn id="8" xr3:uid="{93C21A52-075E-4044-9CD1-76EF2CBE6C37}" name="Out-of-Pocket Max (Fam)"/>
    <tableColumn id="9" xr3:uid="{86DF3A85-E440-4BB8-9960-F80AECA085CB}" name="Prescription Deductible"/>
    <tableColumn id="10" xr3:uid="{7E7D7A9D-8809-4DF9-8738-3FA05295CE90}" name="Dental"/>
    <tableColumn id="11" xr3:uid="{0ED6D74B-7B67-4E47-BDFD-F3676D0C9BEE}" name="Vision"/>
    <tableColumn id="12" xr3:uid="{1C25A348-7794-4D8A-81C8-47258F77BE1E}" name="Life Insurance" dataDxfId="154"/>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F009417-3AF6-4195-95D3-EDFFD7BD576C}" name="Table691922" displayName="Table691922" ref="A2:L89" totalsRowShown="0" headerRowDxfId="153" headerRowBorderDxfId="152">
  <autoFilter ref="A2:L89" xr:uid="{08FFA9AB-55D1-43C9-9E37-31D128FAE512}"/>
  <tableColumns count="12">
    <tableColumn id="1" xr3:uid="{196D35DC-34CB-4DC1-B055-15FEC17611A7}" name="State"/>
    <tableColumn id="2" xr3:uid="{47F27CD2-563A-4F1C-B9D5-692A307050A4}" name="Plan Name"/>
    <tableColumn id="3" xr3:uid="{C043784D-7CE4-43CC-91E8-BBF999930C77}" name="Employee Only Monthly Premium (Ind)"/>
    <tableColumn id="4" xr3:uid="{6E13A493-FC8C-4F97-A703-ACA0838189E3}" name="Deductible In Network (Ind)"/>
    <tableColumn id="5" xr3:uid="{C4E0DA2A-688E-4895-B8EA-DEE90699F24E}" name="Out-of-Pocket Max (Ind)"/>
    <tableColumn id="6" xr3:uid="{350986FF-95A6-42FA-BA9D-3E806C75F80C}" name="Family Monthly Premium (Fam)"/>
    <tableColumn id="7" xr3:uid="{393564CB-65A7-4E1F-9418-1A4909E55BFD}" name="Deductible In Network (Fam)"/>
    <tableColumn id="8" xr3:uid="{53C17EF6-C72B-4B4D-9C1A-D2AED080F7F1}" name="Out-of-Pocket Max (Fam)"/>
    <tableColumn id="9" xr3:uid="{8039FBCE-5EFE-4A59-BAEE-08AB78CA2FEF}" name="Prescription Deductible"/>
    <tableColumn id="10" xr3:uid="{160755A0-D89C-4091-A44B-269D1A7AD884}" name="Dental"/>
    <tableColumn id="11" xr3:uid="{0445D19C-A36B-4C44-A73D-FBCA9FE50982}" name="Vision"/>
    <tableColumn id="12" xr3:uid="{DCB3EB71-DA0A-46F1-A0F3-5C0E101E2F83}" name="Life Insurance" dataDxfId="15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2E94A1-6AD6-4F34-A3BF-4330DAEE35D1}" name="Table111720" displayName="Table111720" ref="A2:Q62" totalsRowCount="1" headerRowDxfId="150" dataDxfId="149" totalsRowDxfId="148">
  <autoFilter ref="A2:Q61" xr:uid="{D4D43032-B65B-4C59-950C-B209F14380FF}"/>
  <tableColumns count="17">
    <tableColumn id="8" xr3:uid="{75B546CD-5A61-4BBD-91A8-73EECDABC2DA}" name="State" totalsRowLabel="SREB Regional Average" dataDxfId="147" totalsRowDxfId="146"/>
    <tableColumn id="19" xr3:uid="{E5B64CB2-02D1-4323-AD2C-25E0014A9D61}" name="Retirement System Name" dataDxfId="145" totalsRowDxfId="144"/>
    <tableColumn id="1" xr3:uid="{EE25EAA6-A7B4-4596-AC5F-B1AB78654062}" name="Plan" dataDxfId="143" totalsRowDxfId="142"/>
    <tableColumn id="9" xr3:uid="{9D538D97-18D7-4B66-B5EF-24621E39C0A8}" name="Basic Description" dataDxfId="141" totalsRowDxfId="140"/>
    <tableColumn id="13" xr3:uid="{18B80204-A80C-455C-A949-AF86E46538D8}" name="Currently Available to New Teachers" dataDxfId="139" totalsRowDxfId="138"/>
    <tableColumn id="2" xr3:uid="{13F99E1D-A3B8-45ED-B3D9-7AC98D80EEC7}" name="Vesting Period (Years)" totalsRowFunction="custom" dataDxfId="137" totalsRowDxfId="136">
      <totalsRowFormula>AVERAGE(F3:F4,F6,F8:F9,F11:F13,F15,F17:F19,F21:F24,F26:F27,F29:F31,F33,F35:F38,F40:F42,F44,F45,F47:F52,F54:F56,F58:F60)</totalsRowFormula>
    </tableColumn>
    <tableColumn id="3" xr3:uid="{66AF4D8E-577B-40B7-9DC9-F13A6A0DB891}" name="Employee Contribution (%)" totalsRowFunction="custom" dataDxfId="135" totalsRowDxfId="134">
      <totalsRowFormula>AVERAGE(G3:G4,G6,G8:G9,G11:G13,G15,G17:G19,G21:G24,G26:G27,G29:G31,G33,G35:G38,G40:G42,G44,G45,G47:G52,G54:G56,G58:G60)</totalsRowFormula>
    </tableColumn>
    <tableColumn id="4" xr3:uid="{EECE0177-5D2C-4BEA-9425-FB0BBB581E48}" name="Employer Contribution (%)" totalsRowFunction="custom" dataDxfId="133" totalsRowDxfId="132">
      <totalsRowFormula>AVERAGE(H3:H4,H6,H8:H9,H11:H13,H15,H17:H19,H21:H24,H26:H27,H29:H31,H33,H35:H38,H40:H42,H44,H45,H47:H52,H54:H56,H58:H60)</totalsRowFormula>
    </tableColumn>
    <tableColumn id="10" xr3:uid="{63EB7A3B-D125-4962-AD9A-B9E8A991DB6B}" name="Employer Normal Cost (%)" totalsRowFunction="custom" dataDxfId="131" totalsRowDxfId="130">
      <totalsRowFormula>AVERAGE(I3:I4,I6,I8:I9,I11:I13,I15,I17:I19,I21:I24,I26:I27,I29:I31,I33,I35:I38,I40:I42,I44,I45,I47:I52,I54:I56,I58:I60)</totalsRowFormula>
    </tableColumn>
    <tableColumn id="14" xr3:uid="{24B3984F-1FA1-4541-9A45-1257E17E39E9}" name="Total Contribution toward a Teacher's Benefit (%)" totalsRowFunction="custom" dataDxfId="129" totalsRowDxfId="128">
      <totalsRowFormula>AVERAGE(J3:J4,J6,J8:J9,J11:J13,J15,J17:J19,J21:J24,J26:J27,J29:J31,J33,J35:J38,J40:J42,J44,J45,J47:J52,J54:J56,J58:J60)</totalsRowFormula>
    </tableColumn>
    <tableColumn id="18" xr3:uid="{3659662B-8467-4513-81E5-BD554D445391}" name="Total Contribution toward State Unfunded Liabilities (%)" totalsRowFunction="custom" dataDxfId="127" totalsRowDxfId="126">
      <totalsRowFormula>AVERAGE(K3:K4,K6,K8:K9,K11:K13,K15,K17:K19,K21:K24,K26:K27,K29:K31,K33,K35:K38,K40:K42,K44,K45,K47:K52,K54:K56,K58:K60)</totalsRowFormula>
    </tableColumn>
    <tableColumn id="5" xr3:uid="{4311215F-7EC1-4EC9-81A6-CF1542B3C32B}" name="Social Security" dataDxfId="125" totalsRowDxfId="124"/>
    <tableColumn id="7" xr3:uid="{3B477D20-EA75-4963-99A3-4AF8DA04F564}" name="Full Retirement Status" dataDxfId="123" totalsRowDxfId="122"/>
    <tableColumn id="6" xr3:uid="{5E6AA252-452F-4576-A8F4-8EB27A97DCB5}" name="Pension Benefit Formula" dataDxfId="121" totalsRowDxfId="120"/>
    <tableColumn id="15" xr3:uid="{377298DE-867C-481F-ADD8-FAD90A980135}" name="Potential Gross Annual Pension Benefit Calculation" totalsRowFunction="custom" dataDxfId="119" totalsRowDxfId="118" totalsRowCellStyle="Currency">
      <totalsRowFormula>AVERAGE(O3:O4,O6,O8:O9,O11:O13,O15,O17:O19,O21:O24,O26:O27,O29:O31,O33,O35:O38,O40:O42,O44,O45,O47:O52,O54:O56,O58:O60)</totalsRowFormula>
    </tableColumn>
    <tableColumn id="12" xr3:uid="{60F64E94-9552-466B-9CF8-77FB2B0356EC}" name="Years to Break Even on Benefit" dataDxfId="117" totalsRowDxfId="116"/>
    <tableColumn id="11" xr3:uid="{E6D29CBE-8E83-4D10-9FFD-6984C9952EF3}" name="Percent of Teachers who will NOT Break Even" dataDxfId="115" totalsRowDxfId="114"/>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3B3D6A7-72AE-4A9E-B8C3-820F43EDCB29}" name="Table1" displayName="Table1" ref="A3:L55" totalsRowShown="0" headerRowDxfId="113" dataDxfId="112">
  <autoFilter ref="A3:L55" xr:uid="{C23BF3AC-CE2F-461C-A67F-ADFBB0632B4C}"/>
  <tableColumns count="12">
    <tableColumn id="1" xr3:uid="{3B6A1DE3-0C17-4BAE-9FCA-730666DCF55B}" name="State" dataDxfId="111"/>
    <tableColumn id="2" xr3:uid="{08AF5851-B2C4-455A-B205-A057658B7AAE}" name="Teacher Type" dataDxfId="110"/>
    <tableColumn id="3" xr3:uid="{FE734F4A-56BE-4FA0-938B-5AC961AE863E}" name="Annual Gross Salary" dataDxfId="109"/>
    <tableColumn id="4" xr3:uid="{6CF138FB-5DCF-405C-A373-E55E3637E00D}" name="Monthly Gross Salary" dataDxfId="108"/>
    <tableColumn id="5" xr3:uid="{39DD9AAC-31AD-45B0-AE0E-FC4C9D391058}" name="Annual Net Salary" dataDxfId="107"/>
    <tableColumn id="6" xr3:uid="{E0053249-5F7E-4F40-BB43-B8A5D199638F}" name="Monthly Net Salary" dataDxfId="106"/>
    <tableColumn id="7" xr3:uid="{762BE341-4080-40BC-A836-76DE41C66F43}" name="Monthly Retirement Contribution" dataDxfId="105"/>
    <tableColumn id="8" xr3:uid="{BA1738E1-06F9-475D-A86A-3B943BC7FDED}" name="Monthly Health Premium" dataDxfId="104"/>
    <tableColumn id="9" xr3:uid="{0BE85FC9-612D-4F30-AE67-787090737984}" name="Federal Tax" dataDxfId="103"/>
    <tableColumn id="10" xr3:uid="{C07731E8-E34C-473C-88A4-E016639B5511}" name="FICA" dataDxfId="102"/>
    <tableColumn id="11" xr3:uid="{8015C41B-09DE-4810-B598-DB1030412BAA}" name="Medicare " dataDxfId="101"/>
    <tableColumn id="12" xr3:uid="{C921173E-20BF-44B9-ADD3-4D13E64E1338}" name="State Tax" dataDxfId="100"/>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B730DFB-D438-4D81-B6D1-5B39EB9AEC56}" name="Table9" displayName="Table9" ref="A3:L54" totalsRowShown="0" headerRowDxfId="99">
  <autoFilter ref="A3:L54" xr:uid="{BB730DFB-D438-4D81-B6D1-5B39EB9AEC56}"/>
  <tableColumns count="12">
    <tableColumn id="1" xr3:uid="{FD7F36A6-B586-4D56-9EC7-3671113ADC1C}" name="State" dataDxfId="98"/>
    <tableColumn id="2" xr3:uid="{2E7CB01D-E536-4B2E-9B94-2E435D16682B}" name="Teacher Type" dataDxfId="97"/>
    <tableColumn id="3" xr3:uid="{5B01047B-0A62-40C8-B705-26347DCC1EF2}" name="Annual Gross Salary" dataDxfId="96"/>
    <tableColumn id="4" xr3:uid="{629C6A5D-A90B-45BF-A304-6B8AACB151C7}" name="Monthly Gross Salary" dataDxfId="95"/>
    <tableColumn id="5" xr3:uid="{9EC9D439-7A8D-469E-A858-05DE684DA05B}" name="Annual Net Salary" dataDxfId="94"/>
    <tableColumn id="6" xr3:uid="{A6945698-5FAF-4793-9FC1-2C1BC237259D}" name="Monthly Net Salary" dataDxfId="93"/>
    <tableColumn id="7" xr3:uid="{90DAB791-070A-4ACB-AADD-D0C33182F89D}" name="Monthly Retirement Contribution" dataDxfId="92"/>
    <tableColumn id="8" xr3:uid="{9F5C539D-A6AB-41F8-8CBC-937DDB01FC92}" name="Monthly Health Premium" dataDxfId="91"/>
    <tableColumn id="9" xr3:uid="{FD673BF9-4B16-49CD-9BAE-F099B720B2D7}" name="Federal Tax" dataDxfId="90"/>
    <tableColumn id="10" xr3:uid="{D03BBA16-D8FB-49A9-90B6-CC52A2063B24}" name="FICA" dataDxfId="89"/>
    <tableColumn id="11" xr3:uid="{F874ECC6-13D8-4320-898E-2C9EF80B0802}" name="Medicare " dataDxfId="88"/>
    <tableColumn id="12" xr3:uid="{FEAAFB36-0D69-46AC-84CA-35A0F0520241}" name="State Tax" dataDxfId="8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0091082-2497-4E72-ACD2-0FCC15FA803C}" name="Table13" displayName="Table13" ref="A4:R22" totalsRowShown="0" headerRowDxfId="374" dataDxfId="373">
  <autoFilter ref="A4:R22" xr:uid="{10091082-2497-4E72-ACD2-0FCC15FA803C}"/>
  <tableColumns count="18">
    <tableColumn id="1" xr3:uid="{04FF6849-71A4-4725-AA41-5F63BB2EAF47}" name="State" dataDxfId="372"/>
    <tableColumn id="2" xr3:uid="{96EA1C5A-51D5-450B-9D06-E658BAB51B21}" name="COLI (%)" dataDxfId="371"/>
    <tableColumn id="3" xr3:uid="{26F7E38B-0835-42EB-9C5D-139ABFACDE32}" name="Teacher Wage Penalty (%)" dataDxfId="370"/>
    <tableColumn id="4" xr3:uid="{70FD7329-D9F4-454F-9EBE-02FAD21167A5}" name="Avg. Starting BA" dataDxfId="369"/>
    <tableColumn id="5" xr3:uid="{88FA195E-1FC4-45EC-8E55-34A9FF230CC6}" name="Avg. Top BA" dataDxfId="368"/>
    <tableColumn id="6" xr3:uid="{1C943EA4-AF33-458A-A914-E9FD8C5D4717}" name="Avg. Starting MA" dataDxfId="367"/>
    <tableColumn id="7" xr3:uid="{2F8FAA77-D2DB-4278-B4AA-95F279083655}" name="Avg. Top MA" dataDxfId="366"/>
    <tableColumn id="8" xr3:uid="{FC3EE507-BD56-4266-9453-BAE8A0D6A977}" name="Avg. Salary" dataDxfId="365"/>
    <tableColumn id="9" xr3:uid="{20D7F5B6-9B51-4D50-A601-D23072447CD6}" name="Avg. Top" dataDxfId="364"/>
    <tableColumn id="10" xr3:uid="{7EA56A76-2E0B-4329-8A0D-20449A24BEE0}" name="State Min. 0-Year (BA)" dataDxfId="363"/>
    <tableColumn id="11" xr3:uid="{A5F79E68-F743-48E6-BC43-DFFB5F6AE4E1}" name="State Min. 15-Year (BA)" dataDxfId="362"/>
    <tableColumn id="12" xr3:uid="{FD5E65B9-AC64-4935-9DDC-8B594C36513B}" name="State Min at Top of Salary Schedule (BA)" dataDxfId="361"/>
    <tableColumn id="13" xr3:uid="{078E722E-2ED0-4798-9583-230CDB504879}" name="Years to Top of Salary Schedule (BA)" dataDxfId="360"/>
    <tableColumn id="14" xr3:uid="{2D64BA2E-736F-4888-8D11-EA1449A4F899}" name="State Min. 0-Year (MA)" dataDxfId="359"/>
    <tableColumn id="15" xr3:uid="{D2D22A6A-F90A-4B15-8787-0DB1C0A020B1}" name="State Min. 15-Year (MA)" dataDxfId="358"/>
    <tableColumn id="16" xr3:uid="{81191D26-711A-42B0-8A0F-5358ABACE66A}" name="State Min at Top of Salary Schedule(MA)" dataDxfId="357"/>
    <tableColumn id="17" xr3:uid="{32960D03-A72A-4A86-A746-B4548999C598}" name="Years to Top of Salary Schedule (MA)" dataDxfId="356"/>
    <tableColumn id="18" xr3:uid="{7B363539-3F7B-4E4B-A2E7-1915E2E2D689}" name="Years to $50k" dataDxfId="355"/>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1863BC6-814A-4A9B-B4CF-A88C25BE2114}" name="Table96" displayName="Table96" ref="A3:L54" totalsRowShown="0" headerRowDxfId="86">
  <autoFilter ref="A3:L54" xr:uid="{BB730DFB-D438-4D81-B6D1-5B39EB9AEC56}"/>
  <tableColumns count="12">
    <tableColumn id="1" xr3:uid="{782F2C0C-CCD9-4B22-AFEC-9F5F7560CE08}" name="State" dataDxfId="85"/>
    <tableColumn id="2" xr3:uid="{6710A31F-93F4-495F-9EF3-B5941842317E}" name="Teacher Type" dataDxfId="84"/>
    <tableColumn id="3" xr3:uid="{557A2A75-4E61-40A6-9D95-D3E7CAB5D7E9}" name="Annual Gross Salary" dataDxfId="83"/>
    <tableColumn id="4" xr3:uid="{70FD8F87-BEF9-4587-8EEA-B660280EE6E8}" name="Monthly Gross Salary" dataDxfId="82"/>
    <tableColumn id="5" xr3:uid="{9159D6DF-5AC8-4EFB-A573-2244B7F1288F}" name="Annual Net Salary" dataDxfId="81"/>
    <tableColumn id="6" xr3:uid="{EAFC4D64-D308-41BE-9EB0-563AEB2167A5}" name="Monthly Net Salary" dataDxfId="80"/>
    <tableColumn id="7" xr3:uid="{2E6EDACC-BBB7-45B7-BAB2-7F69CBBA9B1A}" name="Monthly Retirement Contribution" dataDxfId="79"/>
    <tableColumn id="8" xr3:uid="{9CD895C6-6730-49A5-9896-BA84CE155CB0}" name="Monthly Health Premium" dataDxfId="78"/>
    <tableColumn id="9" xr3:uid="{875FAD47-4E55-4DD5-8BFE-66F20CD1F41C}" name="Federal Tax" dataDxfId="77"/>
    <tableColumn id="10" xr3:uid="{2429AA97-8872-4185-B673-DA4653C16854}" name="FICA" dataDxfId="76"/>
    <tableColumn id="11" xr3:uid="{6BC493CD-6323-4F18-AD62-EBCF7861191B}" name="Medicare " dataDxfId="75"/>
    <tableColumn id="12" xr3:uid="{7EE42D96-2DA0-4262-8F17-0A80D6B483BE}" name="State Tax" dataDxfId="74"/>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975F9C7-FFA1-4CBF-9DF0-EAB36C4E892F}" name="Table9618232527" displayName="Table9618232527" ref="A3:L71" totalsRowShown="0" headerRowDxfId="73">
  <autoFilter ref="A3:L71" xr:uid="{BB730DFB-D438-4D81-B6D1-5B39EB9AEC56}"/>
  <tableColumns count="12">
    <tableColumn id="1" xr3:uid="{52567317-63E7-440C-8676-2883395CD850}" name="State" dataDxfId="72"/>
    <tableColumn id="2" xr3:uid="{EF3CA13F-EC74-45B1-99F5-40332C8EA9F5}" name="Teacher Type" dataDxfId="71"/>
    <tableColumn id="3" xr3:uid="{072C68D5-9466-4DD8-BDB9-595D1739A270}" name="Annual Gross Salary" dataDxfId="70"/>
    <tableColumn id="4" xr3:uid="{28E92477-D39C-42DC-8865-62E2F6CC9689}" name="Monthly Gross Salary" dataDxfId="69"/>
    <tableColumn id="5" xr3:uid="{253F2014-0052-4775-8129-E00494AE2B7A}" name="Annual Net Salary" dataDxfId="68"/>
    <tableColumn id="6" xr3:uid="{CA1A9E5C-850A-4266-A082-DEAAAA5483F3}" name="Monthly Net Salary" dataDxfId="67"/>
    <tableColumn id="7" xr3:uid="{BF36BD3A-8AD1-428A-A452-6EA4A68CB6AC}" name="Monthly Retirement Contribution" dataDxfId="66"/>
    <tableColumn id="8" xr3:uid="{8DCA77C2-EDBC-4719-91C5-D3BCEA2DE772}" name="Monthly Health Premium" dataDxfId="65"/>
    <tableColumn id="9" xr3:uid="{387265D3-0F28-4492-A651-FD3F445C649C}" name="Federal Tax" dataDxfId="64"/>
    <tableColumn id="10" xr3:uid="{2657B235-9F19-4BB2-88E3-797B5D2BE2A5}" name="FICA" dataDxfId="63"/>
    <tableColumn id="11" xr3:uid="{CBCCD158-794E-439B-9575-18CF10B3E871}" name="Medicare " dataDxfId="62"/>
    <tableColumn id="12" xr3:uid="{F7D53FDE-57B8-44A0-A5B6-53CBC3765CF7}" name="State Tax" dataDxfId="61"/>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F68125C-F638-4FD0-B4A5-0C53E8813140}" name="Table96182325" displayName="Table96182325" ref="A3:L71" totalsRowShown="0" headerRowDxfId="60">
  <autoFilter ref="A3:L71" xr:uid="{BB730DFB-D438-4D81-B6D1-5B39EB9AEC56}"/>
  <tableColumns count="12">
    <tableColumn id="1" xr3:uid="{1E74C2B9-DEB6-4416-B046-470BA83F0F44}" name="State" dataDxfId="59"/>
    <tableColumn id="2" xr3:uid="{0E3BBA06-AFEC-4508-A74D-76DCD13FC400}" name="Teacher Type" dataDxfId="58"/>
    <tableColumn id="3" xr3:uid="{97F58785-20CF-4D62-A844-87156BFE4E78}" name="Annual Gross Salary" dataDxfId="57"/>
    <tableColumn id="4" xr3:uid="{57F7698C-14AA-481F-BC80-D3B26A4C9122}" name="Monthly Gross Salary" dataDxfId="56"/>
    <tableColumn id="5" xr3:uid="{6A0BDA10-1C19-4D95-B1D1-F6BD70A55784}" name="Annual Net Salary" dataDxfId="55"/>
    <tableColumn id="6" xr3:uid="{9E39080A-7AD3-4FE0-A6EE-A78D7E6D497A}" name="Monthly Net Salary" dataDxfId="54"/>
    <tableColumn id="7" xr3:uid="{A78D0C59-F1A5-495F-A905-F977CCC8E73D}" name="Monthly Retirement Contribution" dataDxfId="53"/>
    <tableColumn id="8" xr3:uid="{F342B1DA-29C5-4B12-BACE-07E849732E41}" name="Monthly Health Premium" dataDxfId="52"/>
    <tableColumn id="9" xr3:uid="{69CCFBB7-47B7-40F7-AACD-462BF84411EE}" name="Federal Tax" dataDxfId="51"/>
    <tableColumn id="10" xr3:uid="{3CBF02F0-00F0-44B2-AA9E-B0D3BA7D8C21}" name="FICA" dataDxfId="50"/>
    <tableColumn id="11" xr3:uid="{A64ACB5F-B5DD-4343-8EDE-ED2682A2C473}" name="Medicare " dataDxfId="49"/>
    <tableColumn id="12" xr3:uid="{98981417-1099-47FB-A1B2-CD5A820F633F}" name="State Tax" dataDxfId="48"/>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2AB8D10-CFB0-4A01-894C-5AC41F5E4EF6}" name="Table9618232526" displayName="Table9618232526" ref="A3:L71" totalsRowShown="0" headerRowDxfId="47">
  <autoFilter ref="A3:L71" xr:uid="{BB730DFB-D438-4D81-B6D1-5B39EB9AEC56}"/>
  <tableColumns count="12">
    <tableColumn id="1" xr3:uid="{6DE6E187-C884-49F9-964C-07AC59FE2172}" name="State" dataDxfId="46"/>
    <tableColumn id="2" xr3:uid="{06583947-1AC3-4CEE-B45F-4FF6BF133283}" name="Teacher Type" dataDxfId="45"/>
    <tableColumn id="3" xr3:uid="{8FDEEA43-FA72-4805-B447-86DA68E480A7}" name="Annual Gross Salary" dataDxfId="44"/>
    <tableColumn id="4" xr3:uid="{6ECACE0A-1DAC-440D-BC54-FB88393AC8AE}" name="Monthly Gross Salary" dataDxfId="43"/>
    <tableColumn id="5" xr3:uid="{B4A2658D-B990-421D-A50C-BD6CCC2034E6}" name="Annual Net Salary" dataDxfId="42"/>
    <tableColumn id="6" xr3:uid="{932A868F-D704-4462-9F32-7F591116347A}" name="Monthly Net Salary" dataDxfId="41"/>
    <tableColumn id="7" xr3:uid="{F336B0B1-46A4-4D86-B8C2-98F0D3BA5C0D}" name="Monthly Retirement Contribution" dataDxfId="40"/>
    <tableColumn id="8" xr3:uid="{C3C390A4-E348-43BA-AE0D-0835527EB50E}" name="Monthly Health Premium" dataDxfId="39"/>
    <tableColumn id="9" xr3:uid="{C69875B3-6CA1-468B-AB22-A5C3444CFC83}" name="Federal Tax" dataDxfId="38"/>
    <tableColumn id="10" xr3:uid="{256D5120-ED75-4AB1-B9CE-789C37B3D892}" name="FICA" dataDxfId="37"/>
    <tableColumn id="11" xr3:uid="{1FB07338-8C2F-43DB-A550-AC69250EA363}" name="Medicare " dataDxfId="36"/>
    <tableColumn id="12" xr3:uid="{41104E37-115C-4C21-BD53-164AD1C25024}" name="State Tax" dataDxfId="35"/>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0E068FD-EB6D-4655-9E87-736DC670CC9B}" name="Table961820" displayName="Table961820" ref="A3:AG71" totalsRowShown="0" headerRowDxfId="34" dataDxfId="33">
  <autoFilter ref="A3:AG71" xr:uid="{BB730DFB-D438-4D81-B6D1-5B39EB9AEC56}"/>
  <tableColumns count="33">
    <tableColumn id="1" xr3:uid="{46F23973-3AF4-4EE2-B73C-C0F7CF39B3D9}" name="State &amp; District Type" dataDxfId="32"/>
    <tableColumn id="13" xr3:uid="{692E7305-3C3F-4534-8788-36743ED54CB2}" name="District Name" dataDxfId="31"/>
    <tableColumn id="14" xr3:uid="{A8B3A895-D1BA-4329-ACBF-4F7FC75D9404}" name="District Context Description_x000a_" dataDxfId="30"/>
    <tableColumn id="16" xr3:uid="{C8D54A31-20C8-47B4-9EEB-B596EA4AD4FB}" name="County's Median Household Income" dataDxfId="29"/>
    <tableColumn id="15" xr3:uid="{174AB0CB-DCC2-46D1-9355-98866A4144C8}" name="Minimum Starting BA" dataDxfId="28"/>
    <tableColumn id="6" xr3:uid="{0F828AD8-21EC-437F-A6A7-D91ABD9DB219}" name="Minimum Starting MA" dataDxfId="27"/>
    <tableColumn id="5" xr3:uid="{1B8B1D67-2095-4BF1-9727-F03A31E8BBED}" name="Minimum 15th Yr BA" dataDxfId="26"/>
    <tableColumn id="2" xr3:uid="{AFCEACA4-94A2-4C02-915D-4755E788E766}" name="Minimum 15th Yr MA" dataDxfId="25"/>
    <tableColumn id="3" xr3:uid="{9C9032F1-1AF0-4785-B971-66A5B7CA4296}" name="Annual Gross Salary" dataDxfId="24"/>
    <tableColumn id="4" xr3:uid="{E8824D95-C075-4686-924D-E18C4DD021E5}" name="Monthly Gross Salary" dataDxfId="23"/>
    <tableColumn id="7" xr3:uid="{4F9FEF25-57A8-46A2-A3CD-B92A00FB0B7A}" name="District Health Benefit Information" dataDxfId="22"/>
    <tableColumn id="34" xr3:uid="{FE5ABBC3-A50F-48E2-A6EF-7A51819F87E9}" name="Monthly HMO Individual Health Premium" dataDxfId="21"/>
    <tableColumn id="33" xr3:uid="{A05438AE-BD16-4440-8119-23670B65C6D9}" name="Monthly HMO Family Health Premium" dataDxfId="20"/>
    <tableColumn id="27" xr3:uid="{ECE92897-A480-4D3E-8B15-C392CADB9262}" name="Monthly Basic PPO Individual Health Premium" dataDxfId="19"/>
    <tableColumn id="30" xr3:uid="{9C5F363A-5E15-48EE-B6D1-DE8FC6B24734}" name="Monthly Basic PPO Family Health Premium4" dataDxfId="18"/>
    <tableColumn id="29" xr3:uid="{ABB9D18E-E290-428E-9B73-24969927E594}" name="District Retirement Benefit Information" dataDxfId="17"/>
    <tableColumn id="28" xr3:uid="{5CACE706-F2BC-4942-9EA4-E9D00BC09A38}" name="Employee Contri-bution (%)" dataDxfId="16"/>
    <tableColumn id="8" xr3:uid="{5E020F82-B306-47A9-BBDC-A9D4A0E3E3C7}" name="Monthly Retirement Contribution" dataDxfId="15"/>
    <tableColumn id="9" xr3:uid="{0E212BA8-1B26-47B3-ADF9-54A20EB94C16}" name="Federal Income Tax" dataDxfId="14"/>
    <tableColumn id="10" xr3:uid="{2CD366B4-604A-4CC5-8FF2-DE20DB1C3E72}" name="FICA" dataDxfId="13"/>
    <tableColumn id="11" xr3:uid="{8A95B5B1-8104-4F0A-9359-4F44B3429722}" name="Medicare " dataDxfId="12"/>
    <tableColumn id="17" xr3:uid="{40E0909E-F505-4191-AF9E-FF2532D14122}" name="State/Local Tax" dataDxfId="11"/>
    <tableColumn id="32" xr3:uid="{7A6D39A6-97F2-47A2-BBB0-4FA4073ED552}" name="Annual Net" dataDxfId="10"/>
    <tableColumn id="31" xr3:uid="{83415E6F-E4C9-47B3-98E1-4AEFFB8C3DD2}" name="Monthly Net" dataDxfId="9"/>
    <tableColumn id="12" xr3:uid="{FB4A3FE4-AFC8-44A9-9586-4359B0EA717D}" name="County's 100% Composite Cost of Living Index" dataDxfId="8"/>
    <tableColumn id="19" xr3:uid="{3E7841B0-96E2-4248-BC93-E38D79D6062E}" name="15.73% Grocery " dataDxfId="7"/>
    <tableColumn id="20" xr3:uid="{DF6DD9D9-5CAB-4155-B552-A68E65BD49CD}" name="28.10% Housing" dataDxfId="6"/>
    <tableColumn id="23" xr3:uid="{4D89A4FB-9396-4338-9BCE-079FBC558B15}" name="9.06% Utilities" dataDxfId="5"/>
    <tableColumn id="22" xr3:uid="{8849833F-6051-4E67-8080-68D1D062996D}" name="8.53% Trans-portation" dataDxfId="4"/>
    <tableColumn id="25" xr3:uid="{E7086EC5-510A-4611-AD4B-003B38C08842}" name="4.83% Health-care" dataDxfId="3"/>
    <tableColumn id="24" xr3:uid="{50D2C3A1-01B7-4329-B603-FED37969FE9D}" name="33.75% Misc." dataDxfId="2"/>
    <tableColumn id="21" xr3:uid="{07D76784-5A06-4181-A0D6-5EFBD6BBAD9B}" name="Total Amount for Cost of Living Basics" dataDxfId="1"/>
    <tableColumn id="18" xr3:uid="{DDC3D546-6C0A-4BB1-B93F-8CBB08597D66}" name="Amount Remaining for Discretionary Spending" dataDxfId="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4313950-1091-457D-BC19-03101ABEF0F1}" name="Table12" displayName="Table12" ref="A4:R22" totalsRowShown="0" headerRowDxfId="354" dataDxfId="353">
  <autoFilter ref="A4:R22" xr:uid="{C4313950-1091-457D-BC19-03101ABEF0F1}"/>
  <tableColumns count="18">
    <tableColumn id="1" xr3:uid="{F1A1E2CD-65F5-430D-AFBA-8796976B9730}" name="State" dataDxfId="352"/>
    <tableColumn id="2" xr3:uid="{0DACDEA0-9962-4093-A6EF-AB0DC9BCF5CA}" name="COLI (%)" dataDxfId="351"/>
    <tableColumn id="3" xr3:uid="{A6636235-0AB1-4B44-9BB9-2F6F31012525}" name="Teacher Wage Penalty (%)" dataDxfId="350"/>
    <tableColumn id="4" xr3:uid="{AB523A2E-99D3-4C81-B539-600BB6C79740}" name="Avg. Starting BA" dataDxfId="349"/>
    <tableColumn id="5" xr3:uid="{1267332D-2CBA-4685-A277-55BD42A5DA59}" name="Avg. Top BA" dataDxfId="348"/>
    <tableColumn id="6" xr3:uid="{27973FF5-ABC5-4311-AA30-E596D30FD777}" name="Avg. Starting MA" dataDxfId="347"/>
    <tableColumn id="7" xr3:uid="{56B8D772-F7D2-40EF-A7AC-DC517675D285}" name="Avg. Top MA" dataDxfId="346"/>
    <tableColumn id="8" xr3:uid="{8CA744DA-AFFA-4758-8C56-6C1C8ED3EC1B}" name="Avg. Salary" dataDxfId="345"/>
    <tableColumn id="9" xr3:uid="{A4C3EE74-5029-4E89-97B0-4AA1B82D4515}" name="Avg. Top" dataDxfId="344"/>
    <tableColumn id="10" xr3:uid="{0845BFFD-0ABB-4118-BD28-1366345747C1}" name="State Min. 0-Year (BA)" dataDxfId="343"/>
    <tableColumn id="11" xr3:uid="{BB6E73B3-BA15-4683-8958-62BD7F83F90A}" name="State Min. 15-Year (BA)" dataDxfId="342"/>
    <tableColumn id="12" xr3:uid="{D4239D75-09B9-42E1-B3BF-9203CC3F618C}" name="State Min at Top of Salary Schedule (BA)" dataDxfId="341"/>
    <tableColumn id="13" xr3:uid="{7AB82519-990C-441B-8970-E2A5E2D39C0F}" name="Years to Top of Salary Schedule (BA)" dataDxfId="340"/>
    <tableColumn id="14" xr3:uid="{4D36273A-D466-4B1F-A33D-086C700BCE9C}" name="State Min. 0-Year (MA)" dataDxfId="339"/>
    <tableColumn id="15" xr3:uid="{005BAB7D-859D-4B7D-835B-D4155BC542E0}" name="State Min. 15-Year (MA)" dataDxfId="338"/>
    <tableColumn id="16" xr3:uid="{761B7617-8D13-4FFD-90B6-D6E4FFC235D5}" name="State Min at Top of Salary Schedule(MA)" dataDxfId="337"/>
    <tableColumn id="17" xr3:uid="{43EDE7AB-819C-4C6D-8B03-E4A76E0AAF40}" name="Years to Top of Salary Schedule (MA)" dataDxfId="336"/>
    <tableColumn id="18" xr3:uid="{0A791AC8-8744-43C0-A655-BC704C0A2F33}" name="Years to $50k" dataDxfId="33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3D56BE1-A339-4DDF-A4A4-B6BAC4ACD198}" name="Table11" displayName="Table11" ref="A4:R22" totalsRowShown="0" headerRowDxfId="334" dataDxfId="333">
  <autoFilter ref="A4:R22" xr:uid="{03D56BE1-A339-4DDF-A4A4-B6BAC4ACD198}"/>
  <tableColumns count="18">
    <tableColumn id="1" xr3:uid="{C92CB92A-A310-483A-89DE-34709766F2B5}" name="State" dataDxfId="332"/>
    <tableColumn id="2" xr3:uid="{D60216A7-8E40-4263-9C82-67BAC0C890E3}" name="COLI (%)" dataDxfId="331"/>
    <tableColumn id="3" xr3:uid="{59D229E0-9C6C-4536-85B9-ABF916F892FE}" name="Teacher Wage Penalty (%)" dataDxfId="330"/>
    <tableColumn id="4" xr3:uid="{9B6B35A1-93B0-4FD5-BAA8-A763C0819F79}" name="Avg. Starting BA" dataDxfId="329"/>
    <tableColumn id="5" xr3:uid="{B3D0A85C-DEF2-44BF-8D2C-F275CFEFB74D}" name="Avg. Top BA" dataDxfId="328"/>
    <tableColumn id="6" xr3:uid="{3AB112C8-02F2-4D07-B856-99DB4A1A171D}" name="Avg. Starting MA" dataDxfId="327"/>
    <tableColumn id="7" xr3:uid="{7C69356B-91A9-4C0B-B09F-064AB3A11BF8}" name="Avg. Top MA" dataDxfId="326"/>
    <tableColumn id="8" xr3:uid="{B9BC7A64-B96F-4DB4-9A81-3B622E0105BF}" name="Avg. Salary" dataDxfId="325"/>
    <tableColumn id="9" xr3:uid="{A822B171-D0B5-4DF9-B8DC-0FF3FC31F648}" name="Avg. Top" dataDxfId="324"/>
    <tableColumn id="10" xr3:uid="{17695E37-70D6-4677-808A-E4041DF067CE}" name="State Min. 0-Year (BA)" dataDxfId="323"/>
    <tableColumn id="11" xr3:uid="{8410ED66-7263-4388-BAC8-483924D53CA2}" name="State Min. 15-Year (BA)" dataDxfId="322"/>
    <tableColumn id="12" xr3:uid="{49AFF1E7-9958-4FFC-9581-F473091F63DC}" name="State Min at Top of Salary Schedule (BA)" dataDxfId="321"/>
    <tableColumn id="13" xr3:uid="{BD33BAC5-71AD-4D01-92C0-B1C7B0E0155C}" name="Years to Top of Salary Schedule (BA)" dataDxfId="320"/>
    <tableColumn id="14" xr3:uid="{032FC39B-37AA-434A-9047-C0BF2FC83767}" name="State Min. 0-Year (MA)" dataDxfId="319"/>
    <tableColumn id="15" xr3:uid="{E4D1DD88-0E0A-4FDE-82A7-DF8D8B6C2849}" name="State Min. 15-Year (MA)" dataDxfId="318"/>
    <tableColumn id="16" xr3:uid="{8421A7E3-499C-4FC9-9B88-C55DE7855F46}" name="State Min at Top of Salary Schedule(MA)" dataDxfId="317"/>
    <tableColumn id="17" xr3:uid="{11076513-9F7B-429C-81D1-BF3DAEA2ECD3}" name="Years to Top of Salary Schedule (MA)" dataDxfId="316"/>
    <tableColumn id="18" xr3:uid="{AF0EF608-5F1C-40C5-93D9-A1A969E621E2}" name="Years to $50k" dataDxfId="31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0D3CBE7-CDBE-4634-8D1B-28C29897731B}" name="Table10" displayName="Table10" ref="A4:R22" totalsRowShown="0" headerRowDxfId="314" dataDxfId="313">
  <autoFilter ref="A4:R22" xr:uid="{B0D3CBE7-CDBE-4634-8D1B-28C29897731B}"/>
  <tableColumns count="18">
    <tableColumn id="1" xr3:uid="{03492C32-0B1F-492D-857C-556D49650280}" name="State" dataDxfId="312"/>
    <tableColumn id="2" xr3:uid="{D061D47C-B723-4E84-875A-E9DF605DD0C6}" name="COLI (%)" dataDxfId="311"/>
    <tableColumn id="3" xr3:uid="{A74BA878-86D1-4691-8B81-A8090819FB47}" name="Teacher Wage Penalty (%)" dataDxfId="310"/>
    <tableColumn id="4" xr3:uid="{92BE9836-C5ED-4113-8950-0CAC7A03AEEC}" name="Avg. Starting BA" dataDxfId="309"/>
    <tableColumn id="5" xr3:uid="{A26C660F-DB93-4B02-BB6C-484CCC84418A}" name="Avg. Top BA" dataDxfId="308"/>
    <tableColumn id="6" xr3:uid="{82316A75-7847-4706-B209-38DB9B1F9B27}" name="Avg. Starting MA" dataDxfId="307"/>
    <tableColumn id="7" xr3:uid="{93020C52-DF8A-4079-AD3B-5B19E8B61CED}" name="Avg. Top MA" dataDxfId="306"/>
    <tableColumn id="8" xr3:uid="{44019D09-C136-4FF4-ABB8-424F8CC18FC8}" name="Avg. Salary" dataDxfId="305"/>
    <tableColumn id="9" xr3:uid="{0D302AF6-C106-40BC-BEE3-F2BCDAF4C230}" name="Avg. Top" dataDxfId="304"/>
    <tableColumn id="10" xr3:uid="{C5B3765C-AC5D-441F-A515-FD4E75C13B0F}" name="State Min. 0-Year (BA)" dataDxfId="303"/>
    <tableColumn id="11" xr3:uid="{F769F204-FA8A-4262-BC44-4DDE14FAAD1E}" name="State Min. 15-Year (BA)" dataDxfId="302"/>
    <tableColumn id="12" xr3:uid="{9FDDDE78-9C3E-45FA-9D8F-8912DD506249}" name="State Min at Top of Salary Schedule (BA)" dataDxfId="301"/>
    <tableColumn id="13" xr3:uid="{3754968D-7DFB-4408-9857-0A95A6B7E0C2}" name="Years to Top of Salary Schedule (BA)" dataDxfId="300"/>
    <tableColumn id="14" xr3:uid="{1FC443C3-AE15-4015-B6F8-3B25CD17BFA4}" name="State Min. 0-Year (MA)" dataDxfId="299"/>
    <tableColumn id="15" xr3:uid="{1D7AAB39-53E9-4E34-B0DA-2A3BEA8CE403}" name="State Min. 15-Year (MA)" dataDxfId="298"/>
    <tableColumn id="16" xr3:uid="{BD23122B-6D90-4E27-9D74-FD80CD44D058}" name="State Min at Top of Salary Schedule(MA)" dataDxfId="297"/>
    <tableColumn id="17" xr3:uid="{84AE9108-4990-4F28-BEED-4AB8AE3BBF5D}" name="Years to Top of Salary Schedule (MA)" dataDxfId="296"/>
    <tableColumn id="18" xr3:uid="{081815D8-2F9E-4951-AD5E-93F57C862A55}" name="Years to $50k" dataDxfId="295"/>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30F010-FBEB-4DC6-8DEC-005A7B5BA31E}" name="Table3" displayName="Table3" ref="A4:R22" totalsRowShown="0" headerRowDxfId="294" dataDxfId="293">
  <autoFilter ref="A4:R22" xr:uid="{A4189C1D-82D9-44A9-A8B9-565AC31AF6F6}"/>
  <tableColumns count="18">
    <tableColumn id="1" xr3:uid="{E69999C8-3D72-49FB-A943-C4CD312F7D40}" name="State" dataDxfId="292"/>
    <tableColumn id="3" xr3:uid="{C2EB9B05-1912-4424-9645-2B798DEFD4BF}" name="COLI (%)" dataDxfId="291"/>
    <tableColumn id="4" xr3:uid="{062881C3-19CD-4E35-83BE-EF0703AC0AB0}" name="Teacher Wage Penalty (%)" dataDxfId="290"/>
    <tableColumn id="5" xr3:uid="{0472BAF5-346A-4B9E-A9AF-67EDD757C4BE}" name="Avg. Starting BA" dataDxfId="289"/>
    <tableColumn id="19" xr3:uid="{C8E0CCF0-45C9-4A46-9E8E-DB0CE8298C1A}" name="Avg. Top BA" dataDxfId="288"/>
    <tableColumn id="6" xr3:uid="{9427861B-B0E3-4139-9884-D1D98A974D37}" name="Avg. Starting MA" dataDxfId="287"/>
    <tableColumn id="8" xr3:uid="{1182F4E0-91A2-4991-80BA-B3AD5095C529}" name="Avg. Top MA" dataDxfId="286"/>
    <tableColumn id="2" xr3:uid="{94602F26-0383-45CB-A4C6-3CC7B07C76EF}" name="Avg. Salary" dataDxfId="285"/>
    <tableColumn id="9" xr3:uid="{9C82136D-AE94-48E1-BAAB-1F0BB0E29236}" name="Avg. Top" dataDxfId="284"/>
    <tableColumn id="10" xr3:uid="{6EB84297-B3C2-4297-918C-3943EEA33A57}" name="State Min. 0-Year (BA)" dataDxfId="283"/>
    <tableColumn id="11" xr3:uid="{97DD99CF-DFA3-4841-8592-FCECE648F65E}" name="State Min. 15-Year (BA)" dataDxfId="282"/>
    <tableColumn id="12" xr3:uid="{570A85E6-35D6-4CC7-AD80-DE65843485EF}" name="State Min at Top of Salary Schedule (BA)" dataDxfId="281"/>
    <tableColumn id="13" xr3:uid="{46BB56E6-E4CD-4E64-9DA5-E3CB24DE0108}" name="Years to Top of Salary Schedule (BA)" dataDxfId="280"/>
    <tableColumn id="14" xr3:uid="{D7FA736A-F173-461C-9DAA-39E364AF1871}" name="State Min. 0-Year (MA)" dataDxfId="279"/>
    <tableColumn id="15" xr3:uid="{A63B6DE0-5A99-42CA-BEFF-9F478CC7B4BB}" name="State Min. 15-Year (MA)" dataDxfId="278"/>
    <tableColumn id="16" xr3:uid="{34824EDB-30C1-49C6-840C-96895E231259}" name="State Min at Top of Salary Schedule(MA)" dataDxfId="277"/>
    <tableColumn id="17" xr3:uid="{447F09E4-FFDC-456A-9BE8-FBFA52DBC26C}" name="Years to Top of Salary Schedule (MA)" dataDxfId="276"/>
    <tableColumn id="18" xr3:uid="{1A7DF2F5-61F9-472B-8E18-C0C70FFBA268}" name="Years to $50k" dataDxfId="27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193C6E5-8559-4646-8E18-4649365D66B9}" name="Table8" displayName="Table8" ref="A4:R22" totalsRowShown="0" headerRowDxfId="274" dataDxfId="273">
  <autoFilter ref="A4:R22" xr:uid="{0193C6E5-8559-4646-8E18-4649365D66B9}"/>
  <tableColumns count="18">
    <tableColumn id="1" xr3:uid="{E578805B-D12A-4C72-BFD3-AA089FD0EDF1}" name="State" dataDxfId="272"/>
    <tableColumn id="2" xr3:uid="{8B242A6A-C806-4221-837F-477CA75F25B3}" name="COLI (%)" dataDxfId="271"/>
    <tableColumn id="3" xr3:uid="{A497229F-F19A-4583-8383-0B27B21FA33B}" name="Teacher Wage Penalty (%)" dataDxfId="270"/>
    <tableColumn id="4" xr3:uid="{77EB33FC-FBD7-41CB-B7B6-032D85121221}" name="Avg. Starting BA" dataDxfId="269"/>
    <tableColumn id="5" xr3:uid="{8BE43DE4-0CD7-4007-9B39-D8759085C7FD}" name="Avg. Top BA" dataDxfId="268"/>
    <tableColumn id="6" xr3:uid="{5F5BC8F0-7CF8-4C39-8585-077D412251BA}" name="Avg. Starting MA" dataDxfId="267"/>
    <tableColumn id="7" xr3:uid="{B0AD6222-BEC8-4640-A470-97CE321F930E}" name="Avg. Top MA" dataDxfId="266"/>
    <tableColumn id="8" xr3:uid="{0CDF60C6-AB34-4518-B9B4-4421ED17D828}" name="Avg. Salary" dataDxfId="265"/>
    <tableColumn id="9" xr3:uid="{FCDC3FAD-302B-4993-A8DD-B0F607DCDA58}" name="Avg. Top" dataDxfId="264"/>
    <tableColumn id="10" xr3:uid="{79D38710-6723-4105-9ABA-B2DE951651A2}" name="State Min. 0-Year (BA)" dataDxfId="263"/>
    <tableColumn id="11" xr3:uid="{D27565EE-BC1D-4805-BF7B-0500365A2EAC}" name="State Min. 15-Year (BA)" dataDxfId="262"/>
    <tableColumn id="12" xr3:uid="{071347FD-09D6-4DDF-AB99-1D380383E568}" name="State Min at Top of Salary Schedule (BA)" dataDxfId="261"/>
    <tableColumn id="13" xr3:uid="{462BBC8C-2A37-409B-BE00-61F41D1FA5BB}" name="Years to Top of Salary Schedule (BA)" dataDxfId="260"/>
    <tableColumn id="14" xr3:uid="{64B6762B-6399-4DED-BB24-14975DD89F59}" name="State Min. 0-Year (MA)" dataDxfId="259"/>
    <tableColumn id="15" xr3:uid="{3835BC8E-4CFB-46DF-8B62-BCC103427625}" name="State Min. 15-Year (MA)" dataDxfId="258"/>
    <tableColumn id="16" xr3:uid="{86D0326E-202C-4105-AD56-71F2CF0FA71D}" name="State Min at Top of Salary Schedule(MA)" dataDxfId="257"/>
    <tableColumn id="17" xr3:uid="{3DCAFA5D-87D7-4C74-8C17-22DEA32CF1DD}" name="Years to Top of Salary Schedule (MA)" dataDxfId="256"/>
    <tableColumn id="18" xr3:uid="{9E999449-A514-479A-981B-30B14552DBE0}" name="Years to $50k" dataDxfId="255"/>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8B3EF70-555B-4A39-9ADD-78133AD9831B}" name="Table816" displayName="Table816" ref="A4:R22" totalsRowShown="0" headerRowDxfId="254" dataDxfId="253">
  <autoFilter ref="A4:R22" xr:uid="{0193C6E5-8559-4646-8E18-4649365D66B9}"/>
  <tableColumns count="18">
    <tableColumn id="1" xr3:uid="{E63C24A6-6BD4-44C8-9E4A-DE40396E5105}" name="State" dataDxfId="252"/>
    <tableColumn id="2" xr3:uid="{5B12D430-2CD2-4996-A19A-7B3C4D9C81E8}" name="COLI (%)" dataDxfId="251"/>
    <tableColumn id="3" xr3:uid="{18580A41-EF42-4F20-BD4D-E413ED832BE1}" name="Teacher Wage Penalty (%)" dataDxfId="250"/>
    <tableColumn id="4" xr3:uid="{C28C6918-98A2-4528-93EB-321CE3286F6B}" name="Avg. Starting BA" dataDxfId="249"/>
    <tableColumn id="5" xr3:uid="{C40F8593-70CD-400A-93DB-3B4B3B825CA0}" name="Avg. Top BA" dataDxfId="248"/>
    <tableColumn id="6" xr3:uid="{FDC075F9-8194-4216-8B5C-A8EBFCC440C7}" name="Avg. Starting MA" dataDxfId="247"/>
    <tableColumn id="7" xr3:uid="{7839EA70-B084-4A01-817B-9A0ED61CF5ED}" name="Avg. Top MA" dataDxfId="246"/>
    <tableColumn id="8" xr3:uid="{155A9B15-0531-4501-A0BB-30FF7E370398}" name="Avg. Salary" dataDxfId="245"/>
    <tableColumn id="9" xr3:uid="{85017469-D3A5-4008-9A38-CF369B157413}" name="Avg. Top" dataDxfId="244"/>
    <tableColumn id="10" xr3:uid="{88BB634C-3306-4AA3-A50F-76AE1CC9F330}" name="State Min. 0-Year (BA)" dataDxfId="243"/>
    <tableColumn id="11" xr3:uid="{E3A9BAC9-5EE2-4C2F-94D4-7A9A772DC2AD}" name="State Min. 15-Year (BA)" dataDxfId="242"/>
    <tableColumn id="12" xr3:uid="{9424CE09-7011-410A-A4BA-179740F9A911}" name="State Min at Top of Salary Schedule (BA)" dataDxfId="241"/>
    <tableColumn id="13" xr3:uid="{24FED0C8-7979-4C7E-925A-A4B28510228B}" name="Years to Top of Salary Schedule (BA)" dataDxfId="240"/>
    <tableColumn id="14" xr3:uid="{43B57DBA-1FC0-4424-B379-ADBCA837900D}" name="State Min. 0-Year (MA)" dataDxfId="239"/>
    <tableColumn id="15" xr3:uid="{016E5B57-150F-4644-8C4F-80A75494258B}" name="State Min. 15-Year (MA)" dataDxfId="238"/>
    <tableColumn id="16" xr3:uid="{3AF933CE-0EE6-41C6-9000-B67027E4BD18}" name="State Min at Top of Salary Schedule(MA)" dataDxfId="237"/>
    <tableColumn id="17" xr3:uid="{B3EC9F0E-DF3E-4EB0-B746-DAD52E2BE9EB}" name="Years to Top of Salary Schedule (MA)" dataDxfId="236"/>
    <tableColumn id="18" xr3:uid="{26F1790B-F736-4101-A206-174623E3ED63}" name="Years to $50k" dataDxfId="235"/>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CB865F3-A532-4393-B6BD-397986E1CB54}" name="Table81617" displayName="Table81617" ref="A4:R22" totalsRowShown="0" headerRowDxfId="234" dataDxfId="233">
  <autoFilter ref="A4:R22" xr:uid="{0193C6E5-8559-4646-8E18-4649365D66B9}"/>
  <tableColumns count="18">
    <tableColumn id="1" xr3:uid="{0D51157E-38CF-44A8-BB77-CC04679D252D}" name="State" dataDxfId="232"/>
    <tableColumn id="2" xr3:uid="{6D42DDC2-6119-4517-BDD6-CF38D6D46413}" name="COLI (%)" dataDxfId="231"/>
    <tableColumn id="3" xr3:uid="{3B1E704C-94C1-4E04-A383-D4A72950A106}" name="Teacher Wage Penalty (%)" dataDxfId="230"/>
    <tableColumn id="4" xr3:uid="{B4DE5830-C75E-4AF1-B991-403D21438791}" name="Avg. Starting BA" dataDxfId="229"/>
    <tableColumn id="5" xr3:uid="{21F5BC4F-32B2-4198-A8C3-12671ABB701C}" name="Avg. Top BA" dataDxfId="228"/>
    <tableColumn id="6" xr3:uid="{37E13E24-54D0-4A54-9A5B-2CF0A62D49E9}" name="Avg. Starting MA" dataDxfId="227"/>
    <tableColumn id="7" xr3:uid="{8C43103A-D221-460F-9B72-1807B3E5CFB5}" name="Avg. Top MA" dataDxfId="226"/>
    <tableColumn id="8" xr3:uid="{60177510-D638-4879-B82C-68E0F8ED38F1}" name="Avg. Salary" dataDxfId="225"/>
    <tableColumn id="9" xr3:uid="{F903C07C-84F8-4E34-8332-690F09389524}" name="Avg. Top" dataDxfId="224"/>
    <tableColumn id="10" xr3:uid="{50AA5ADC-ED13-45B6-B2E0-53E0543148FF}" name="State Min. 0-Year (BA)" dataDxfId="223"/>
    <tableColumn id="11" xr3:uid="{7C9F58CF-8087-4636-825A-456F8F1DCB33}" name="State Min. 15-Year (BA)" dataDxfId="222"/>
    <tableColumn id="12" xr3:uid="{32856BF1-D25A-4A18-87D0-43622C238AE4}" name="State Min at Top of Salary Schedule (BA)" dataDxfId="221"/>
    <tableColumn id="13" xr3:uid="{B8FCECBE-A2CC-4015-8A3C-B2081F354515}" name="Years to Top of Salary Schedule (BA)" dataDxfId="220"/>
    <tableColumn id="14" xr3:uid="{9DB62C93-7D64-4AD6-87C1-5D89F8C9CE0E}" name="State Min. 0-Year (MA)" dataDxfId="219"/>
    <tableColumn id="15" xr3:uid="{0A4534AD-126F-4A8A-9B8C-298A69E8A5A7}" name="State Min. 15-Year (MA)" dataDxfId="218"/>
    <tableColumn id="16" xr3:uid="{40FBD450-98CA-46B8-B753-3BED225CE5F5}" name="State Min at Top of Salary Schedule(MA)" dataDxfId="217"/>
    <tableColumn id="17" xr3:uid="{4BAC7AAB-C45E-4002-A1A5-352EE2F4F4D7}" name="Years to Top of Salary Schedule (MA)" dataDxfId="216"/>
    <tableColumn id="18" xr3:uid="{1A3D8B01-F1CC-47AE-B14C-7030DF950508}" name="Years to $50k" dataDxfId="215"/>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hyperlink" Target="https://knowyourbenefits.dfa.ms.gov/" TargetMode="External"/><Relationship Id="rId13" Type="http://schemas.openxmlformats.org/officeDocument/2006/relationships/hyperlink" Target="https://www.mybenefits.myflorida.com/health/health_insurance_plans" TargetMode="External"/><Relationship Id="rId18" Type="http://schemas.openxmlformats.org/officeDocument/2006/relationships/table" Target="../tables/table12.xml"/><Relationship Id="rId3" Type="http://schemas.openxmlformats.org/officeDocument/2006/relationships/hyperlink" Target="https://www.trs.texas.gov/Pages/healthcare_trs_activecare.aspx" TargetMode="External"/><Relationship Id="rId7" Type="http://schemas.openxmlformats.org/officeDocument/2006/relationships/hyperlink" Target="https://www.shpnc.org/" TargetMode="External"/><Relationship Id="rId12" Type="http://schemas.openxmlformats.org/officeDocument/2006/relationships/hyperlink" Target="https://shbp.georgia.gov/" TargetMode="External"/><Relationship Id="rId17" Type="http://schemas.openxmlformats.org/officeDocument/2006/relationships/printerSettings" Target="../printerSettings/printerSettings4.bin"/><Relationship Id="rId2" Type="http://schemas.openxmlformats.org/officeDocument/2006/relationships/hyperlink" Target="https://www.dhrm.virginia.gov/employeebenefits/health-benefits" TargetMode="External"/><Relationship Id="rId16" Type="http://schemas.openxmlformats.org/officeDocument/2006/relationships/hyperlink" Target="https://www.rsa-al.gov/peehip/" TargetMode="External"/><Relationship Id="rId1" Type="http://schemas.openxmlformats.org/officeDocument/2006/relationships/hyperlink" Target="https://peia.wv.gov/health-plans/Pages/default.aspx" TargetMode="External"/><Relationship Id="rId6" Type="http://schemas.openxmlformats.org/officeDocument/2006/relationships/hyperlink" Target="https://omes.ok.gov/services/employees-group-insurance-division" TargetMode="External"/><Relationship Id="rId11" Type="http://schemas.openxmlformats.org/officeDocument/2006/relationships/hyperlink" Target="https://trs.ky.gov/" TargetMode="External"/><Relationship Id="rId5" Type="http://schemas.openxmlformats.org/officeDocument/2006/relationships/hyperlink" Target="https://ed.sc.gov/jobs/human-resources/benefits/" TargetMode="External"/><Relationship Id="rId15" Type="http://schemas.openxmlformats.org/officeDocument/2006/relationships/hyperlink" Target="https://www.healthadvantage-hmo.com/members/employer-coverage/arkansas-state-public-school" TargetMode="External"/><Relationship Id="rId10" Type="http://schemas.openxmlformats.org/officeDocument/2006/relationships/hyperlink" Target="https://info.groupbenefits.org/health-plans/" TargetMode="External"/><Relationship Id="rId4" Type="http://schemas.openxmlformats.org/officeDocument/2006/relationships/hyperlink" Target="https://www.tn.gov/partnersforhealth.html" TargetMode="External"/><Relationship Id="rId9" Type="http://schemas.openxmlformats.org/officeDocument/2006/relationships/hyperlink" Target="https://www.ccboe.com/myccps/index.php/2016-08-28-23-09-30/benefits" TargetMode="External"/><Relationship Id="rId14" Type="http://schemas.openxmlformats.org/officeDocument/2006/relationships/hyperlink" Target="https://dhr.delaware.gov/benefits/oe/education.shtml"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knowyourbenefits.dfa.ms.gov/" TargetMode="External"/><Relationship Id="rId13" Type="http://schemas.openxmlformats.org/officeDocument/2006/relationships/hyperlink" Target="https://www.mybenefits.myflorida.com/health/health_insurance_plans" TargetMode="External"/><Relationship Id="rId18" Type="http://schemas.openxmlformats.org/officeDocument/2006/relationships/table" Target="../tables/table13.xml"/><Relationship Id="rId3" Type="http://schemas.openxmlformats.org/officeDocument/2006/relationships/hyperlink" Target="https://www.trs.texas.gov/Pages/healthcare_trs_activecare.aspx" TargetMode="External"/><Relationship Id="rId7" Type="http://schemas.openxmlformats.org/officeDocument/2006/relationships/hyperlink" Target="https://www.shpnc.org/" TargetMode="External"/><Relationship Id="rId12" Type="http://schemas.openxmlformats.org/officeDocument/2006/relationships/hyperlink" Target="https://shbp.georgia.gov/" TargetMode="External"/><Relationship Id="rId17" Type="http://schemas.openxmlformats.org/officeDocument/2006/relationships/printerSettings" Target="../printerSettings/printerSettings5.bin"/><Relationship Id="rId2" Type="http://schemas.openxmlformats.org/officeDocument/2006/relationships/hyperlink" Target="https://www.dhrm.virginia.gov/employeebenefits/health-benefits" TargetMode="External"/><Relationship Id="rId16" Type="http://schemas.openxmlformats.org/officeDocument/2006/relationships/hyperlink" Target="https://www.rsa-al.gov/peehip/" TargetMode="External"/><Relationship Id="rId1" Type="http://schemas.openxmlformats.org/officeDocument/2006/relationships/hyperlink" Target="https://peia.wv.gov/health-plans/Pages/default.aspx" TargetMode="External"/><Relationship Id="rId6" Type="http://schemas.openxmlformats.org/officeDocument/2006/relationships/hyperlink" Target="https://omes.ok.gov/services/employees-group-insurance-division" TargetMode="External"/><Relationship Id="rId11" Type="http://schemas.openxmlformats.org/officeDocument/2006/relationships/hyperlink" Target="https://trs.ky.gov/" TargetMode="External"/><Relationship Id="rId5" Type="http://schemas.openxmlformats.org/officeDocument/2006/relationships/hyperlink" Target="https://ed.sc.gov/jobs/human-resources/benefits/" TargetMode="External"/><Relationship Id="rId15" Type="http://schemas.openxmlformats.org/officeDocument/2006/relationships/hyperlink" Target="https://www.healthadvantage-hmo.com/members/employer-coverage/arkansas-state-public-school" TargetMode="External"/><Relationship Id="rId10" Type="http://schemas.openxmlformats.org/officeDocument/2006/relationships/hyperlink" Target="https://info.groupbenefits.org/health-plans/" TargetMode="External"/><Relationship Id="rId4" Type="http://schemas.openxmlformats.org/officeDocument/2006/relationships/hyperlink" Target="https://www.tn.gov/partnersforhealth.html" TargetMode="External"/><Relationship Id="rId9" Type="http://schemas.openxmlformats.org/officeDocument/2006/relationships/hyperlink" Target="https://www.ccboe.com/myccps/index.php/2016-08-28-23-09-30/benefits" TargetMode="External"/><Relationship Id="rId14" Type="http://schemas.openxmlformats.org/officeDocument/2006/relationships/hyperlink" Target="https://dhr.delaware.gov/benefits/oe/education.shtml"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knowyourbenefits.dfa.ms.gov/" TargetMode="External"/><Relationship Id="rId13" Type="http://schemas.openxmlformats.org/officeDocument/2006/relationships/hyperlink" Target="https://www.mybenefits.myflorida.com/health/health_insurance_plans" TargetMode="External"/><Relationship Id="rId3" Type="http://schemas.openxmlformats.org/officeDocument/2006/relationships/hyperlink" Target="https://www.trs.texas.gov/Pages/healthcare_trs_activecare.aspx" TargetMode="External"/><Relationship Id="rId7" Type="http://schemas.openxmlformats.org/officeDocument/2006/relationships/hyperlink" Target="https://www.shpnc.org/" TargetMode="External"/><Relationship Id="rId12" Type="http://schemas.openxmlformats.org/officeDocument/2006/relationships/hyperlink" Target="https://shbp.georgia.gov/" TargetMode="External"/><Relationship Id="rId17" Type="http://schemas.openxmlformats.org/officeDocument/2006/relationships/table" Target="../tables/table14.xml"/><Relationship Id="rId2" Type="http://schemas.openxmlformats.org/officeDocument/2006/relationships/hyperlink" Target="https://www.dhrm.virginia.gov/employeebenefits/health-benefits" TargetMode="External"/><Relationship Id="rId16" Type="http://schemas.openxmlformats.org/officeDocument/2006/relationships/hyperlink" Target="https://www.rsa-al.gov/peehip/" TargetMode="External"/><Relationship Id="rId1" Type="http://schemas.openxmlformats.org/officeDocument/2006/relationships/hyperlink" Target="https://peia.wv.gov/health-plans/Pages/default.aspx" TargetMode="External"/><Relationship Id="rId6" Type="http://schemas.openxmlformats.org/officeDocument/2006/relationships/hyperlink" Target="https://omes.ok.gov/services/employees-group-insurance-division" TargetMode="External"/><Relationship Id="rId11" Type="http://schemas.openxmlformats.org/officeDocument/2006/relationships/hyperlink" Target="https://trs.ky.gov/" TargetMode="External"/><Relationship Id="rId5" Type="http://schemas.openxmlformats.org/officeDocument/2006/relationships/hyperlink" Target="https://ed.sc.gov/jobs/human-resources/benefits/" TargetMode="External"/><Relationship Id="rId15" Type="http://schemas.openxmlformats.org/officeDocument/2006/relationships/hyperlink" Target="https://www.healthadvantage-hmo.com/members/employer-coverage/arkansas-state-public-school" TargetMode="External"/><Relationship Id="rId10" Type="http://schemas.openxmlformats.org/officeDocument/2006/relationships/hyperlink" Target="https://info.groupbenefits.org/health-plans/" TargetMode="External"/><Relationship Id="rId4" Type="http://schemas.openxmlformats.org/officeDocument/2006/relationships/hyperlink" Target="https://www.tn.gov/partnersforhealth.html" TargetMode="External"/><Relationship Id="rId9" Type="http://schemas.openxmlformats.org/officeDocument/2006/relationships/hyperlink" Target="https://www.ccboe.com/myccps/index.php/2016-08-28-23-09-30/benefits" TargetMode="External"/><Relationship Id="rId14" Type="http://schemas.openxmlformats.org/officeDocument/2006/relationships/hyperlink" Target="https://dhr.delaware.gov/benefits/oe/education.shtml"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knowyourbenefits.dfa.ms.gov/" TargetMode="External"/><Relationship Id="rId13" Type="http://schemas.openxmlformats.org/officeDocument/2006/relationships/hyperlink" Target="https://www.mybenefits.myflorida.com/health/health_insurance_plans" TargetMode="External"/><Relationship Id="rId3" Type="http://schemas.openxmlformats.org/officeDocument/2006/relationships/hyperlink" Target="https://www.trs.texas.gov/Pages/healthcare_trs_activecare.aspx" TargetMode="External"/><Relationship Id="rId7" Type="http://schemas.openxmlformats.org/officeDocument/2006/relationships/hyperlink" Target="https://www.shpnc.org/" TargetMode="External"/><Relationship Id="rId12" Type="http://schemas.openxmlformats.org/officeDocument/2006/relationships/hyperlink" Target="https://shbp.georgia.gov/" TargetMode="External"/><Relationship Id="rId17" Type="http://schemas.openxmlformats.org/officeDocument/2006/relationships/table" Target="../tables/table15.xml"/><Relationship Id="rId2" Type="http://schemas.openxmlformats.org/officeDocument/2006/relationships/hyperlink" Target="https://www.dhrm.virginia.gov/employeebenefits/health-benefits" TargetMode="External"/><Relationship Id="rId16" Type="http://schemas.openxmlformats.org/officeDocument/2006/relationships/hyperlink" Target="https://www.rsa-al.gov/peehip/" TargetMode="External"/><Relationship Id="rId1" Type="http://schemas.openxmlformats.org/officeDocument/2006/relationships/hyperlink" Target="https://peia.wv.gov/health-plans/Pages/default.aspx" TargetMode="External"/><Relationship Id="rId6" Type="http://schemas.openxmlformats.org/officeDocument/2006/relationships/hyperlink" Target="https://omes.ok.gov/services/employees-group-insurance-division" TargetMode="External"/><Relationship Id="rId11" Type="http://schemas.openxmlformats.org/officeDocument/2006/relationships/hyperlink" Target="https://trs.ky.gov/" TargetMode="External"/><Relationship Id="rId5" Type="http://schemas.openxmlformats.org/officeDocument/2006/relationships/hyperlink" Target="https://ed.sc.gov/jobs/human-resources/benefits/" TargetMode="External"/><Relationship Id="rId15" Type="http://schemas.openxmlformats.org/officeDocument/2006/relationships/hyperlink" Target="https://www.healthadvantage-hmo.com/members/employer-coverage/arkansas-state-public-school" TargetMode="External"/><Relationship Id="rId10" Type="http://schemas.openxmlformats.org/officeDocument/2006/relationships/hyperlink" Target="https://info.groupbenefits.org/health-plans/" TargetMode="External"/><Relationship Id="rId4" Type="http://schemas.openxmlformats.org/officeDocument/2006/relationships/hyperlink" Target="https://www.tn.gov/partnersforhealth.html" TargetMode="External"/><Relationship Id="rId9" Type="http://schemas.openxmlformats.org/officeDocument/2006/relationships/hyperlink" Target="https://www.ccboe.com/myccps/index.php/2016-08-28-23-09-30/benefits" TargetMode="External"/><Relationship Id="rId14" Type="http://schemas.openxmlformats.org/officeDocument/2006/relationships/hyperlink" Target="https://dhr.delaware.gov/benefits/oe/education.shtml"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knowyourbenefits.dfa.ms.gov/" TargetMode="External"/><Relationship Id="rId13" Type="http://schemas.openxmlformats.org/officeDocument/2006/relationships/hyperlink" Target="https://www.mybenefits.myflorida.com/health/health_insurance_plans" TargetMode="External"/><Relationship Id="rId3" Type="http://schemas.openxmlformats.org/officeDocument/2006/relationships/hyperlink" Target="https://www.trs.texas.gov/Pages/healthcare_trs_activecare.aspx" TargetMode="External"/><Relationship Id="rId7" Type="http://schemas.openxmlformats.org/officeDocument/2006/relationships/hyperlink" Target="https://www.shpnc.org/" TargetMode="External"/><Relationship Id="rId12" Type="http://schemas.openxmlformats.org/officeDocument/2006/relationships/hyperlink" Target="https://shbp.georgia.gov/" TargetMode="External"/><Relationship Id="rId17" Type="http://schemas.openxmlformats.org/officeDocument/2006/relationships/table" Target="../tables/table16.xml"/><Relationship Id="rId2" Type="http://schemas.openxmlformats.org/officeDocument/2006/relationships/hyperlink" Target="https://www.dhrm.virginia.gov/employeebenefits/health-benefits" TargetMode="External"/><Relationship Id="rId16" Type="http://schemas.openxmlformats.org/officeDocument/2006/relationships/hyperlink" Target="https://www.rsa-al.gov/peehip/" TargetMode="External"/><Relationship Id="rId1" Type="http://schemas.openxmlformats.org/officeDocument/2006/relationships/hyperlink" Target="https://peia.wv.gov/health-plans/Pages/default.aspx" TargetMode="External"/><Relationship Id="rId6" Type="http://schemas.openxmlformats.org/officeDocument/2006/relationships/hyperlink" Target="https://omes.ok.gov/services/employees-group-insurance-division" TargetMode="External"/><Relationship Id="rId11" Type="http://schemas.openxmlformats.org/officeDocument/2006/relationships/hyperlink" Target="https://trs.ky.gov/" TargetMode="External"/><Relationship Id="rId5" Type="http://schemas.openxmlformats.org/officeDocument/2006/relationships/hyperlink" Target="https://ed.sc.gov/jobs/human-resources/benefits/" TargetMode="External"/><Relationship Id="rId15" Type="http://schemas.openxmlformats.org/officeDocument/2006/relationships/hyperlink" Target="https://www.healthadvantage-hmo.com/members/employer-coverage/arkansas-state-public-school" TargetMode="External"/><Relationship Id="rId10" Type="http://schemas.openxmlformats.org/officeDocument/2006/relationships/hyperlink" Target="https://info.groupbenefits.org/health-plans/" TargetMode="External"/><Relationship Id="rId4" Type="http://schemas.openxmlformats.org/officeDocument/2006/relationships/hyperlink" Target="https://www.tn.gov/partnersforhealth.html" TargetMode="External"/><Relationship Id="rId9" Type="http://schemas.openxmlformats.org/officeDocument/2006/relationships/hyperlink" Target="https://www.ccboe.com/myccps/index.php/2016-08-28-23-09-30/benefits" TargetMode="External"/><Relationship Id="rId14" Type="http://schemas.openxmlformats.org/officeDocument/2006/relationships/hyperlink" Target="https://dhr.delaware.gov/benefits/oe/education.shtml" TargetMode="External"/></Relationships>
</file>

<file path=xl/worksheets/_rels/sheet18.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drawing" Target="../drawings/drawing19.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drawing" Target="../drawings/drawing20.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drawing" Target="../drawings/drawing21.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drawing" Target="../drawings/drawing22.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drawing" Target="../drawings/drawing24.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D644A-DBE0-4844-B926-A552A2FBEDCA}">
  <sheetPr codeName="Sheet1">
    <tabColor rgb="FF7030A0"/>
  </sheetPr>
  <dimension ref="A1:B33"/>
  <sheetViews>
    <sheetView zoomScaleNormal="100" workbookViewId="0">
      <selection activeCell="E15" sqref="E15"/>
    </sheetView>
  </sheetViews>
  <sheetFormatPr defaultRowHeight="15" x14ac:dyDescent="0.25"/>
  <cols>
    <col min="1" max="1" width="9.5703125" customWidth="1"/>
    <col min="2" max="2" width="101.28515625" customWidth="1"/>
  </cols>
  <sheetData>
    <row r="1" spans="1:2" ht="20.25" x14ac:dyDescent="0.3">
      <c r="A1" s="321" t="s">
        <v>811</v>
      </c>
    </row>
    <row r="2" spans="1:2" x14ac:dyDescent="0.25">
      <c r="A2" s="1" t="s">
        <v>0</v>
      </c>
    </row>
    <row r="3" spans="1:2" x14ac:dyDescent="0.25">
      <c r="A3" s="1"/>
    </row>
    <row r="4" spans="1:2" x14ac:dyDescent="0.25">
      <c r="A4" s="1" t="s">
        <v>1</v>
      </c>
      <c r="B4" s="1"/>
    </row>
    <row r="5" spans="1:2" x14ac:dyDescent="0.25">
      <c r="A5" s="1"/>
      <c r="B5" s="2" t="s">
        <v>2</v>
      </c>
    </row>
    <row r="6" spans="1:2" x14ac:dyDescent="0.25">
      <c r="A6" s="1"/>
      <c r="B6" s="2" t="s">
        <v>3</v>
      </c>
    </row>
    <row r="7" spans="1:2" x14ac:dyDescent="0.25">
      <c r="A7" s="1"/>
      <c r="B7" s="2" t="s">
        <v>4</v>
      </c>
    </row>
    <row r="8" spans="1:2" x14ac:dyDescent="0.25">
      <c r="A8" s="1"/>
      <c r="B8" s="2" t="s">
        <v>5</v>
      </c>
    </row>
    <row r="9" spans="1:2" x14ac:dyDescent="0.25">
      <c r="B9" s="2" t="s">
        <v>6</v>
      </c>
    </row>
    <row r="10" spans="1:2" x14ac:dyDescent="0.25">
      <c r="B10" s="2" t="s">
        <v>7</v>
      </c>
    </row>
    <row r="11" spans="1:2" x14ac:dyDescent="0.25">
      <c r="B11" s="2" t="s">
        <v>8</v>
      </c>
    </row>
    <row r="12" spans="1:2" x14ac:dyDescent="0.25">
      <c r="B12" s="2" t="s">
        <v>9</v>
      </c>
    </row>
    <row r="13" spans="1:2" x14ac:dyDescent="0.25">
      <c r="B13" s="2" t="s">
        <v>87</v>
      </c>
    </row>
    <row r="14" spans="1:2" x14ac:dyDescent="0.25">
      <c r="B14" s="2" t="s">
        <v>108</v>
      </c>
    </row>
    <row r="15" spans="1:2" x14ac:dyDescent="0.25">
      <c r="B15" s="2" t="s">
        <v>125</v>
      </c>
    </row>
    <row r="16" spans="1:2" x14ac:dyDescent="0.25">
      <c r="B16" s="3" t="s">
        <v>797</v>
      </c>
    </row>
    <row r="17" spans="2:2" x14ac:dyDescent="0.25">
      <c r="B17" s="3" t="s">
        <v>798</v>
      </c>
    </row>
    <row r="18" spans="2:2" x14ac:dyDescent="0.25">
      <c r="B18" s="3" t="s">
        <v>799</v>
      </c>
    </row>
    <row r="19" spans="2:2" x14ac:dyDescent="0.25">
      <c r="B19" s="3" t="s">
        <v>800</v>
      </c>
    </row>
    <row r="20" spans="2:2" x14ac:dyDescent="0.25">
      <c r="B20" s="3" t="s">
        <v>801</v>
      </c>
    </row>
    <row r="21" spans="2:2" x14ac:dyDescent="0.25">
      <c r="B21" s="150" t="s">
        <v>802</v>
      </c>
    </row>
    <row r="22" spans="2:2" x14ac:dyDescent="0.25">
      <c r="B22" s="150" t="s">
        <v>803</v>
      </c>
    </row>
    <row r="23" spans="2:2" x14ac:dyDescent="0.25">
      <c r="B23" s="150" t="s">
        <v>804</v>
      </c>
    </row>
    <row r="24" spans="2:2" x14ac:dyDescent="0.25">
      <c r="B24" s="150" t="s">
        <v>805</v>
      </c>
    </row>
    <row r="25" spans="2:2" x14ac:dyDescent="0.25">
      <c r="B25" s="150" t="s">
        <v>806</v>
      </c>
    </row>
    <row r="26" spans="2:2" x14ac:dyDescent="0.25">
      <c r="B26" s="150" t="s">
        <v>807</v>
      </c>
    </row>
    <row r="27" spans="2:2" x14ac:dyDescent="0.25">
      <c r="B27" s="4" t="s">
        <v>10</v>
      </c>
    </row>
    <row r="28" spans="2:2" x14ac:dyDescent="0.25">
      <c r="B28" s="4" t="s">
        <v>11</v>
      </c>
    </row>
    <row r="29" spans="2:2" x14ac:dyDescent="0.25">
      <c r="B29" s="4" t="s">
        <v>12</v>
      </c>
    </row>
    <row r="30" spans="2:2" x14ac:dyDescent="0.25">
      <c r="B30" s="4" t="s">
        <v>810</v>
      </c>
    </row>
    <row r="31" spans="2:2" x14ac:dyDescent="0.25">
      <c r="B31" s="4" t="s">
        <v>808</v>
      </c>
    </row>
    <row r="32" spans="2:2" x14ac:dyDescent="0.25">
      <c r="B32" s="4" t="s">
        <v>809</v>
      </c>
    </row>
    <row r="33" spans="2:2" x14ac:dyDescent="0.25">
      <c r="B33" s="326" t="s">
        <v>13</v>
      </c>
    </row>
  </sheetData>
  <sheetProtection selectLockedCells="1" selectUnlockedCells="1"/>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A072B-64BC-4FC4-A7A5-8DC6D5F201B9}">
  <sheetPr>
    <tabColor rgb="FF80A833"/>
  </sheetPr>
  <dimension ref="A1:X54"/>
  <sheetViews>
    <sheetView workbookViewId="0">
      <pane xSplit="1" ySplit="4" topLeftCell="B5" activePane="bottomRight" state="frozen"/>
      <selection pane="topRight"/>
      <selection pane="bottomLeft"/>
      <selection pane="bottomRight" activeCell="A2" sqref="A2"/>
    </sheetView>
  </sheetViews>
  <sheetFormatPr defaultColWidth="8.7109375" defaultRowHeight="15" x14ac:dyDescent="0.25"/>
  <cols>
    <col min="1" max="1" width="20.28515625" style="122" customWidth="1"/>
    <col min="2" max="2" width="13.42578125" style="133" bestFit="1" customWidth="1"/>
    <col min="3" max="3" width="15.140625" style="133" customWidth="1"/>
    <col min="4" max="17" width="13.85546875" style="133" customWidth="1"/>
    <col min="18" max="18" width="26.42578125" style="133" bestFit="1" customWidth="1"/>
    <col min="19" max="19" width="10.7109375" style="133" customWidth="1"/>
    <col min="20" max="20" width="10" style="133" customWidth="1"/>
    <col min="21" max="22" width="10.42578125" style="133" customWidth="1"/>
    <col min="23" max="16384" width="8.7109375" style="133"/>
  </cols>
  <sheetData>
    <row r="1" spans="1:24" s="75" customFormat="1" ht="20.25" x14ac:dyDescent="0.25">
      <c r="A1" s="319" t="s">
        <v>87</v>
      </c>
      <c r="B1" s="450"/>
      <c r="C1" s="450"/>
    </row>
    <row r="2" spans="1:24" s="75" customFormat="1" ht="30.75" customHeight="1" x14ac:dyDescent="0.25">
      <c r="A2" s="122"/>
      <c r="D2" s="624" t="s">
        <v>14</v>
      </c>
      <c r="E2" s="613"/>
      <c r="F2" s="613"/>
      <c r="G2" s="613"/>
      <c r="H2" s="613"/>
      <c r="I2" s="625"/>
      <c r="J2" s="615" t="s">
        <v>15</v>
      </c>
      <c r="K2" s="615"/>
      <c r="L2" s="615"/>
      <c r="M2" s="615"/>
      <c r="N2" s="615"/>
      <c r="O2" s="615"/>
      <c r="P2" s="615"/>
      <c r="Q2" s="615"/>
      <c r="R2" s="626"/>
      <c r="S2" s="631" t="s">
        <v>88</v>
      </c>
      <c r="T2" s="632"/>
      <c r="U2" s="632"/>
      <c r="V2" s="632"/>
      <c r="W2" s="633" t="s">
        <v>89</v>
      </c>
      <c r="X2" s="634"/>
    </row>
    <row r="3" spans="1:24" s="75" customFormat="1" x14ac:dyDescent="0.25">
      <c r="A3" s="122"/>
      <c r="B3" s="349"/>
      <c r="D3" s="627" t="s">
        <v>16</v>
      </c>
      <c r="E3" s="616"/>
      <c r="F3" s="617" t="s">
        <v>17</v>
      </c>
      <c r="G3" s="617"/>
      <c r="H3" s="618" t="s">
        <v>18</v>
      </c>
      <c r="I3" s="628"/>
      <c r="J3" s="620" t="s">
        <v>16</v>
      </c>
      <c r="K3" s="620"/>
      <c r="L3" s="620"/>
      <c r="M3" s="620"/>
      <c r="N3" s="629" t="s">
        <v>17</v>
      </c>
      <c r="O3" s="623"/>
      <c r="P3" s="623"/>
      <c r="Q3" s="630"/>
      <c r="R3" s="346" t="s">
        <v>18</v>
      </c>
      <c r="S3" s="627" t="s">
        <v>90</v>
      </c>
      <c r="T3" s="616"/>
      <c r="U3" s="617" t="s">
        <v>91</v>
      </c>
      <c r="V3" s="635"/>
      <c r="W3" s="636" t="s">
        <v>92</v>
      </c>
      <c r="X3" s="637"/>
    </row>
    <row r="4" spans="1:24" s="123" customFormat="1" ht="75" x14ac:dyDescent="0.25">
      <c r="A4" s="136" t="s">
        <v>19</v>
      </c>
      <c r="B4" s="350" t="s">
        <v>20</v>
      </c>
      <c r="C4" s="137" t="s">
        <v>21</v>
      </c>
      <c r="D4" s="451" t="s">
        <v>22</v>
      </c>
      <c r="E4" s="138" t="s">
        <v>23</v>
      </c>
      <c r="F4" s="139" t="s">
        <v>24</v>
      </c>
      <c r="G4" s="139" t="s">
        <v>25</v>
      </c>
      <c r="H4" s="140" t="s">
        <v>26</v>
      </c>
      <c r="I4" s="344" t="s">
        <v>27</v>
      </c>
      <c r="J4" s="141" t="s">
        <v>28</v>
      </c>
      <c r="K4" s="137" t="s">
        <v>29</v>
      </c>
      <c r="L4" s="141" t="s">
        <v>30</v>
      </c>
      <c r="M4" s="141" t="s">
        <v>31</v>
      </c>
      <c r="N4" s="333" t="s">
        <v>32</v>
      </c>
      <c r="O4" s="142" t="s">
        <v>33</v>
      </c>
      <c r="P4" s="139" t="s">
        <v>34</v>
      </c>
      <c r="Q4" s="339" t="s">
        <v>35</v>
      </c>
      <c r="R4" s="344" t="s">
        <v>36</v>
      </c>
      <c r="S4" s="581" t="s">
        <v>93</v>
      </c>
      <c r="T4" s="568" t="s">
        <v>94</v>
      </c>
      <c r="U4" s="139" t="s">
        <v>95</v>
      </c>
      <c r="V4" s="139" t="s">
        <v>96</v>
      </c>
      <c r="W4" s="638"/>
      <c r="X4" s="639"/>
    </row>
    <row r="5" spans="1:24" x14ac:dyDescent="0.25">
      <c r="A5" s="19" t="s">
        <v>37</v>
      </c>
      <c r="B5" s="351">
        <v>86.6</v>
      </c>
      <c r="C5" s="352">
        <v>-0.309</v>
      </c>
      <c r="D5" s="452">
        <v>41974</v>
      </c>
      <c r="E5" s="331">
        <v>55688</v>
      </c>
      <c r="F5" s="331">
        <v>48182</v>
      </c>
      <c r="G5" s="331">
        <v>63893</v>
      </c>
      <c r="H5" s="331">
        <v>55834</v>
      </c>
      <c r="I5" s="341">
        <v>73644</v>
      </c>
      <c r="J5" s="331">
        <v>41690</v>
      </c>
      <c r="K5" s="331">
        <v>49798</v>
      </c>
      <c r="L5" s="331">
        <v>54981</v>
      </c>
      <c r="M5" s="335" t="s">
        <v>97</v>
      </c>
      <c r="N5" s="334">
        <v>47941</v>
      </c>
      <c r="O5" s="331">
        <v>57267</v>
      </c>
      <c r="P5" s="331">
        <v>63228</v>
      </c>
      <c r="Q5" s="340" t="s">
        <v>97</v>
      </c>
      <c r="R5" s="340" t="s">
        <v>98</v>
      </c>
      <c r="S5" s="571">
        <v>14.32</v>
      </c>
      <c r="T5" s="573">
        <v>28639.999999999996</v>
      </c>
      <c r="U5" s="571">
        <v>20.78</v>
      </c>
      <c r="V5" s="573">
        <v>41560</v>
      </c>
      <c r="W5" s="640">
        <v>88060</v>
      </c>
      <c r="X5" s="641"/>
    </row>
    <row r="6" spans="1:24" x14ac:dyDescent="0.25">
      <c r="A6" s="19" t="s">
        <v>40</v>
      </c>
      <c r="B6" s="351">
        <v>84.4</v>
      </c>
      <c r="C6" s="352">
        <v>-0.23799999999999999</v>
      </c>
      <c r="D6" s="452">
        <v>37168</v>
      </c>
      <c r="E6" s="331">
        <v>49613</v>
      </c>
      <c r="F6" s="331">
        <v>41388</v>
      </c>
      <c r="G6" s="331" t="s">
        <v>38</v>
      </c>
      <c r="H6" s="331">
        <v>52486</v>
      </c>
      <c r="I6" s="341">
        <v>55409</v>
      </c>
      <c r="J6" s="331">
        <v>34900</v>
      </c>
      <c r="K6" s="331">
        <v>41650</v>
      </c>
      <c r="L6" s="331">
        <v>41650</v>
      </c>
      <c r="M6" s="335">
        <v>15</v>
      </c>
      <c r="N6" s="334">
        <v>39550</v>
      </c>
      <c r="O6" s="331">
        <v>47050</v>
      </c>
      <c r="P6" s="331" t="s">
        <v>38</v>
      </c>
      <c r="Q6" s="340" t="s">
        <v>38</v>
      </c>
      <c r="R6" s="340" t="s">
        <v>41</v>
      </c>
      <c r="S6" s="572">
        <v>14.04</v>
      </c>
      <c r="T6" s="574">
        <v>28079.999999999996</v>
      </c>
      <c r="U6" s="572">
        <v>17.600000000000001</v>
      </c>
      <c r="V6" s="574">
        <v>35200</v>
      </c>
      <c r="W6" s="642">
        <v>82620</v>
      </c>
      <c r="X6" s="643"/>
    </row>
    <row r="7" spans="1:24" x14ac:dyDescent="0.25">
      <c r="A7" s="19" t="s">
        <v>42</v>
      </c>
      <c r="B7" s="351">
        <v>102.5</v>
      </c>
      <c r="C7" s="352">
        <v>-0.11899999999999999</v>
      </c>
      <c r="D7" s="452">
        <v>44037</v>
      </c>
      <c r="E7" s="331">
        <v>62415</v>
      </c>
      <c r="F7" s="331">
        <v>50064</v>
      </c>
      <c r="G7" s="331">
        <v>78651</v>
      </c>
      <c r="H7" s="331">
        <v>65647</v>
      </c>
      <c r="I7" s="341">
        <v>89506</v>
      </c>
      <c r="J7" s="331">
        <v>30166</v>
      </c>
      <c r="K7" s="331">
        <v>38899</v>
      </c>
      <c r="L7" s="331">
        <v>38899</v>
      </c>
      <c r="M7" s="335">
        <v>11</v>
      </c>
      <c r="N7" s="334">
        <v>34211</v>
      </c>
      <c r="O7" s="331">
        <v>48286</v>
      </c>
      <c r="P7" s="331">
        <v>49353</v>
      </c>
      <c r="Q7" s="340">
        <v>16</v>
      </c>
      <c r="R7" s="340" t="s">
        <v>99</v>
      </c>
      <c r="S7" s="571">
        <v>17.14</v>
      </c>
      <c r="T7" s="573">
        <v>34280</v>
      </c>
      <c r="U7" s="571">
        <v>19.62</v>
      </c>
      <c r="V7" s="573">
        <v>39240</v>
      </c>
      <c r="W7" s="640">
        <v>124420</v>
      </c>
      <c r="X7" s="641"/>
    </row>
    <row r="8" spans="1:24" x14ac:dyDescent="0.25">
      <c r="A8" s="19" t="s">
        <v>43</v>
      </c>
      <c r="B8" s="351">
        <v>94.3</v>
      </c>
      <c r="C8" s="352">
        <v>-0.20399999999999999</v>
      </c>
      <c r="D8" s="452">
        <v>45171</v>
      </c>
      <c r="E8" s="331">
        <v>62841</v>
      </c>
      <c r="F8" s="331">
        <v>47496</v>
      </c>
      <c r="G8" s="331">
        <v>65748</v>
      </c>
      <c r="H8" s="331">
        <v>51230</v>
      </c>
      <c r="I8" s="341">
        <v>68442</v>
      </c>
      <c r="J8" s="331" t="s">
        <v>38</v>
      </c>
      <c r="K8" s="331" t="s">
        <v>38</v>
      </c>
      <c r="L8" s="331" t="s">
        <v>38</v>
      </c>
      <c r="M8" s="331" t="s">
        <v>38</v>
      </c>
      <c r="N8" s="334" t="s">
        <v>38</v>
      </c>
      <c r="O8" s="331" t="s">
        <v>38</v>
      </c>
      <c r="P8" s="331" t="s">
        <v>38</v>
      </c>
      <c r="Q8" s="341" t="s">
        <v>38</v>
      </c>
      <c r="R8" s="341" t="s">
        <v>100</v>
      </c>
      <c r="S8" s="572">
        <v>15.19</v>
      </c>
      <c r="T8" s="574">
        <v>30380</v>
      </c>
      <c r="U8" s="572">
        <v>24.16</v>
      </c>
      <c r="V8" s="574">
        <v>48320</v>
      </c>
      <c r="W8" s="642">
        <v>90240</v>
      </c>
      <c r="X8" s="643"/>
    </row>
    <row r="9" spans="1:24" x14ac:dyDescent="0.25">
      <c r="A9" s="19" t="s">
        <v>44</v>
      </c>
      <c r="B9" s="351">
        <v>86.9</v>
      </c>
      <c r="C9" s="352">
        <v>-0.28299999999999997</v>
      </c>
      <c r="D9" s="452">
        <v>38926</v>
      </c>
      <c r="E9" s="331">
        <v>57148</v>
      </c>
      <c r="F9" s="331">
        <v>44164</v>
      </c>
      <c r="G9" s="331">
        <v>65162</v>
      </c>
      <c r="H9" s="331">
        <v>61249</v>
      </c>
      <c r="I9" s="341">
        <v>80641</v>
      </c>
      <c r="J9" s="331">
        <v>37092</v>
      </c>
      <c r="K9" s="331">
        <v>49935</v>
      </c>
      <c r="L9" s="331">
        <v>54287</v>
      </c>
      <c r="M9" s="335">
        <v>21</v>
      </c>
      <c r="N9" s="334">
        <v>42206</v>
      </c>
      <c r="O9" s="331">
        <v>56976</v>
      </c>
      <c r="P9" s="331">
        <v>61981</v>
      </c>
      <c r="Q9" s="340">
        <v>21</v>
      </c>
      <c r="R9" s="340" t="s">
        <v>101</v>
      </c>
      <c r="S9" s="571">
        <v>12.36</v>
      </c>
      <c r="T9" s="573">
        <v>24720</v>
      </c>
      <c r="U9" s="571">
        <v>19.46</v>
      </c>
      <c r="V9" s="573">
        <v>38920.000000000007</v>
      </c>
      <c r="W9" s="640">
        <v>99040</v>
      </c>
      <c r="X9" s="641"/>
    </row>
    <row r="10" spans="1:24" x14ac:dyDescent="0.25">
      <c r="A10" s="19" t="s">
        <v>46</v>
      </c>
      <c r="B10" s="351">
        <v>85.9</v>
      </c>
      <c r="C10" s="352">
        <v>-0.23599999999999999</v>
      </c>
      <c r="D10" s="452">
        <v>38010</v>
      </c>
      <c r="E10" s="331">
        <v>54162</v>
      </c>
      <c r="F10" s="331">
        <v>41842</v>
      </c>
      <c r="G10" s="331">
        <v>59180</v>
      </c>
      <c r="H10" s="331">
        <v>54574</v>
      </c>
      <c r="I10" s="341">
        <v>64055</v>
      </c>
      <c r="J10" s="331">
        <v>29804</v>
      </c>
      <c r="K10" s="331">
        <v>38793</v>
      </c>
      <c r="L10" s="331">
        <v>39431</v>
      </c>
      <c r="M10" s="335">
        <v>20</v>
      </c>
      <c r="N10" s="334">
        <v>33213</v>
      </c>
      <c r="O10" s="331">
        <v>42189</v>
      </c>
      <c r="P10" s="331">
        <v>42828</v>
      </c>
      <c r="Q10" s="340">
        <v>20</v>
      </c>
      <c r="R10" s="340" t="s">
        <v>41</v>
      </c>
      <c r="S10" s="572">
        <v>12.42</v>
      </c>
      <c r="T10" s="574">
        <v>24840</v>
      </c>
      <c r="U10" s="572">
        <v>21.82</v>
      </c>
      <c r="V10" s="574">
        <v>43640</v>
      </c>
      <c r="W10" s="642">
        <v>89890</v>
      </c>
      <c r="X10" s="643"/>
    </row>
    <row r="11" spans="1:24" x14ac:dyDescent="0.25">
      <c r="A11" s="19" t="s">
        <v>47</v>
      </c>
      <c r="B11" s="351">
        <v>90.5</v>
      </c>
      <c r="C11" s="352">
        <v>-0.27900000000000003</v>
      </c>
      <c r="D11" s="452">
        <v>43270</v>
      </c>
      <c r="E11" s="331">
        <v>56104</v>
      </c>
      <c r="F11" s="331">
        <v>44180</v>
      </c>
      <c r="G11" s="331">
        <v>57102</v>
      </c>
      <c r="H11" s="331">
        <v>52376</v>
      </c>
      <c r="I11" s="341">
        <v>59427</v>
      </c>
      <c r="J11" s="331" t="s">
        <v>38</v>
      </c>
      <c r="K11" s="331" t="s">
        <v>38</v>
      </c>
      <c r="L11" s="331" t="s">
        <v>38</v>
      </c>
      <c r="M11" s="331" t="s">
        <v>38</v>
      </c>
      <c r="N11" s="334" t="s">
        <v>38</v>
      </c>
      <c r="O11" s="331" t="s">
        <v>38</v>
      </c>
      <c r="P11" s="331" t="s">
        <v>38</v>
      </c>
      <c r="Q11" s="341" t="s">
        <v>38</v>
      </c>
      <c r="R11" s="341" t="s">
        <v>100</v>
      </c>
      <c r="S11" s="571">
        <v>12.99</v>
      </c>
      <c r="T11" s="573">
        <v>25980</v>
      </c>
      <c r="U11" s="571">
        <v>21.46</v>
      </c>
      <c r="V11" s="573">
        <v>42920.000000000007</v>
      </c>
      <c r="W11" s="640">
        <v>81460</v>
      </c>
      <c r="X11" s="641"/>
    </row>
    <row r="12" spans="1:24" x14ac:dyDescent="0.25">
      <c r="A12" s="19" t="s">
        <v>48</v>
      </c>
      <c r="B12" s="351">
        <v>118</v>
      </c>
      <c r="C12" s="352">
        <v>-0.25800000000000001</v>
      </c>
      <c r="D12" s="452">
        <v>49451</v>
      </c>
      <c r="E12" s="331">
        <v>66654</v>
      </c>
      <c r="F12" s="331">
        <v>52155</v>
      </c>
      <c r="G12" s="331">
        <v>88711</v>
      </c>
      <c r="H12" s="331">
        <v>75766</v>
      </c>
      <c r="I12" s="341">
        <v>96138</v>
      </c>
      <c r="J12" s="331">
        <v>46000</v>
      </c>
      <c r="K12" s="331" t="s">
        <v>38</v>
      </c>
      <c r="L12" s="331" t="s">
        <v>38</v>
      </c>
      <c r="M12" s="331" t="s">
        <v>38</v>
      </c>
      <c r="N12" s="334" t="s">
        <v>38</v>
      </c>
      <c r="O12" s="331" t="s">
        <v>38</v>
      </c>
      <c r="P12" s="331" t="s">
        <v>38</v>
      </c>
      <c r="Q12" s="341" t="s">
        <v>38</v>
      </c>
      <c r="R12" s="341" t="s">
        <v>100</v>
      </c>
      <c r="S12" s="572">
        <v>16.79</v>
      </c>
      <c r="T12" s="574">
        <v>33579.999999999993</v>
      </c>
      <c r="U12" s="572">
        <v>26.65</v>
      </c>
      <c r="V12" s="574">
        <v>53300</v>
      </c>
      <c r="W12" s="642">
        <v>123570</v>
      </c>
      <c r="X12" s="643"/>
    </row>
    <row r="13" spans="1:24" x14ac:dyDescent="0.25">
      <c r="A13" s="19" t="s">
        <v>49</v>
      </c>
      <c r="B13" s="351">
        <v>82.3</v>
      </c>
      <c r="C13" s="352">
        <v>-0.14299999999999999</v>
      </c>
      <c r="D13" s="452">
        <v>37729</v>
      </c>
      <c r="E13" s="331">
        <v>56279</v>
      </c>
      <c r="F13" s="331">
        <v>40080</v>
      </c>
      <c r="G13" s="331">
        <v>64128</v>
      </c>
      <c r="H13" s="331">
        <v>47162</v>
      </c>
      <c r="I13" s="341">
        <v>71064</v>
      </c>
      <c r="J13" s="331">
        <v>37000</v>
      </c>
      <c r="K13" s="331">
        <v>43325</v>
      </c>
      <c r="L13" s="331">
        <v>55285</v>
      </c>
      <c r="M13" s="335">
        <v>35</v>
      </c>
      <c r="N13" s="334">
        <v>39280</v>
      </c>
      <c r="O13" s="331">
        <v>47860</v>
      </c>
      <c r="P13" s="331">
        <v>63120</v>
      </c>
      <c r="Q13" s="340">
        <v>35</v>
      </c>
      <c r="R13" s="340" t="s">
        <v>102</v>
      </c>
      <c r="S13" s="571">
        <v>12.45</v>
      </c>
      <c r="T13" s="573">
        <v>24900</v>
      </c>
      <c r="U13" s="571">
        <v>16.489999999999998</v>
      </c>
      <c r="V13" s="573">
        <v>32979.999999999993</v>
      </c>
      <c r="W13" s="640">
        <v>79860</v>
      </c>
      <c r="X13" s="641"/>
    </row>
    <row r="14" spans="1:24" x14ac:dyDescent="0.25">
      <c r="A14" s="19" t="s">
        <v>51</v>
      </c>
      <c r="B14" s="351">
        <v>88.7</v>
      </c>
      <c r="C14" s="352">
        <v>-0.26100000000000001</v>
      </c>
      <c r="D14" s="452">
        <v>37676</v>
      </c>
      <c r="E14" s="331">
        <v>55973</v>
      </c>
      <c r="F14" s="331">
        <v>41448</v>
      </c>
      <c r="G14" s="331">
        <v>61572</v>
      </c>
      <c r="H14" s="331">
        <v>53644</v>
      </c>
      <c r="I14" s="341">
        <v>64260</v>
      </c>
      <c r="J14" s="331">
        <v>35460</v>
      </c>
      <c r="K14" s="331">
        <v>50650</v>
      </c>
      <c r="L14" s="331">
        <v>52680</v>
      </c>
      <c r="M14" s="335">
        <v>25</v>
      </c>
      <c r="N14" s="334">
        <v>39010</v>
      </c>
      <c r="O14" s="331">
        <v>55720</v>
      </c>
      <c r="P14" s="331">
        <v>57950</v>
      </c>
      <c r="Q14" s="340">
        <v>25</v>
      </c>
      <c r="R14" s="340" t="s">
        <v>103</v>
      </c>
      <c r="S14" s="572">
        <v>14.44</v>
      </c>
      <c r="T14" s="574">
        <v>28880</v>
      </c>
      <c r="U14" s="572">
        <v>20.62</v>
      </c>
      <c r="V14" s="574">
        <v>41240</v>
      </c>
      <c r="W14" s="642">
        <v>79960</v>
      </c>
      <c r="X14" s="643"/>
    </row>
    <row r="15" spans="1:24" x14ac:dyDescent="0.25">
      <c r="A15" s="19" t="s">
        <v>53</v>
      </c>
      <c r="B15" s="353">
        <v>86.9</v>
      </c>
      <c r="C15" s="352">
        <v>-0.318</v>
      </c>
      <c r="D15" s="452">
        <v>38154</v>
      </c>
      <c r="E15" s="331">
        <v>52997</v>
      </c>
      <c r="F15" s="331">
        <v>39592</v>
      </c>
      <c r="G15" s="331">
        <v>55072</v>
      </c>
      <c r="H15" s="331">
        <v>54804</v>
      </c>
      <c r="I15" s="341">
        <v>57435</v>
      </c>
      <c r="J15" s="331">
        <v>36601</v>
      </c>
      <c r="K15" s="331">
        <v>44167</v>
      </c>
      <c r="L15" s="331">
        <v>50049</v>
      </c>
      <c r="M15" s="335">
        <v>25</v>
      </c>
      <c r="N15" s="334">
        <v>37991</v>
      </c>
      <c r="O15" s="331">
        <v>46052</v>
      </c>
      <c r="P15" s="331">
        <v>51971</v>
      </c>
      <c r="Q15" s="340">
        <v>25</v>
      </c>
      <c r="R15" s="340" t="s">
        <v>104</v>
      </c>
      <c r="S15" s="571">
        <v>12.61</v>
      </c>
      <c r="T15" s="573">
        <v>25220</v>
      </c>
      <c r="U15" s="571">
        <v>18.66</v>
      </c>
      <c r="V15" s="573">
        <v>37320</v>
      </c>
      <c r="W15" s="640">
        <v>86010</v>
      </c>
      <c r="X15" s="641"/>
    </row>
    <row r="16" spans="1:24" x14ac:dyDescent="0.25">
      <c r="A16" s="19" t="s">
        <v>54</v>
      </c>
      <c r="B16" s="351">
        <v>92</v>
      </c>
      <c r="C16" s="352">
        <v>-8.8999999999999996E-2</v>
      </c>
      <c r="D16" s="452">
        <v>38929</v>
      </c>
      <c r="E16" s="331">
        <v>57268</v>
      </c>
      <c r="F16" s="331">
        <v>44223</v>
      </c>
      <c r="G16" s="331">
        <v>64677</v>
      </c>
      <c r="H16" s="331">
        <v>53393</v>
      </c>
      <c r="I16" s="341">
        <v>68511</v>
      </c>
      <c r="J16" s="331">
        <v>28190</v>
      </c>
      <c r="K16" s="331">
        <v>39663</v>
      </c>
      <c r="L16" s="331">
        <v>43749</v>
      </c>
      <c r="M16" s="335">
        <v>23</v>
      </c>
      <c r="N16" s="334">
        <v>32278</v>
      </c>
      <c r="O16" s="331">
        <v>44963</v>
      </c>
      <c r="P16" s="331">
        <v>49525</v>
      </c>
      <c r="Q16" s="340">
        <v>23</v>
      </c>
      <c r="R16" s="340" t="s">
        <v>105</v>
      </c>
      <c r="S16" s="572">
        <v>13.72</v>
      </c>
      <c r="T16" s="574">
        <v>27440.000000000004</v>
      </c>
      <c r="U16" s="572">
        <v>18.54</v>
      </c>
      <c r="V16" s="574">
        <v>37079.999999999993</v>
      </c>
      <c r="W16" s="642">
        <v>94050</v>
      </c>
      <c r="X16" s="643"/>
    </row>
    <row r="17" spans="1:24" x14ac:dyDescent="0.25">
      <c r="A17" s="19" t="s">
        <v>56</v>
      </c>
      <c r="B17" s="351">
        <v>86</v>
      </c>
      <c r="C17" s="352">
        <v>-0.253</v>
      </c>
      <c r="D17" s="452">
        <v>40280</v>
      </c>
      <c r="E17" s="331">
        <v>53700</v>
      </c>
      <c r="F17" s="331">
        <v>43857</v>
      </c>
      <c r="G17" s="331">
        <v>58727</v>
      </c>
      <c r="H17" s="331">
        <v>53619</v>
      </c>
      <c r="I17" s="341">
        <v>66808</v>
      </c>
      <c r="J17" s="331">
        <v>38000</v>
      </c>
      <c r="K17" s="331">
        <v>44900</v>
      </c>
      <c r="L17" s="331">
        <v>44900</v>
      </c>
      <c r="M17" s="335">
        <v>11</v>
      </c>
      <c r="N17" s="334">
        <v>41605</v>
      </c>
      <c r="O17" s="331">
        <v>49380</v>
      </c>
      <c r="P17" s="331">
        <v>49380</v>
      </c>
      <c r="Q17" s="340">
        <v>11</v>
      </c>
      <c r="R17" s="340" t="s">
        <v>41</v>
      </c>
      <c r="S17" s="571">
        <v>12.65</v>
      </c>
      <c r="T17" s="573">
        <v>25300</v>
      </c>
      <c r="U17" s="571">
        <v>25.1</v>
      </c>
      <c r="V17" s="573">
        <v>50200</v>
      </c>
      <c r="W17" s="640">
        <v>87570</v>
      </c>
      <c r="X17" s="641"/>
    </row>
    <row r="18" spans="1:24" x14ac:dyDescent="0.25">
      <c r="A18" s="19" t="s">
        <v>57</v>
      </c>
      <c r="B18" s="351">
        <v>89.8</v>
      </c>
      <c r="C18" s="352">
        <v>-0.23400000000000001</v>
      </c>
      <c r="D18" s="452">
        <v>45493</v>
      </c>
      <c r="E18" s="331">
        <v>63528</v>
      </c>
      <c r="F18" s="331">
        <v>48443</v>
      </c>
      <c r="G18" s="331">
        <v>65777</v>
      </c>
      <c r="H18" s="331">
        <v>58887</v>
      </c>
      <c r="I18" s="341">
        <v>64739</v>
      </c>
      <c r="J18" s="331">
        <v>33660</v>
      </c>
      <c r="K18" s="331">
        <v>50710</v>
      </c>
      <c r="L18" s="331">
        <v>54540</v>
      </c>
      <c r="M18" s="335">
        <v>20</v>
      </c>
      <c r="N18" s="334">
        <v>33660</v>
      </c>
      <c r="O18" s="331">
        <v>50710</v>
      </c>
      <c r="P18" s="331">
        <v>54540</v>
      </c>
      <c r="Q18" s="340">
        <v>20</v>
      </c>
      <c r="R18" s="340" t="s">
        <v>106</v>
      </c>
      <c r="S18" s="572">
        <v>13.93</v>
      </c>
      <c r="T18" s="574">
        <v>27860.000000000004</v>
      </c>
      <c r="U18" s="572">
        <v>24.99</v>
      </c>
      <c r="V18" s="574">
        <v>49979.999999999993</v>
      </c>
      <c r="W18" s="642">
        <v>90390</v>
      </c>
      <c r="X18" s="643"/>
    </row>
    <row r="19" spans="1:24" x14ac:dyDescent="0.25">
      <c r="A19" s="27" t="s">
        <v>58</v>
      </c>
      <c r="B19" s="351">
        <v>95.4</v>
      </c>
      <c r="C19" s="352">
        <v>-0.32100000000000001</v>
      </c>
      <c r="D19" s="452">
        <v>43845</v>
      </c>
      <c r="E19" s="331">
        <v>68883</v>
      </c>
      <c r="F19" s="331">
        <v>46666</v>
      </c>
      <c r="G19" s="331">
        <v>72885</v>
      </c>
      <c r="H19" s="331">
        <v>59965</v>
      </c>
      <c r="I19" s="341">
        <v>75027</v>
      </c>
      <c r="J19" s="331">
        <v>31928</v>
      </c>
      <c r="K19" s="331" t="s">
        <v>38</v>
      </c>
      <c r="L19" s="331" t="s">
        <v>38</v>
      </c>
      <c r="M19" s="331" t="s">
        <v>38</v>
      </c>
      <c r="N19" s="334" t="s">
        <v>38</v>
      </c>
      <c r="O19" s="331" t="s">
        <v>38</v>
      </c>
      <c r="P19" s="331" t="s">
        <v>38</v>
      </c>
      <c r="Q19" s="341" t="s">
        <v>38</v>
      </c>
      <c r="R19" s="341" t="s">
        <v>100</v>
      </c>
      <c r="S19" s="571">
        <v>13.74</v>
      </c>
      <c r="T19" s="573">
        <v>27480</v>
      </c>
      <c r="U19" s="571">
        <v>23.2</v>
      </c>
      <c r="V19" s="573">
        <v>46400</v>
      </c>
      <c r="W19" s="640">
        <v>103560</v>
      </c>
      <c r="X19" s="641"/>
    </row>
    <row r="20" spans="1:24" x14ac:dyDescent="0.25">
      <c r="A20" s="27" t="s">
        <v>59</v>
      </c>
      <c r="B20" s="351">
        <v>89</v>
      </c>
      <c r="C20" s="352">
        <v>-0.20200000000000001</v>
      </c>
      <c r="D20" s="452">
        <v>38052</v>
      </c>
      <c r="E20" s="331">
        <v>59156</v>
      </c>
      <c r="F20" s="331">
        <v>40880</v>
      </c>
      <c r="G20" s="331">
        <v>62022</v>
      </c>
      <c r="H20" s="331">
        <v>50315</v>
      </c>
      <c r="I20" s="341">
        <v>65868</v>
      </c>
      <c r="J20" s="331">
        <v>36815</v>
      </c>
      <c r="K20" s="331">
        <v>45873</v>
      </c>
      <c r="L20" s="331">
        <v>57624</v>
      </c>
      <c r="M20" s="335">
        <v>35</v>
      </c>
      <c r="N20" s="334">
        <v>39627</v>
      </c>
      <c r="O20" s="331">
        <v>48686</v>
      </c>
      <c r="P20" s="331">
        <v>60436</v>
      </c>
      <c r="Q20" s="340">
        <v>35</v>
      </c>
      <c r="R20" s="340" t="s">
        <v>107</v>
      </c>
      <c r="S20" s="572">
        <v>16.190000000000001</v>
      </c>
      <c r="T20" s="574">
        <v>32380</v>
      </c>
      <c r="U20" s="572">
        <v>28.55</v>
      </c>
      <c r="V20" s="574">
        <v>57100</v>
      </c>
      <c r="W20" s="642">
        <v>72500</v>
      </c>
      <c r="X20" s="643"/>
    </row>
    <row r="21" spans="1:24" x14ac:dyDescent="0.25">
      <c r="A21" s="29" t="s">
        <v>61</v>
      </c>
      <c r="B21" s="354">
        <v>91.2</v>
      </c>
      <c r="C21" s="327">
        <v>-0.23400000000000001</v>
      </c>
      <c r="D21" s="453">
        <v>41146</v>
      </c>
      <c r="E21" s="328">
        <v>58285</v>
      </c>
      <c r="F21" s="328">
        <v>44684</v>
      </c>
      <c r="G21" s="328">
        <v>65602</v>
      </c>
      <c r="H21" s="328">
        <v>56765</v>
      </c>
      <c r="I21" s="345">
        <v>70111</v>
      </c>
      <c r="J21" s="328">
        <v>35521.857142857145</v>
      </c>
      <c r="K21" s="328">
        <v>44863.583333333336</v>
      </c>
      <c r="L21" s="328">
        <v>49006.25</v>
      </c>
      <c r="M21" s="329">
        <v>22</v>
      </c>
      <c r="N21" s="336">
        <v>37759.833333333336</v>
      </c>
      <c r="O21" s="330">
        <v>48529.666666666664</v>
      </c>
      <c r="P21" s="330">
        <v>53678.272727272728</v>
      </c>
      <c r="Q21" s="342">
        <v>23.1</v>
      </c>
      <c r="R21" s="347"/>
      <c r="S21" s="576">
        <v>15.06</v>
      </c>
      <c r="T21" s="577">
        <v>30120</v>
      </c>
      <c r="U21" s="578">
        <v>22.91</v>
      </c>
      <c r="V21" s="577">
        <v>45820</v>
      </c>
      <c r="W21" s="644">
        <v>92075</v>
      </c>
      <c r="X21" s="645"/>
    </row>
    <row r="22" spans="1:24" x14ac:dyDescent="0.25">
      <c r="A22" s="147" t="s">
        <v>86</v>
      </c>
      <c r="B22" s="337">
        <v>100</v>
      </c>
      <c r="C22" s="355">
        <v>-0.26400000000000001</v>
      </c>
      <c r="D22" s="454">
        <v>42845</v>
      </c>
      <c r="E22" s="332">
        <v>62116</v>
      </c>
      <c r="F22" s="332">
        <v>46117</v>
      </c>
      <c r="G22" s="332">
        <v>71095</v>
      </c>
      <c r="H22" s="332">
        <v>66745</v>
      </c>
      <c r="I22" s="455">
        <v>77931</v>
      </c>
      <c r="J22" s="332"/>
      <c r="K22" s="332"/>
      <c r="L22" s="332"/>
      <c r="M22" s="338"/>
      <c r="N22" s="337"/>
      <c r="O22" s="338"/>
      <c r="P22" s="338"/>
      <c r="Q22" s="343"/>
      <c r="R22" s="348"/>
      <c r="S22" s="579">
        <v>14.061250000000001</v>
      </c>
      <c r="T22" s="580">
        <v>28122.5</v>
      </c>
      <c r="U22" s="579">
        <v>21.731250000000003</v>
      </c>
      <c r="V22" s="580">
        <v>43462.5</v>
      </c>
      <c r="W22" s="646">
        <v>102334</v>
      </c>
      <c r="X22" s="647"/>
    </row>
    <row r="54" spans="8:8" x14ac:dyDescent="0.25">
      <c r="H54" s="266"/>
    </row>
  </sheetData>
  <sheetProtection algorithmName="SHA-512" hashValue="8KXF495BCtR9vJwvnmAfkD4E4jAy6b/unMhcIDjZHvwUQACGEUlKpyXyWqUA5AaVORQWsId+bRej06hk4AxRzA==" saltValue="mbTMMjuifDTtCWRa2OLv6A==" spinCount="100000" sheet="1" objects="1" scenarios="1"/>
  <mergeCells count="30">
    <mergeCell ref="W20:X20"/>
    <mergeCell ref="W21:X21"/>
    <mergeCell ref="W22:X22"/>
    <mergeCell ref="W15:X15"/>
    <mergeCell ref="W16:X16"/>
    <mergeCell ref="W17:X17"/>
    <mergeCell ref="W18:X18"/>
    <mergeCell ref="W19:X19"/>
    <mergeCell ref="W10:X10"/>
    <mergeCell ref="W11:X11"/>
    <mergeCell ref="W12:X12"/>
    <mergeCell ref="W13:X13"/>
    <mergeCell ref="W14:X14"/>
    <mergeCell ref="W5:X5"/>
    <mergeCell ref="W6:X6"/>
    <mergeCell ref="W7:X7"/>
    <mergeCell ref="W8:X8"/>
    <mergeCell ref="W9:X9"/>
    <mergeCell ref="S2:V2"/>
    <mergeCell ref="W2:X2"/>
    <mergeCell ref="S3:T3"/>
    <mergeCell ref="U3:V3"/>
    <mergeCell ref="W3:X4"/>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19F22-36A0-4515-A6CF-B41B5B990F63}">
  <sheetPr>
    <tabColor rgb="FF80A833"/>
  </sheetPr>
  <dimension ref="A1:X54"/>
  <sheetViews>
    <sheetView workbookViewId="0">
      <pane xSplit="1" ySplit="4" topLeftCell="B5" activePane="bottomRight" state="frozen"/>
      <selection pane="topRight"/>
      <selection pane="bottomLeft"/>
      <selection pane="bottomRight" activeCell="A2" sqref="A2"/>
    </sheetView>
  </sheetViews>
  <sheetFormatPr defaultColWidth="8.7109375" defaultRowHeight="15" x14ac:dyDescent="0.25"/>
  <cols>
    <col min="1" max="1" width="20.28515625" style="122" customWidth="1"/>
    <col min="2" max="2" width="13.42578125" style="133" bestFit="1" customWidth="1"/>
    <col min="3" max="3" width="15.140625" style="133" customWidth="1"/>
    <col min="4" max="17" width="13.85546875" style="133" customWidth="1"/>
    <col min="18" max="18" width="33.5703125" style="133" bestFit="1" customWidth="1"/>
    <col min="19" max="19" width="10.140625" style="133" customWidth="1"/>
    <col min="20" max="20" width="9.7109375" style="133" customWidth="1"/>
    <col min="21" max="21" width="10.28515625" style="133" customWidth="1"/>
    <col min="22" max="22" width="10.7109375" style="133" customWidth="1"/>
    <col min="23" max="16384" width="8.7109375" style="133"/>
  </cols>
  <sheetData>
    <row r="1" spans="1:24" s="75" customFormat="1" ht="20.25" x14ac:dyDescent="0.25">
      <c r="A1" s="319" t="s">
        <v>108</v>
      </c>
      <c r="B1" s="450"/>
      <c r="C1" s="450"/>
    </row>
    <row r="2" spans="1:24" s="75" customFormat="1" ht="30.75" customHeight="1" x14ac:dyDescent="0.25">
      <c r="A2" s="122"/>
      <c r="D2" s="624" t="s">
        <v>14</v>
      </c>
      <c r="E2" s="613"/>
      <c r="F2" s="613"/>
      <c r="G2" s="613"/>
      <c r="H2" s="613"/>
      <c r="I2" s="625"/>
      <c r="J2" s="615" t="s">
        <v>15</v>
      </c>
      <c r="K2" s="615"/>
      <c r="L2" s="615"/>
      <c r="M2" s="615"/>
      <c r="N2" s="615"/>
      <c r="O2" s="615"/>
      <c r="P2" s="615"/>
      <c r="Q2" s="615"/>
      <c r="R2" s="626"/>
      <c r="S2" s="631" t="s">
        <v>88</v>
      </c>
      <c r="T2" s="632"/>
      <c r="U2" s="632"/>
      <c r="V2" s="632"/>
      <c r="W2" s="633" t="s">
        <v>89</v>
      </c>
      <c r="X2" s="634"/>
    </row>
    <row r="3" spans="1:24" s="75" customFormat="1" x14ac:dyDescent="0.25">
      <c r="A3" s="122"/>
      <c r="B3" s="349"/>
      <c r="D3" s="627" t="s">
        <v>16</v>
      </c>
      <c r="E3" s="616"/>
      <c r="F3" s="617" t="s">
        <v>17</v>
      </c>
      <c r="G3" s="617"/>
      <c r="H3" s="618" t="s">
        <v>18</v>
      </c>
      <c r="I3" s="628"/>
      <c r="J3" s="620" t="s">
        <v>16</v>
      </c>
      <c r="K3" s="620"/>
      <c r="L3" s="620"/>
      <c r="M3" s="620"/>
      <c r="N3" s="629" t="s">
        <v>17</v>
      </c>
      <c r="O3" s="623"/>
      <c r="P3" s="623"/>
      <c r="Q3" s="630"/>
      <c r="R3" s="346" t="s">
        <v>18</v>
      </c>
      <c r="S3" s="627" t="s">
        <v>90</v>
      </c>
      <c r="T3" s="616"/>
      <c r="U3" s="617" t="s">
        <v>91</v>
      </c>
      <c r="V3" s="635"/>
      <c r="W3" s="636" t="s">
        <v>92</v>
      </c>
      <c r="X3" s="637"/>
    </row>
    <row r="4" spans="1:24" s="123" customFormat="1" ht="75" x14ac:dyDescent="0.25">
      <c r="A4" s="136" t="s">
        <v>19</v>
      </c>
      <c r="B4" s="350" t="s">
        <v>20</v>
      </c>
      <c r="C4" s="137" t="s">
        <v>21</v>
      </c>
      <c r="D4" s="451" t="s">
        <v>22</v>
      </c>
      <c r="E4" s="138" t="s">
        <v>23</v>
      </c>
      <c r="F4" s="139" t="s">
        <v>24</v>
      </c>
      <c r="G4" s="139" t="s">
        <v>25</v>
      </c>
      <c r="H4" s="140" t="s">
        <v>26</v>
      </c>
      <c r="I4" s="344" t="s">
        <v>27</v>
      </c>
      <c r="J4" s="141" t="s">
        <v>28</v>
      </c>
      <c r="K4" s="137" t="s">
        <v>29</v>
      </c>
      <c r="L4" s="141" t="s">
        <v>30</v>
      </c>
      <c r="M4" s="141" t="s">
        <v>31</v>
      </c>
      <c r="N4" s="333" t="s">
        <v>32</v>
      </c>
      <c r="O4" s="142" t="s">
        <v>33</v>
      </c>
      <c r="P4" s="139" t="s">
        <v>34</v>
      </c>
      <c r="Q4" s="339" t="s">
        <v>35</v>
      </c>
      <c r="R4" s="344" t="s">
        <v>36</v>
      </c>
      <c r="S4" s="581" t="s">
        <v>93</v>
      </c>
      <c r="T4" s="568" t="s">
        <v>94</v>
      </c>
      <c r="U4" s="139" t="s">
        <v>95</v>
      </c>
      <c r="V4" s="139" t="s">
        <v>96</v>
      </c>
      <c r="W4" s="638"/>
      <c r="X4" s="639"/>
    </row>
    <row r="5" spans="1:24" x14ac:dyDescent="0.25">
      <c r="A5" s="19" t="s">
        <v>37</v>
      </c>
      <c r="B5" s="351">
        <v>93.1</v>
      </c>
      <c r="C5" s="352">
        <v>-0.31</v>
      </c>
      <c r="D5" s="452">
        <v>43679</v>
      </c>
      <c r="E5" s="331">
        <v>66886</v>
      </c>
      <c r="F5" s="331">
        <v>50164</v>
      </c>
      <c r="G5" s="331">
        <v>76866</v>
      </c>
      <c r="H5" s="331">
        <v>60441</v>
      </c>
      <c r="I5" s="341">
        <v>88773</v>
      </c>
      <c r="J5" s="331">
        <v>43358</v>
      </c>
      <c r="K5" s="331">
        <v>54438</v>
      </c>
      <c r="L5" s="331">
        <v>66424</v>
      </c>
      <c r="M5" s="335">
        <v>35</v>
      </c>
      <c r="N5" s="334">
        <v>49859</v>
      </c>
      <c r="O5" s="331">
        <v>62602</v>
      </c>
      <c r="P5" s="331">
        <v>76386</v>
      </c>
      <c r="Q5" s="340">
        <v>35</v>
      </c>
      <c r="R5" s="340" t="s">
        <v>109</v>
      </c>
      <c r="S5" s="571">
        <v>15.06</v>
      </c>
      <c r="T5" s="573">
        <v>30120</v>
      </c>
      <c r="U5" s="571">
        <v>21.29</v>
      </c>
      <c r="V5" s="573">
        <v>42579.999999999993</v>
      </c>
      <c r="W5" s="640">
        <v>91110</v>
      </c>
      <c r="X5" s="641"/>
    </row>
    <row r="6" spans="1:24" x14ac:dyDescent="0.25">
      <c r="A6" s="19" t="s">
        <v>40</v>
      </c>
      <c r="B6" s="351">
        <v>90.6</v>
      </c>
      <c r="C6" s="352">
        <v>-0.245</v>
      </c>
      <c r="D6" s="452">
        <v>37907</v>
      </c>
      <c r="E6" s="331">
        <v>50551</v>
      </c>
      <c r="F6" s="331">
        <v>42156</v>
      </c>
      <c r="G6" s="331" t="s">
        <v>110</v>
      </c>
      <c r="H6" s="331">
        <v>54309</v>
      </c>
      <c r="I6" s="341">
        <v>56426</v>
      </c>
      <c r="J6" s="331">
        <v>36000</v>
      </c>
      <c r="K6" s="331">
        <v>42750</v>
      </c>
      <c r="L6" s="331">
        <v>42750</v>
      </c>
      <c r="M6" s="335">
        <v>15</v>
      </c>
      <c r="N6" s="334">
        <v>40650</v>
      </c>
      <c r="O6" s="331">
        <v>48150</v>
      </c>
      <c r="P6" s="331">
        <v>48150</v>
      </c>
      <c r="Q6" s="340">
        <v>15</v>
      </c>
      <c r="R6" s="340" t="s">
        <v>41</v>
      </c>
      <c r="S6" s="572">
        <v>14.49</v>
      </c>
      <c r="T6" s="574">
        <v>28980</v>
      </c>
      <c r="U6" s="572">
        <v>18.57</v>
      </c>
      <c r="V6" s="574">
        <v>37140</v>
      </c>
      <c r="W6" s="642">
        <v>85740</v>
      </c>
      <c r="X6" s="643"/>
    </row>
    <row r="7" spans="1:24" x14ac:dyDescent="0.25">
      <c r="A7" s="19" t="s">
        <v>42</v>
      </c>
      <c r="B7" s="351">
        <v>109.9</v>
      </c>
      <c r="C7" s="352">
        <v>-0.123</v>
      </c>
      <c r="D7" s="452">
        <v>45188</v>
      </c>
      <c r="E7" s="331">
        <v>63664</v>
      </c>
      <c r="F7" s="331">
        <v>51209</v>
      </c>
      <c r="G7" s="331">
        <v>79968</v>
      </c>
      <c r="H7" s="331">
        <v>68787</v>
      </c>
      <c r="I7" s="341">
        <v>90870</v>
      </c>
      <c r="J7" s="331">
        <v>30769</v>
      </c>
      <c r="K7" s="331">
        <v>39676</v>
      </c>
      <c r="L7" s="331">
        <v>39676</v>
      </c>
      <c r="M7" s="335">
        <v>11</v>
      </c>
      <c r="N7" s="334">
        <v>34895</v>
      </c>
      <c r="O7" s="331">
        <v>49252</v>
      </c>
      <c r="P7" s="331">
        <v>50340</v>
      </c>
      <c r="Q7" s="340">
        <v>16</v>
      </c>
      <c r="R7" s="340" t="s">
        <v>111</v>
      </c>
      <c r="S7" s="571">
        <v>20.88</v>
      </c>
      <c r="T7" s="573">
        <v>41760</v>
      </c>
      <c r="U7" s="571">
        <v>21.24</v>
      </c>
      <c r="V7" s="573">
        <v>42479.999999999993</v>
      </c>
      <c r="W7" s="640">
        <v>126460</v>
      </c>
      <c r="X7" s="641"/>
    </row>
    <row r="8" spans="1:24" x14ac:dyDescent="0.25">
      <c r="A8" s="19" t="s">
        <v>43</v>
      </c>
      <c r="B8" s="351">
        <v>101.3</v>
      </c>
      <c r="C8" s="352">
        <v>-0.219</v>
      </c>
      <c r="D8" s="452">
        <v>47178</v>
      </c>
      <c r="E8" s="331">
        <v>63598</v>
      </c>
      <c r="F8" s="331">
        <v>49986</v>
      </c>
      <c r="G8" s="331">
        <v>65754</v>
      </c>
      <c r="H8" s="331">
        <v>53098</v>
      </c>
      <c r="I8" s="341">
        <v>68397</v>
      </c>
      <c r="J8" s="331" t="s">
        <v>38</v>
      </c>
      <c r="K8" s="331" t="s">
        <v>38</v>
      </c>
      <c r="L8" s="331" t="s">
        <v>38</v>
      </c>
      <c r="M8" s="331" t="s">
        <v>38</v>
      </c>
      <c r="N8" s="334" t="s">
        <v>38</v>
      </c>
      <c r="O8" s="331" t="s">
        <v>38</v>
      </c>
      <c r="P8" s="331" t="s">
        <v>38</v>
      </c>
      <c r="Q8" s="341" t="s">
        <v>38</v>
      </c>
      <c r="R8" s="341" t="s">
        <v>38</v>
      </c>
      <c r="S8" s="572">
        <v>15.33</v>
      </c>
      <c r="T8" s="574">
        <v>30660.000000000004</v>
      </c>
      <c r="U8" s="572">
        <v>25.28</v>
      </c>
      <c r="V8" s="574">
        <v>50560</v>
      </c>
      <c r="W8" s="642">
        <v>94510</v>
      </c>
      <c r="X8" s="643"/>
    </row>
    <row r="9" spans="1:24" x14ac:dyDescent="0.25">
      <c r="A9" s="19" t="s">
        <v>44</v>
      </c>
      <c r="B9" s="351">
        <v>93.4</v>
      </c>
      <c r="C9" s="352">
        <v>-0.29299999999999998</v>
      </c>
      <c r="D9" s="452">
        <v>41148</v>
      </c>
      <c r="E9" s="331">
        <v>59760</v>
      </c>
      <c r="F9" s="331">
        <v>46465</v>
      </c>
      <c r="G9" s="331">
        <v>67839</v>
      </c>
      <c r="H9" s="331">
        <v>64461</v>
      </c>
      <c r="I9" s="341">
        <v>83545</v>
      </c>
      <c r="J9" s="331">
        <v>39092</v>
      </c>
      <c r="K9" s="331">
        <v>51935</v>
      </c>
      <c r="L9" s="331">
        <v>56287</v>
      </c>
      <c r="M9" s="335" t="s">
        <v>112</v>
      </c>
      <c r="N9" s="334">
        <v>44206</v>
      </c>
      <c r="O9" s="331">
        <v>58976</v>
      </c>
      <c r="P9" s="331">
        <v>63981</v>
      </c>
      <c r="Q9" s="340" t="s">
        <v>112</v>
      </c>
      <c r="R9" s="340" t="s">
        <v>113</v>
      </c>
      <c r="S9" s="571">
        <v>15.09</v>
      </c>
      <c r="T9" s="573">
        <v>30180</v>
      </c>
      <c r="U9" s="571">
        <v>20.05</v>
      </c>
      <c r="V9" s="573">
        <v>40100</v>
      </c>
      <c r="W9" s="640">
        <v>105060</v>
      </c>
      <c r="X9" s="641"/>
    </row>
    <row r="10" spans="1:24" x14ac:dyDescent="0.25">
      <c r="A10" s="19" t="s">
        <v>46</v>
      </c>
      <c r="B10" s="351">
        <v>92.4</v>
      </c>
      <c r="C10" s="352">
        <v>-0.25</v>
      </c>
      <c r="D10" s="452">
        <v>39204</v>
      </c>
      <c r="E10" s="331">
        <v>56245</v>
      </c>
      <c r="F10" s="331">
        <v>43116</v>
      </c>
      <c r="G10" s="331">
        <v>61274</v>
      </c>
      <c r="H10" s="331">
        <v>56296</v>
      </c>
      <c r="I10" s="341">
        <v>66364</v>
      </c>
      <c r="J10" s="331">
        <v>29804</v>
      </c>
      <c r="K10" s="331">
        <v>38793</v>
      </c>
      <c r="L10" s="331">
        <v>39431</v>
      </c>
      <c r="M10" s="335" t="s">
        <v>114</v>
      </c>
      <c r="N10" s="334">
        <v>33213</v>
      </c>
      <c r="O10" s="331">
        <v>42189</v>
      </c>
      <c r="P10" s="331">
        <v>42828</v>
      </c>
      <c r="Q10" s="340" t="s">
        <v>114</v>
      </c>
      <c r="R10" s="340" t="s">
        <v>115</v>
      </c>
      <c r="S10" s="572">
        <v>16.59</v>
      </c>
      <c r="T10" s="574">
        <v>33180</v>
      </c>
      <c r="U10" s="572">
        <v>22.92</v>
      </c>
      <c r="V10" s="574">
        <v>45840</v>
      </c>
      <c r="W10" s="642">
        <v>93500</v>
      </c>
      <c r="X10" s="643"/>
    </row>
    <row r="11" spans="1:24" x14ac:dyDescent="0.25">
      <c r="A11" s="19" t="s">
        <v>47</v>
      </c>
      <c r="B11" s="351">
        <v>97.3</v>
      </c>
      <c r="C11" s="352">
        <v>-0.27</v>
      </c>
      <c r="D11" s="452">
        <v>45593</v>
      </c>
      <c r="E11" s="331">
        <v>58437</v>
      </c>
      <c r="F11" s="331">
        <v>46585</v>
      </c>
      <c r="G11" s="331">
        <v>60206</v>
      </c>
      <c r="H11" s="331">
        <v>54248</v>
      </c>
      <c r="I11" s="341">
        <v>62565</v>
      </c>
      <c r="J11" s="331" t="s">
        <v>38</v>
      </c>
      <c r="K11" s="331" t="s">
        <v>38</v>
      </c>
      <c r="L11" s="331" t="s">
        <v>38</v>
      </c>
      <c r="M11" s="331" t="s">
        <v>38</v>
      </c>
      <c r="N11" s="334" t="s">
        <v>38</v>
      </c>
      <c r="O11" s="331" t="s">
        <v>38</v>
      </c>
      <c r="P11" s="331" t="s">
        <v>38</v>
      </c>
      <c r="Q11" s="341" t="s">
        <v>38</v>
      </c>
      <c r="R11" s="341" t="s">
        <v>38</v>
      </c>
      <c r="S11" s="571">
        <v>16.850000000000001</v>
      </c>
      <c r="T11" s="573">
        <v>33700</v>
      </c>
      <c r="U11" s="571">
        <v>24.18</v>
      </c>
      <c r="V11" s="573">
        <v>48360</v>
      </c>
      <c r="W11" s="640">
        <v>86160</v>
      </c>
      <c r="X11" s="641"/>
    </row>
    <row r="12" spans="1:24" x14ac:dyDescent="0.25">
      <c r="A12" s="19" t="s">
        <v>48</v>
      </c>
      <c r="B12" s="351">
        <v>126.6</v>
      </c>
      <c r="C12" s="352">
        <v>-0.27800000000000002</v>
      </c>
      <c r="D12" s="452">
        <v>51548</v>
      </c>
      <c r="E12" s="331">
        <v>69638</v>
      </c>
      <c r="F12" s="331">
        <v>54263</v>
      </c>
      <c r="G12" s="331">
        <v>89955</v>
      </c>
      <c r="H12" s="331">
        <v>79420</v>
      </c>
      <c r="I12" s="341">
        <v>99394</v>
      </c>
      <c r="J12" s="331">
        <v>47849</v>
      </c>
      <c r="K12" s="331" t="s">
        <v>38</v>
      </c>
      <c r="L12" s="331" t="s">
        <v>38</v>
      </c>
      <c r="M12" s="331" t="s">
        <v>38</v>
      </c>
      <c r="N12" s="334" t="s">
        <v>38</v>
      </c>
      <c r="O12" s="331" t="s">
        <v>38</v>
      </c>
      <c r="P12" s="331" t="s">
        <v>38</v>
      </c>
      <c r="Q12" s="341" t="s">
        <v>38</v>
      </c>
      <c r="R12" s="341" t="s">
        <v>38</v>
      </c>
      <c r="S12" s="572">
        <v>18.510000000000002</v>
      </c>
      <c r="T12" s="574">
        <v>37020.000000000007</v>
      </c>
      <c r="U12" s="572">
        <v>29.29</v>
      </c>
      <c r="V12" s="574">
        <v>58579.999999999993</v>
      </c>
      <c r="W12" s="642">
        <v>125800</v>
      </c>
      <c r="X12" s="643"/>
    </row>
    <row r="13" spans="1:24" x14ac:dyDescent="0.25">
      <c r="A13" s="19" t="s">
        <v>49</v>
      </c>
      <c r="B13" s="351">
        <v>88.5</v>
      </c>
      <c r="C13" s="352">
        <v>-0.14000000000000001</v>
      </c>
      <c r="D13" s="452">
        <v>42336</v>
      </c>
      <c r="E13" s="331">
        <v>61915</v>
      </c>
      <c r="F13" s="331">
        <v>43871</v>
      </c>
      <c r="G13" s="331">
        <v>67341</v>
      </c>
      <c r="H13" s="331">
        <v>53354</v>
      </c>
      <c r="I13" s="341">
        <v>72690</v>
      </c>
      <c r="J13" s="331">
        <v>41500</v>
      </c>
      <c r="K13" s="331">
        <v>49900</v>
      </c>
      <c r="L13" s="331">
        <v>60800</v>
      </c>
      <c r="M13" s="335" t="s">
        <v>116</v>
      </c>
      <c r="N13" s="334">
        <v>43000</v>
      </c>
      <c r="O13" s="331">
        <v>53050</v>
      </c>
      <c r="P13" s="331">
        <v>66250</v>
      </c>
      <c r="Q13" s="340" t="s">
        <v>116</v>
      </c>
      <c r="R13" s="340" t="s">
        <v>117</v>
      </c>
      <c r="S13" s="571">
        <v>15.45</v>
      </c>
      <c r="T13" s="573">
        <v>30900</v>
      </c>
      <c r="U13" s="571">
        <v>17.11</v>
      </c>
      <c r="V13" s="573">
        <v>34220</v>
      </c>
      <c r="W13" s="640">
        <v>82840</v>
      </c>
      <c r="X13" s="641"/>
    </row>
    <row r="14" spans="1:24" x14ac:dyDescent="0.25">
      <c r="A14" s="19" t="s">
        <v>51</v>
      </c>
      <c r="B14" s="351">
        <v>95.2</v>
      </c>
      <c r="C14" s="352">
        <v>-0.25</v>
      </c>
      <c r="D14" s="452">
        <v>40136</v>
      </c>
      <c r="E14" s="331">
        <v>58578</v>
      </c>
      <c r="F14" s="331">
        <v>44150</v>
      </c>
      <c r="G14" s="331">
        <v>64435</v>
      </c>
      <c r="H14" s="331">
        <v>56559</v>
      </c>
      <c r="I14" s="341">
        <v>67180</v>
      </c>
      <c r="J14" s="331">
        <v>37000</v>
      </c>
      <c r="K14" s="331">
        <v>52000</v>
      </c>
      <c r="L14" s="331">
        <v>54000</v>
      </c>
      <c r="M14" s="335" t="s">
        <v>118</v>
      </c>
      <c r="N14" s="334">
        <v>40700</v>
      </c>
      <c r="O14" s="331">
        <v>57200</v>
      </c>
      <c r="P14" s="331">
        <v>59400</v>
      </c>
      <c r="Q14" s="340" t="s">
        <v>118</v>
      </c>
      <c r="R14" s="340" t="s">
        <v>119</v>
      </c>
      <c r="S14" s="572">
        <v>16.309999999999999</v>
      </c>
      <c r="T14" s="574">
        <v>32620</v>
      </c>
      <c r="U14" s="572">
        <v>20.91</v>
      </c>
      <c r="V14" s="574">
        <v>41820</v>
      </c>
      <c r="W14" s="642">
        <v>85480</v>
      </c>
      <c r="X14" s="643"/>
    </row>
    <row r="15" spans="1:24" x14ac:dyDescent="0.25">
      <c r="A15" s="19" t="s">
        <v>53</v>
      </c>
      <c r="B15" s="353">
        <v>93.2</v>
      </c>
      <c r="C15" s="352">
        <v>-0.318</v>
      </c>
      <c r="D15" s="452">
        <v>38192</v>
      </c>
      <c r="E15" s="331">
        <v>53195</v>
      </c>
      <c r="F15" s="331">
        <v>39638</v>
      </c>
      <c r="G15" s="331">
        <v>55261</v>
      </c>
      <c r="H15" s="331">
        <v>55505</v>
      </c>
      <c r="I15" s="341">
        <v>57584</v>
      </c>
      <c r="J15" s="331">
        <v>36601</v>
      </c>
      <c r="K15" s="331">
        <v>44167</v>
      </c>
      <c r="L15" s="331">
        <v>50049</v>
      </c>
      <c r="M15" s="335">
        <v>25</v>
      </c>
      <c r="N15" s="334">
        <v>37991</v>
      </c>
      <c r="O15" s="331">
        <v>46052</v>
      </c>
      <c r="P15" s="331">
        <v>51971</v>
      </c>
      <c r="Q15" s="340">
        <v>25</v>
      </c>
      <c r="R15" s="340" t="s">
        <v>120</v>
      </c>
      <c r="S15" s="571">
        <v>17.28</v>
      </c>
      <c r="T15" s="573">
        <v>34560</v>
      </c>
      <c r="U15" s="571">
        <v>19.84</v>
      </c>
      <c r="V15" s="573">
        <v>39680</v>
      </c>
      <c r="W15" s="640">
        <v>87250</v>
      </c>
      <c r="X15" s="641"/>
    </row>
    <row r="16" spans="1:24" x14ac:dyDescent="0.25">
      <c r="A16" s="19" t="s">
        <v>54</v>
      </c>
      <c r="B16" s="351">
        <v>98.9</v>
      </c>
      <c r="C16" s="352">
        <v>-0.105</v>
      </c>
      <c r="D16" s="452">
        <v>42026</v>
      </c>
      <c r="E16" s="331">
        <v>61028</v>
      </c>
      <c r="F16" s="331">
        <v>47365</v>
      </c>
      <c r="G16" s="331">
        <v>68548</v>
      </c>
      <c r="H16" s="331">
        <v>57778</v>
      </c>
      <c r="I16" s="341">
        <v>82696</v>
      </c>
      <c r="J16" s="331">
        <v>40000</v>
      </c>
      <c r="K16" s="331">
        <v>49504</v>
      </c>
      <c r="L16" s="331">
        <v>54089</v>
      </c>
      <c r="M16" s="335">
        <v>23</v>
      </c>
      <c r="N16" s="334">
        <v>45076</v>
      </c>
      <c r="O16" s="331">
        <v>55451</v>
      </c>
      <c r="P16" s="331">
        <v>60570</v>
      </c>
      <c r="Q16" s="340">
        <v>23</v>
      </c>
      <c r="R16" s="340" t="s">
        <v>121</v>
      </c>
      <c r="S16" s="572">
        <v>16.03</v>
      </c>
      <c r="T16" s="574">
        <v>32060.000000000004</v>
      </c>
      <c r="U16" s="572">
        <v>19.68</v>
      </c>
      <c r="V16" s="574">
        <v>39360</v>
      </c>
      <c r="W16" s="642">
        <v>100930</v>
      </c>
      <c r="X16" s="643"/>
    </row>
    <row r="17" spans="1:24" x14ac:dyDescent="0.25">
      <c r="A17" s="19" t="s">
        <v>56</v>
      </c>
      <c r="B17" s="351">
        <v>92.3</v>
      </c>
      <c r="C17" s="352">
        <v>-0.27600000000000002</v>
      </c>
      <c r="D17" s="452">
        <v>42164</v>
      </c>
      <c r="E17" s="331">
        <v>56087</v>
      </c>
      <c r="F17" s="331">
        <v>45875</v>
      </c>
      <c r="G17" s="331">
        <v>61197</v>
      </c>
      <c r="H17" s="331">
        <v>55369</v>
      </c>
      <c r="I17" s="341">
        <v>69428</v>
      </c>
      <c r="J17" s="331">
        <v>40000</v>
      </c>
      <c r="K17" s="331">
        <v>46900</v>
      </c>
      <c r="L17" s="331">
        <v>46900</v>
      </c>
      <c r="M17" s="335">
        <v>11</v>
      </c>
      <c r="N17" s="334">
        <v>43605</v>
      </c>
      <c r="O17" s="331">
        <v>51380</v>
      </c>
      <c r="P17" s="331">
        <v>51380</v>
      </c>
      <c r="Q17" s="340">
        <v>11</v>
      </c>
      <c r="R17" s="340" t="s">
        <v>122</v>
      </c>
      <c r="S17" s="571">
        <v>17.260000000000002</v>
      </c>
      <c r="T17" s="573">
        <v>34520.000000000007</v>
      </c>
      <c r="U17" s="571">
        <v>24.07</v>
      </c>
      <c r="V17" s="573">
        <v>48140</v>
      </c>
      <c r="W17" s="640">
        <v>92430</v>
      </c>
      <c r="X17" s="641"/>
    </row>
    <row r="18" spans="1:24" x14ac:dyDescent="0.25">
      <c r="A18" s="19" t="s">
        <v>57</v>
      </c>
      <c r="B18" s="351">
        <v>96.5</v>
      </c>
      <c r="C18" s="352">
        <v>-0.24</v>
      </c>
      <c r="D18" s="452">
        <v>47195</v>
      </c>
      <c r="E18" s="331">
        <v>65115</v>
      </c>
      <c r="F18" s="331">
        <v>50159</v>
      </c>
      <c r="G18" s="331">
        <v>67346</v>
      </c>
      <c r="H18" s="331">
        <v>60716</v>
      </c>
      <c r="I18" s="341">
        <v>66461</v>
      </c>
      <c r="J18" s="331">
        <v>33660</v>
      </c>
      <c r="K18" s="331">
        <v>50710</v>
      </c>
      <c r="L18" s="331">
        <v>54540</v>
      </c>
      <c r="M18" s="335" t="s">
        <v>114</v>
      </c>
      <c r="N18" s="334">
        <v>33660</v>
      </c>
      <c r="O18" s="331">
        <v>50710</v>
      </c>
      <c r="P18" s="331">
        <v>54540</v>
      </c>
      <c r="Q18" s="340" t="s">
        <v>114</v>
      </c>
      <c r="R18" s="340" t="s">
        <v>123</v>
      </c>
      <c r="S18" s="572">
        <v>15.57</v>
      </c>
      <c r="T18" s="574">
        <v>31139.999999999996</v>
      </c>
      <c r="U18" s="572">
        <v>27.55</v>
      </c>
      <c r="V18" s="574">
        <v>55100</v>
      </c>
      <c r="W18" s="642">
        <v>93650</v>
      </c>
      <c r="X18" s="643"/>
    </row>
    <row r="19" spans="1:24" x14ac:dyDescent="0.25">
      <c r="A19" s="27" t="s">
        <v>58</v>
      </c>
      <c r="B19" s="351">
        <v>102.5</v>
      </c>
      <c r="C19" s="352">
        <v>-0.32</v>
      </c>
      <c r="D19" s="452">
        <v>46250</v>
      </c>
      <c r="E19" s="331">
        <v>73060</v>
      </c>
      <c r="F19" s="331">
        <v>49155</v>
      </c>
      <c r="G19" s="331">
        <v>77039</v>
      </c>
      <c r="H19" s="331">
        <v>63103</v>
      </c>
      <c r="I19" s="341">
        <v>79165</v>
      </c>
      <c r="J19" s="331">
        <v>35000</v>
      </c>
      <c r="K19" s="331" t="s">
        <v>38</v>
      </c>
      <c r="L19" s="331" t="s">
        <v>38</v>
      </c>
      <c r="M19" s="331" t="s">
        <v>38</v>
      </c>
      <c r="N19" s="334" t="s">
        <v>38</v>
      </c>
      <c r="O19" s="331" t="s">
        <v>38</v>
      </c>
      <c r="P19" s="331" t="s">
        <v>38</v>
      </c>
      <c r="Q19" s="341" t="s">
        <v>38</v>
      </c>
      <c r="R19" s="341" t="s">
        <v>38</v>
      </c>
      <c r="S19" s="571">
        <v>17.190000000000001</v>
      </c>
      <c r="T19" s="573">
        <v>34380</v>
      </c>
      <c r="U19" s="571">
        <v>25.72</v>
      </c>
      <c r="V19" s="573">
        <v>51440</v>
      </c>
      <c r="W19" s="640">
        <v>106840</v>
      </c>
      <c r="X19" s="641"/>
    </row>
    <row r="20" spans="1:24" x14ac:dyDescent="0.25">
      <c r="A20" s="27" t="s">
        <v>59</v>
      </c>
      <c r="B20" s="351">
        <v>95.5</v>
      </c>
      <c r="C20" s="352">
        <v>-0.20499999999999999</v>
      </c>
      <c r="D20" s="452">
        <v>40339</v>
      </c>
      <c r="E20" s="331">
        <v>61458</v>
      </c>
      <c r="F20" s="331">
        <v>43168</v>
      </c>
      <c r="G20" s="331">
        <v>64337</v>
      </c>
      <c r="H20" s="331">
        <v>52870</v>
      </c>
      <c r="I20" s="341">
        <v>68167</v>
      </c>
      <c r="J20" s="331">
        <v>39055</v>
      </c>
      <c r="K20" s="331">
        <v>48113</v>
      </c>
      <c r="L20" s="331">
        <v>59864</v>
      </c>
      <c r="M20" s="335">
        <v>35</v>
      </c>
      <c r="N20" s="334">
        <v>41867</v>
      </c>
      <c r="O20" s="331">
        <v>50926</v>
      </c>
      <c r="P20" s="331">
        <v>62676</v>
      </c>
      <c r="Q20" s="340">
        <v>35</v>
      </c>
      <c r="R20" s="340" t="s">
        <v>124</v>
      </c>
      <c r="S20" s="572">
        <v>13.14</v>
      </c>
      <c r="T20" s="574">
        <v>26280</v>
      </c>
      <c r="U20" s="572">
        <v>29.21</v>
      </c>
      <c r="V20" s="574">
        <v>58420.000000000007</v>
      </c>
      <c r="W20" s="642">
        <v>78180</v>
      </c>
      <c r="X20" s="643"/>
    </row>
    <row r="21" spans="1:24" x14ac:dyDescent="0.25">
      <c r="A21" s="29" t="s">
        <v>61</v>
      </c>
      <c r="B21" s="354">
        <v>98</v>
      </c>
      <c r="C21" s="327">
        <v>-0.24</v>
      </c>
      <c r="D21" s="453">
        <v>43130.1875</v>
      </c>
      <c r="E21" s="328">
        <v>61200.9375</v>
      </c>
      <c r="F21" s="328">
        <v>46707.8125</v>
      </c>
      <c r="G21" s="328">
        <v>68491.066666666666</v>
      </c>
      <c r="H21" s="328">
        <v>59144.625</v>
      </c>
      <c r="I21" s="345">
        <v>73731.5625</v>
      </c>
      <c r="J21" s="328">
        <v>37834.857142857101</v>
      </c>
      <c r="K21" s="328">
        <v>47407.166666666664</v>
      </c>
      <c r="L21" s="328">
        <v>52067.5</v>
      </c>
      <c r="M21" s="329"/>
      <c r="N21" s="336">
        <v>40723.916666666664</v>
      </c>
      <c r="O21" s="330">
        <v>51080.5</v>
      </c>
      <c r="P21" s="330">
        <v>52189.666666666664</v>
      </c>
      <c r="Q21" s="342">
        <v>23.333333333333332</v>
      </c>
      <c r="R21" s="347"/>
      <c r="S21" s="576">
        <v>16.314374999999998</v>
      </c>
      <c r="T21" s="577">
        <v>32628.75</v>
      </c>
      <c r="U21" s="578">
        <v>22.931875000000002</v>
      </c>
      <c r="V21" s="577">
        <v>45863.75</v>
      </c>
      <c r="W21" s="644">
        <v>95996.25</v>
      </c>
      <c r="X21" s="645"/>
    </row>
    <row r="22" spans="1:24" x14ac:dyDescent="0.25">
      <c r="A22" s="147" t="s">
        <v>86</v>
      </c>
      <c r="B22" s="337">
        <v>100</v>
      </c>
      <c r="C22" s="355">
        <v>-0.22700000000000001</v>
      </c>
      <c r="D22" s="454">
        <v>44530</v>
      </c>
      <c r="E22" s="332">
        <v>63819</v>
      </c>
      <c r="F22" s="332">
        <v>48182</v>
      </c>
      <c r="G22" s="332">
        <v>74276</v>
      </c>
      <c r="H22" s="332">
        <v>69544</v>
      </c>
      <c r="I22" s="455">
        <v>81026</v>
      </c>
      <c r="J22" s="332"/>
      <c r="K22" s="332"/>
      <c r="L22" s="332"/>
      <c r="M22" s="338"/>
      <c r="N22" s="337"/>
      <c r="O22" s="338"/>
      <c r="P22" s="338"/>
      <c r="Q22" s="343"/>
      <c r="R22" s="348"/>
      <c r="S22" s="579">
        <v>18.02</v>
      </c>
      <c r="T22" s="580">
        <v>36040</v>
      </c>
      <c r="U22" s="579">
        <v>24.02</v>
      </c>
      <c r="V22" s="580">
        <v>48040</v>
      </c>
      <c r="W22" s="646">
        <v>106403</v>
      </c>
      <c r="X22" s="647"/>
    </row>
    <row r="54" spans="8:8" x14ac:dyDescent="0.25">
      <c r="H54" s="266"/>
    </row>
  </sheetData>
  <sheetProtection algorithmName="SHA-512" hashValue="yFTUfEqssf20T8hWf5SsFtUJqY6LeNC0FpcFWwo5j6VJBUefpXFO5ss0SF1zhKnTAkdp1pUxHW34fqZ9nB13nQ==" saltValue="P1m6GMu547rY2VoD02SJfg==" spinCount="100000" sheet="1" objects="1" scenarios="1"/>
  <mergeCells count="30">
    <mergeCell ref="W20:X20"/>
    <mergeCell ref="W21:X21"/>
    <mergeCell ref="W22:X22"/>
    <mergeCell ref="W15:X15"/>
    <mergeCell ref="W16:X16"/>
    <mergeCell ref="W17:X17"/>
    <mergeCell ref="W18:X18"/>
    <mergeCell ref="W19:X19"/>
    <mergeCell ref="W10:X10"/>
    <mergeCell ref="W11:X11"/>
    <mergeCell ref="W12:X12"/>
    <mergeCell ref="W13:X13"/>
    <mergeCell ref="W14:X14"/>
    <mergeCell ref="W5:X5"/>
    <mergeCell ref="W6:X6"/>
    <mergeCell ref="W7:X7"/>
    <mergeCell ref="W8:X8"/>
    <mergeCell ref="W9:X9"/>
    <mergeCell ref="S2:V2"/>
    <mergeCell ref="W2:X2"/>
    <mergeCell ref="S3:T3"/>
    <mergeCell ref="U3:V3"/>
    <mergeCell ref="W3:X4"/>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5F451-4781-42D4-88CC-FE64B06FA023}">
  <sheetPr>
    <tabColor rgb="FF80A833"/>
  </sheetPr>
  <dimension ref="A1:X54"/>
  <sheetViews>
    <sheetView workbookViewId="0">
      <pane xSplit="1" ySplit="4" topLeftCell="B5" activePane="bottomRight" state="frozen"/>
      <selection pane="topRight"/>
      <selection pane="bottomLeft"/>
      <selection pane="bottomRight"/>
    </sheetView>
  </sheetViews>
  <sheetFormatPr defaultColWidth="8.7109375" defaultRowHeight="15" x14ac:dyDescent="0.25"/>
  <cols>
    <col min="1" max="1" width="20.28515625" style="122" customWidth="1"/>
    <col min="2" max="2" width="13.42578125" style="133" bestFit="1" customWidth="1"/>
    <col min="3" max="3" width="15.140625" style="133" customWidth="1"/>
    <col min="4" max="17" width="13.85546875" style="133" customWidth="1"/>
    <col min="18" max="18" width="33.5703125" style="133" bestFit="1" customWidth="1"/>
    <col min="19" max="19" width="9.85546875" style="133" customWidth="1"/>
    <col min="20" max="20" width="11.85546875" style="133" bestFit="1" customWidth="1"/>
    <col min="21" max="21" width="9.5703125" style="133" customWidth="1"/>
    <col min="22" max="22" width="11.85546875" style="133" bestFit="1" customWidth="1"/>
    <col min="23" max="16384" width="8.7109375" style="133"/>
  </cols>
  <sheetData>
    <row r="1" spans="1:24" s="75" customFormat="1" ht="20.25" x14ac:dyDescent="0.25">
      <c r="A1" s="319" t="s">
        <v>125</v>
      </c>
      <c r="B1" s="450"/>
      <c r="C1" s="450"/>
    </row>
    <row r="2" spans="1:24" s="75" customFormat="1" ht="30.75" customHeight="1" x14ac:dyDescent="0.25">
      <c r="A2" s="122"/>
      <c r="D2" s="624" t="s">
        <v>126</v>
      </c>
      <c r="E2" s="613"/>
      <c r="F2" s="613"/>
      <c r="G2" s="613"/>
      <c r="H2" s="613"/>
      <c r="I2" s="625"/>
      <c r="J2" s="615" t="s">
        <v>127</v>
      </c>
      <c r="K2" s="615"/>
      <c r="L2" s="615"/>
      <c r="M2" s="615"/>
      <c r="N2" s="615"/>
      <c r="O2" s="615"/>
      <c r="P2" s="615"/>
      <c r="Q2" s="615"/>
      <c r="R2" s="626"/>
      <c r="S2" s="631" t="s">
        <v>128</v>
      </c>
      <c r="T2" s="632"/>
      <c r="U2" s="632"/>
      <c r="V2" s="632"/>
      <c r="W2" s="633" t="s">
        <v>89</v>
      </c>
      <c r="X2" s="634"/>
    </row>
    <row r="3" spans="1:24" s="75" customFormat="1" x14ac:dyDescent="0.25">
      <c r="A3" s="122"/>
      <c r="B3" s="349"/>
      <c r="D3" s="627" t="s">
        <v>16</v>
      </c>
      <c r="E3" s="616"/>
      <c r="F3" s="617" t="s">
        <v>17</v>
      </c>
      <c r="G3" s="617"/>
      <c r="H3" s="618" t="s">
        <v>18</v>
      </c>
      <c r="I3" s="628"/>
      <c r="J3" s="620" t="s">
        <v>16</v>
      </c>
      <c r="K3" s="620"/>
      <c r="L3" s="620"/>
      <c r="M3" s="620"/>
      <c r="N3" s="629" t="s">
        <v>17</v>
      </c>
      <c r="O3" s="623"/>
      <c r="P3" s="623"/>
      <c r="Q3" s="630"/>
      <c r="R3" s="346" t="s">
        <v>129</v>
      </c>
      <c r="S3" s="627" t="s">
        <v>90</v>
      </c>
      <c r="T3" s="616"/>
      <c r="U3" s="617" t="s">
        <v>91</v>
      </c>
      <c r="V3" s="635"/>
      <c r="W3" s="636" t="s">
        <v>92</v>
      </c>
      <c r="X3" s="637"/>
    </row>
    <row r="4" spans="1:24" s="123" customFormat="1" ht="75" x14ac:dyDescent="0.25">
      <c r="A4" s="136" t="s">
        <v>19</v>
      </c>
      <c r="B4" s="350" t="s">
        <v>20</v>
      </c>
      <c r="C4" s="137" t="s">
        <v>21</v>
      </c>
      <c r="D4" s="451" t="s">
        <v>22</v>
      </c>
      <c r="E4" s="138" t="s">
        <v>23</v>
      </c>
      <c r="F4" s="139" t="s">
        <v>24</v>
      </c>
      <c r="G4" s="139" t="s">
        <v>25</v>
      </c>
      <c r="H4" s="140" t="s">
        <v>26</v>
      </c>
      <c r="I4" s="344" t="s">
        <v>27</v>
      </c>
      <c r="J4" s="141" t="s">
        <v>28</v>
      </c>
      <c r="K4" s="137" t="s">
        <v>29</v>
      </c>
      <c r="L4" s="141" t="s">
        <v>30</v>
      </c>
      <c r="M4" s="141" t="s">
        <v>31</v>
      </c>
      <c r="N4" s="333" t="s">
        <v>32</v>
      </c>
      <c r="O4" s="142" t="s">
        <v>33</v>
      </c>
      <c r="P4" s="139" t="s">
        <v>34</v>
      </c>
      <c r="Q4" s="339" t="s">
        <v>35</v>
      </c>
      <c r="R4" s="344" t="s">
        <v>36</v>
      </c>
      <c r="S4" s="581" t="s">
        <v>93</v>
      </c>
      <c r="T4" s="568" t="s">
        <v>94</v>
      </c>
      <c r="U4" s="139" t="s">
        <v>95</v>
      </c>
      <c r="V4" s="139" t="s">
        <v>96</v>
      </c>
      <c r="W4" s="638"/>
      <c r="X4" s="639"/>
    </row>
    <row r="5" spans="1:24" x14ac:dyDescent="0.25">
      <c r="A5" s="19" t="s">
        <v>37</v>
      </c>
      <c r="B5" s="351">
        <v>93.1</v>
      </c>
      <c r="C5" s="352">
        <v>-0.34300000000000003</v>
      </c>
      <c r="D5" s="452">
        <v>44610</v>
      </c>
      <c r="E5" s="331">
        <v>68271</v>
      </c>
      <c r="F5" s="331">
        <v>53441</v>
      </c>
      <c r="G5" s="331">
        <v>78465</v>
      </c>
      <c r="H5" s="331">
        <v>61912</v>
      </c>
      <c r="I5" s="341">
        <v>90667</v>
      </c>
      <c r="J5" s="331">
        <v>44226</v>
      </c>
      <c r="K5" s="331">
        <v>55527</v>
      </c>
      <c r="L5" s="331">
        <v>67753</v>
      </c>
      <c r="M5" s="335">
        <v>35</v>
      </c>
      <c r="N5" s="334">
        <v>50857</v>
      </c>
      <c r="O5" s="331">
        <v>63855</v>
      </c>
      <c r="P5" s="331">
        <v>77914</v>
      </c>
      <c r="Q5" s="340">
        <v>35</v>
      </c>
      <c r="R5" s="340" t="s">
        <v>109</v>
      </c>
      <c r="S5" s="571">
        <v>16.23</v>
      </c>
      <c r="T5" s="573">
        <v>32460.000000000004</v>
      </c>
      <c r="U5" s="571">
        <v>21.54</v>
      </c>
      <c r="V5" s="573">
        <v>43079.999999999993</v>
      </c>
      <c r="W5" s="640">
        <v>934390</v>
      </c>
      <c r="X5" s="641"/>
    </row>
    <row r="6" spans="1:24" x14ac:dyDescent="0.25">
      <c r="A6" s="19" t="s">
        <v>40</v>
      </c>
      <c r="B6" s="351">
        <v>90.5</v>
      </c>
      <c r="C6" s="352">
        <v>-0.245</v>
      </c>
      <c r="D6" s="452">
        <v>50031</v>
      </c>
      <c r="E6" s="331" t="s">
        <v>110</v>
      </c>
      <c r="F6" s="331">
        <v>50352</v>
      </c>
      <c r="G6" s="331" t="s">
        <v>110</v>
      </c>
      <c r="H6" s="331">
        <v>58337</v>
      </c>
      <c r="I6" s="341">
        <v>56354</v>
      </c>
      <c r="J6" s="331">
        <v>50000</v>
      </c>
      <c r="K6" s="331">
        <v>50000</v>
      </c>
      <c r="L6" s="331">
        <v>50000</v>
      </c>
      <c r="M6" s="335">
        <v>0</v>
      </c>
      <c r="N6" s="334">
        <v>50000</v>
      </c>
      <c r="O6" s="331">
        <v>50000</v>
      </c>
      <c r="P6" s="331">
        <v>50000</v>
      </c>
      <c r="Q6" s="340">
        <v>15</v>
      </c>
      <c r="R6" s="340" t="s">
        <v>41</v>
      </c>
      <c r="S6" s="572">
        <v>16.100000000000001</v>
      </c>
      <c r="T6" s="574">
        <v>32200</v>
      </c>
      <c r="U6" s="572">
        <v>18.82</v>
      </c>
      <c r="V6" s="574">
        <v>37640</v>
      </c>
      <c r="W6" s="642">
        <v>89240</v>
      </c>
      <c r="X6" s="643"/>
    </row>
    <row r="7" spans="1:24" x14ac:dyDescent="0.25">
      <c r="A7" s="19" t="s">
        <v>42</v>
      </c>
      <c r="B7" s="351">
        <v>109.7</v>
      </c>
      <c r="C7" s="352">
        <v>-0.159</v>
      </c>
      <c r="D7" s="452">
        <v>48407</v>
      </c>
      <c r="E7" s="331">
        <v>67814</v>
      </c>
      <c r="F7" s="331">
        <v>54875</v>
      </c>
      <c r="G7" s="331">
        <v>85255</v>
      </c>
      <c r="H7" s="331">
        <v>71186</v>
      </c>
      <c r="I7" s="341">
        <v>94679</v>
      </c>
      <c r="J7" s="331">
        <v>46794</v>
      </c>
      <c r="K7" s="331">
        <v>72028</v>
      </c>
      <c r="L7" s="331">
        <v>73783</v>
      </c>
      <c r="M7" s="335">
        <v>17</v>
      </c>
      <c r="N7" s="334">
        <v>52296</v>
      </c>
      <c r="O7" s="331">
        <v>86311</v>
      </c>
      <c r="P7" s="331">
        <v>90518</v>
      </c>
      <c r="Q7" s="340">
        <v>16</v>
      </c>
      <c r="R7" s="340" t="s">
        <v>111</v>
      </c>
      <c r="S7" s="571">
        <v>18.32</v>
      </c>
      <c r="T7" s="573">
        <v>36640</v>
      </c>
      <c r="U7" s="571">
        <v>23.48</v>
      </c>
      <c r="V7" s="573">
        <v>46960</v>
      </c>
      <c r="W7" s="640">
        <v>127510</v>
      </c>
      <c r="X7" s="641"/>
    </row>
    <row r="8" spans="1:24" x14ac:dyDescent="0.25">
      <c r="A8" s="19" t="s">
        <v>43</v>
      </c>
      <c r="B8" s="351">
        <v>101.4</v>
      </c>
      <c r="C8" s="352">
        <v>-0.23899999999999999</v>
      </c>
      <c r="D8" s="452">
        <v>48639</v>
      </c>
      <c r="E8" s="331">
        <v>66972</v>
      </c>
      <c r="F8" s="331">
        <v>51424</v>
      </c>
      <c r="G8" s="331">
        <v>69076</v>
      </c>
      <c r="H8" s="331">
        <v>54875</v>
      </c>
      <c r="I8" s="341">
        <v>72598</v>
      </c>
      <c r="J8" s="331">
        <v>47500</v>
      </c>
      <c r="K8" s="331" t="s">
        <v>38</v>
      </c>
      <c r="L8" s="331" t="s">
        <v>38</v>
      </c>
      <c r="M8" s="331" t="s">
        <v>38</v>
      </c>
      <c r="N8" s="334" t="s">
        <v>38</v>
      </c>
      <c r="O8" s="331" t="s">
        <v>38</v>
      </c>
      <c r="P8" s="331" t="s">
        <v>38</v>
      </c>
      <c r="Q8" s="341" t="s">
        <v>38</v>
      </c>
      <c r="R8" s="569" t="s">
        <v>38</v>
      </c>
      <c r="S8" s="572">
        <v>16.809999999999999</v>
      </c>
      <c r="T8" s="574">
        <v>33620</v>
      </c>
      <c r="U8" s="572">
        <v>27.03</v>
      </c>
      <c r="V8" s="574">
        <v>54060</v>
      </c>
      <c r="W8" s="642">
        <v>95680</v>
      </c>
      <c r="X8" s="643"/>
    </row>
    <row r="9" spans="1:24" x14ac:dyDescent="0.25">
      <c r="A9" s="19" t="s">
        <v>44</v>
      </c>
      <c r="B9" s="351">
        <v>93.5</v>
      </c>
      <c r="C9" s="352">
        <v>-0.27500000000000002</v>
      </c>
      <c r="D9" s="452">
        <v>43654</v>
      </c>
      <c r="E9" s="331">
        <v>62692</v>
      </c>
      <c r="F9" s="331">
        <v>48966</v>
      </c>
      <c r="G9" s="331">
        <v>70930</v>
      </c>
      <c r="H9" s="331">
        <v>67641</v>
      </c>
      <c r="I9" s="341">
        <v>86727</v>
      </c>
      <c r="J9" s="331">
        <v>41092</v>
      </c>
      <c r="K9" s="331">
        <v>53935</v>
      </c>
      <c r="L9" s="331">
        <v>58287</v>
      </c>
      <c r="M9" s="335" t="s">
        <v>112</v>
      </c>
      <c r="N9" s="334">
        <v>46206</v>
      </c>
      <c r="O9" s="331">
        <v>60976</v>
      </c>
      <c r="P9" s="331">
        <v>65981</v>
      </c>
      <c r="Q9" s="340" t="s">
        <v>112</v>
      </c>
      <c r="R9" s="340" t="s">
        <v>113</v>
      </c>
      <c r="S9" s="571">
        <v>17.3</v>
      </c>
      <c r="T9" s="573">
        <v>34600</v>
      </c>
      <c r="U9" s="571">
        <v>22.44</v>
      </c>
      <c r="V9" s="573">
        <v>44880</v>
      </c>
      <c r="W9" s="640">
        <v>104370</v>
      </c>
      <c r="X9" s="641"/>
    </row>
    <row r="10" spans="1:24" x14ac:dyDescent="0.25">
      <c r="A10" s="19" t="s">
        <v>46</v>
      </c>
      <c r="B10" s="351">
        <v>92.5</v>
      </c>
      <c r="C10" s="352">
        <v>-0.308</v>
      </c>
      <c r="D10" s="452">
        <v>40161</v>
      </c>
      <c r="E10" s="331">
        <v>57750</v>
      </c>
      <c r="F10" s="331">
        <v>44113</v>
      </c>
      <c r="G10" s="331">
        <v>61015</v>
      </c>
      <c r="H10" s="331">
        <v>58325</v>
      </c>
      <c r="I10" s="341">
        <v>68076</v>
      </c>
      <c r="J10" s="331">
        <v>29804</v>
      </c>
      <c r="K10" s="331">
        <v>38793</v>
      </c>
      <c r="L10" s="331">
        <v>39431</v>
      </c>
      <c r="M10" s="335">
        <v>20</v>
      </c>
      <c r="N10" s="334">
        <v>33213</v>
      </c>
      <c r="O10" s="331">
        <v>42189</v>
      </c>
      <c r="P10" s="331">
        <v>42828</v>
      </c>
      <c r="Q10" s="340" t="s">
        <v>114</v>
      </c>
      <c r="R10" s="340" t="s">
        <v>115</v>
      </c>
      <c r="S10" s="572">
        <v>17.7</v>
      </c>
      <c r="T10" s="574">
        <v>35400</v>
      </c>
      <c r="U10" s="572">
        <v>24.34</v>
      </c>
      <c r="V10" s="574">
        <v>48680</v>
      </c>
      <c r="W10" s="642">
        <v>95410</v>
      </c>
      <c r="X10" s="643"/>
    </row>
    <row r="11" spans="1:24" x14ac:dyDescent="0.25">
      <c r="A11" s="19" t="s">
        <v>47</v>
      </c>
      <c r="B11" s="351">
        <v>97.2</v>
      </c>
      <c r="C11" s="352">
        <v>-0.28199999999999997</v>
      </c>
      <c r="D11" s="452">
        <v>46682</v>
      </c>
      <c r="E11" s="331">
        <v>59151</v>
      </c>
      <c r="F11" s="331">
        <v>47507</v>
      </c>
      <c r="G11" s="331">
        <v>61015</v>
      </c>
      <c r="H11" s="331">
        <v>55911</v>
      </c>
      <c r="I11" s="341">
        <v>63316</v>
      </c>
      <c r="J11" s="331" t="s">
        <v>38</v>
      </c>
      <c r="K11" s="331" t="s">
        <v>38</v>
      </c>
      <c r="L11" s="331" t="s">
        <v>38</v>
      </c>
      <c r="M11" s="331" t="s">
        <v>38</v>
      </c>
      <c r="N11" s="334" t="s">
        <v>38</v>
      </c>
      <c r="O11" s="331" t="s">
        <v>38</v>
      </c>
      <c r="P11" s="331" t="s">
        <v>38</v>
      </c>
      <c r="Q11" s="341" t="s">
        <v>38</v>
      </c>
      <c r="R11" s="341" t="s">
        <v>38</v>
      </c>
      <c r="S11" s="571">
        <v>18.53</v>
      </c>
      <c r="T11" s="573">
        <v>37060</v>
      </c>
      <c r="U11" s="571">
        <v>25.78</v>
      </c>
      <c r="V11" s="573">
        <v>51560</v>
      </c>
      <c r="W11" s="640">
        <v>88550</v>
      </c>
      <c r="X11" s="641"/>
    </row>
    <row r="12" spans="1:24" x14ac:dyDescent="0.25">
      <c r="A12" s="19" t="s">
        <v>48</v>
      </c>
      <c r="B12" s="351">
        <v>126.4</v>
      </c>
      <c r="C12" s="352">
        <v>-0.26900000000000002</v>
      </c>
      <c r="D12" s="452">
        <v>54439</v>
      </c>
      <c r="E12" s="331">
        <v>73140</v>
      </c>
      <c r="F12" s="331">
        <v>56762</v>
      </c>
      <c r="G12" s="331">
        <v>95081</v>
      </c>
      <c r="H12" s="331">
        <v>84338</v>
      </c>
      <c r="I12" s="341">
        <v>104034</v>
      </c>
      <c r="J12" s="331">
        <v>51359</v>
      </c>
      <c r="K12" s="331" t="s">
        <v>38</v>
      </c>
      <c r="L12" s="331" t="s">
        <v>38</v>
      </c>
      <c r="M12" s="331" t="s">
        <v>38</v>
      </c>
      <c r="N12" s="334" t="s">
        <v>38</v>
      </c>
      <c r="O12" s="331" t="s">
        <v>38</v>
      </c>
      <c r="P12" s="331" t="s">
        <v>38</v>
      </c>
      <c r="Q12" s="341" t="s">
        <v>38</v>
      </c>
      <c r="R12" s="341" t="s">
        <v>38</v>
      </c>
      <c r="S12" s="572">
        <v>19.95</v>
      </c>
      <c r="T12" s="574">
        <v>39900</v>
      </c>
      <c r="U12" s="572">
        <v>31.28</v>
      </c>
      <c r="V12" s="574">
        <v>62560</v>
      </c>
      <c r="W12" s="642">
        <v>126610</v>
      </c>
      <c r="X12" s="643"/>
    </row>
    <row r="13" spans="1:24" x14ac:dyDescent="0.25">
      <c r="A13" s="19" t="s">
        <v>49</v>
      </c>
      <c r="B13" s="351">
        <v>88.6</v>
      </c>
      <c r="C13" s="352">
        <v>-0.158</v>
      </c>
      <c r="D13" s="452">
        <v>42492</v>
      </c>
      <c r="E13" s="331">
        <v>62136</v>
      </c>
      <c r="F13" s="331">
        <v>44034</v>
      </c>
      <c r="G13" s="331">
        <v>67657</v>
      </c>
      <c r="H13" s="331">
        <v>53704</v>
      </c>
      <c r="I13" s="341">
        <v>72955</v>
      </c>
      <c r="J13" s="331">
        <v>41500</v>
      </c>
      <c r="K13" s="331">
        <v>49900</v>
      </c>
      <c r="L13" s="331">
        <v>60800</v>
      </c>
      <c r="M13" s="335">
        <v>35</v>
      </c>
      <c r="N13" s="334">
        <v>43000</v>
      </c>
      <c r="O13" s="331">
        <v>53050</v>
      </c>
      <c r="P13" s="331">
        <v>66250</v>
      </c>
      <c r="Q13" s="340" t="s">
        <v>116</v>
      </c>
      <c r="R13" s="340" t="s">
        <v>117</v>
      </c>
      <c r="S13" s="571">
        <v>17.21</v>
      </c>
      <c r="T13" s="573">
        <v>34420.000000000007</v>
      </c>
      <c r="U13" s="571">
        <v>17.72</v>
      </c>
      <c r="V13" s="573">
        <v>35440</v>
      </c>
      <c r="W13" s="640">
        <v>84720</v>
      </c>
      <c r="X13" s="641"/>
    </row>
    <row r="14" spans="1:24" x14ac:dyDescent="0.25">
      <c r="A14" s="19" t="s">
        <v>51</v>
      </c>
      <c r="B14" s="351">
        <v>95.2</v>
      </c>
      <c r="C14" s="352">
        <v>-0.254</v>
      </c>
      <c r="D14" s="452">
        <v>42542</v>
      </c>
      <c r="E14" s="331">
        <v>60104</v>
      </c>
      <c r="F14" s="331">
        <v>46796</v>
      </c>
      <c r="G14" s="331">
        <v>66114</v>
      </c>
      <c r="H14" s="331">
        <v>58292</v>
      </c>
      <c r="I14" s="341">
        <v>68874</v>
      </c>
      <c r="J14" s="331">
        <v>39000</v>
      </c>
      <c r="K14" s="331">
        <v>53060</v>
      </c>
      <c r="L14" s="331">
        <v>55100</v>
      </c>
      <c r="M14" s="335" t="s">
        <v>118</v>
      </c>
      <c r="N14" s="334">
        <v>42900</v>
      </c>
      <c r="O14" s="331">
        <v>58370</v>
      </c>
      <c r="P14" s="331">
        <v>60610</v>
      </c>
      <c r="Q14" s="340" t="s">
        <v>118</v>
      </c>
      <c r="R14" s="340" t="s">
        <v>119</v>
      </c>
      <c r="S14" s="572">
        <v>18.09</v>
      </c>
      <c r="T14" s="574">
        <v>36180</v>
      </c>
      <c r="U14" s="572">
        <v>22.52</v>
      </c>
      <c r="V14" s="574">
        <v>45040</v>
      </c>
      <c r="W14" s="642">
        <v>86960</v>
      </c>
      <c r="X14" s="643"/>
    </row>
    <row r="15" spans="1:24" x14ac:dyDescent="0.25">
      <c r="A15" s="19" t="s">
        <v>53</v>
      </c>
      <c r="B15" s="353">
        <v>93.2</v>
      </c>
      <c r="C15" s="352">
        <v>-0.32600000000000001</v>
      </c>
      <c r="D15" s="452">
        <v>41152</v>
      </c>
      <c r="E15" s="331">
        <v>59307</v>
      </c>
      <c r="F15" s="331">
        <v>42588</v>
      </c>
      <c r="G15" s="331">
        <v>61370</v>
      </c>
      <c r="H15" s="331">
        <v>61330</v>
      </c>
      <c r="I15" s="341">
        <v>63691</v>
      </c>
      <c r="J15" s="331">
        <v>39601</v>
      </c>
      <c r="K15" s="331">
        <v>50167</v>
      </c>
      <c r="L15" s="331">
        <v>56049</v>
      </c>
      <c r="M15" s="335">
        <v>25</v>
      </c>
      <c r="N15" s="334">
        <v>40991</v>
      </c>
      <c r="O15" s="331">
        <v>52052</v>
      </c>
      <c r="P15" s="331">
        <v>57971</v>
      </c>
      <c r="Q15" s="340">
        <v>25</v>
      </c>
      <c r="R15" s="340" t="s">
        <v>120</v>
      </c>
      <c r="S15" s="571">
        <v>19.03</v>
      </c>
      <c r="T15" s="573">
        <v>38060</v>
      </c>
      <c r="U15" s="571">
        <v>20.96</v>
      </c>
      <c r="V15" s="573">
        <v>41920.000000000007</v>
      </c>
      <c r="W15" s="640">
        <v>89820</v>
      </c>
      <c r="X15" s="641"/>
    </row>
    <row r="16" spans="1:24" x14ac:dyDescent="0.25">
      <c r="A16" s="19" t="s">
        <v>54</v>
      </c>
      <c r="B16" s="351">
        <v>98.8</v>
      </c>
      <c r="C16" s="352">
        <v>-0.14099999999999999</v>
      </c>
      <c r="D16" s="452">
        <v>44693</v>
      </c>
      <c r="E16" s="331">
        <v>50059</v>
      </c>
      <c r="F16" s="331">
        <v>64426</v>
      </c>
      <c r="G16" s="331">
        <v>72092</v>
      </c>
      <c r="H16" s="331">
        <v>60763</v>
      </c>
      <c r="I16" s="341">
        <v>86420</v>
      </c>
      <c r="J16" s="331">
        <v>42500</v>
      </c>
      <c r="K16" s="331">
        <v>52404</v>
      </c>
      <c r="L16" s="331">
        <v>56589</v>
      </c>
      <c r="M16" s="335">
        <v>23</v>
      </c>
      <c r="N16" s="334">
        <v>47576</v>
      </c>
      <c r="O16" s="331">
        <v>57951</v>
      </c>
      <c r="P16" s="331">
        <v>63070</v>
      </c>
      <c r="Q16" s="340">
        <v>23</v>
      </c>
      <c r="R16" s="340" t="s">
        <v>121</v>
      </c>
      <c r="S16" s="572">
        <v>17.32</v>
      </c>
      <c r="T16" s="574">
        <v>34640</v>
      </c>
      <c r="U16" s="572">
        <v>20.56</v>
      </c>
      <c r="V16" s="574">
        <v>41120</v>
      </c>
      <c r="W16" s="642">
        <v>100930</v>
      </c>
      <c r="X16" s="643"/>
    </row>
    <row r="17" spans="1:24" x14ac:dyDescent="0.25">
      <c r="A17" s="19" t="s">
        <v>56</v>
      </c>
      <c r="B17" s="351">
        <v>92.3</v>
      </c>
      <c r="C17" s="352">
        <v>-0.28499999999999998</v>
      </c>
      <c r="D17" s="452">
        <v>44897</v>
      </c>
      <c r="E17" s="331">
        <v>59505</v>
      </c>
      <c r="F17" s="331">
        <v>48561</v>
      </c>
      <c r="G17" s="331">
        <v>64688</v>
      </c>
      <c r="H17" s="331">
        <v>58630</v>
      </c>
      <c r="I17" s="341">
        <v>73325</v>
      </c>
      <c r="J17" s="331">
        <v>42000</v>
      </c>
      <c r="K17" s="331">
        <v>48900</v>
      </c>
      <c r="L17" s="331">
        <v>48900</v>
      </c>
      <c r="M17" s="335">
        <v>11</v>
      </c>
      <c r="N17" s="334">
        <v>45605</v>
      </c>
      <c r="O17" s="331">
        <v>53380</v>
      </c>
      <c r="P17" s="331">
        <v>53380</v>
      </c>
      <c r="Q17" s="340">
        <v>11</v>
      </c>
      <c r="R17" s="340" t="s">
        <v>122</v>
      </c>
      <c r="S17" s="571">
        <v>18.75</v>
      </c>
      <c r="T17" s="573">
        <v>37500</v>
      </c>
      <c r="U17" s="571">
        <v>25.7</v>
      </c>
      <c r="V17" s="573">
        <v>51400</v>
      </c>
      <c r="W17" s="640">
        <v>95760</v>
      </c>
      <c r="X17" s="641"/>
    </row>
    <row r="18" spans="1:24" x14ac:dyDescent="0.25">
      <c r="A18" s="19" t="s">
        <v>57</v>
      </c>
      <c r="B18" s="351">
        <v>96.6</v>
      </c>
      <c r="C18" s="352">
        <v>-0.23</v>
      </c>
      <c r="D18" s="452">
        <v>48526</v>
      </c>
      <c r="E18" s="331">
        <v>66547</v>
      </c>
      <c r="F18" s="331">
        <v>51463</v>
      </c>
      <c r="G18" s="331">
        <v>68911</v>
      </c>
      <c r="H18" s="331">
        <v>62463</v>
      </c>
      <c r="I18" s="341">
        <v>67762</v>
      </c>
      <c r="J18" s="331">
        <v>33660</v>
      </c>
      <c r="K18" s="331">
        <v>50710</v>
      </c>
      <c r="L18" s="331">
        <v>54540</v>
      </c>
      <c r="M18" s="335">
        <v>20</v>
      </c>
      <c r="N18" s="334">
        <v>33660</v>
      </c>
      <c r="O18" s="331">
        <v>50710</v>
      </c>
      <c r="P18" s="331">
        <v>54540</v>
      </c>
      <c r="Q18" s="340" t="s">
        <v>114</v>
      </c>
      <c r="R18" s="340" t="s">
        <v>123</v>
      </c>
      <c r="S18" s="572">
        <v>17.100000000000001</v>
      </c>
      <c r="T18" s="574">
        <v>34200</v>
      </c>
      <c r="U18" s="572">
        <v>27.92</v>
      </c>
      <c r="V18" s="574">
        <v>55840.000000000007</v>
      </c>
      <c r="W18" s="642">
        <v>93400</v>
      </c>
      <c r="X18" s="643"/>
    </row>
    <row r="19" spans="1:24" x14ac:dyDescent="0.25">
      <c r="A19" s="27" t="s">
        <v>58</v>
      </c>
      <c r="B19" s="351">
        <v>102.5</v>
      </c>
      <c r="C19" s="352">
        <v>-0.32700000000000001</v>
      </c>
      <c r="D19" s="452">
        <v>48666</v>
      </c>
      <c r="E19" s="331">
        <v>76088</v>
      </c>
      <c r="F19" s="331">
        <v>51805</v>
      </c>
      <c r="G19" s="331">
        <v>80011</v>
      </c>
      <c r="H19" s="331">
        <v>66327</v>
      </c>
      <c r="I19" s="341">
        <v>82037</v>
      </c>
      <c r="J19" s="331">
        <v>36000</v>
      </c>
      <c r="K19" s="331" t="s">
        <v>38</v>
      </c>
      <c r="L19" s="331" t="s">
        <v>38</v>
      </c>
      <c r="M19" s="331" t="s">
        <v>38</v>
      </c>
      <c r="N19" s="334" t="s">
        <v>38</v>
      </c>
      <c r="O19" s="331" t="s">
        <v>38</v>
      </c>
      <c r="P19" s="331" t="s">
        <v>38</v>
      </c>
      <c r="Q19" s="341" t="s">
        <v>38</v>
      </c>
      <c r="R19" s="341" t="s">
        <v>38</v>
      </c>
      <c r="S19" s="571">
        <v>19.23</v>
      </c>
      <c r="T19" s="573">
        <v>38460</v>
      </c>
      <c r="U19" s="571">
        <v>27.63</v>
      </c>
      <c r="V19" s="573">
        <v>55260</v>
      </c>
      <c r="W19" s="640">
        <v>110240</v>
      </c>
      <c r="X19" s="641"/>
    </row>
    <row r="20" spans="1:24" x14ac:dyDescent="0.25">
      <c r="A20" s="27" t="s">
        <v>59</v>
      </c>
      <c r="B20" s="351">
        <v>95.3</v>
      </c>
      <c r="C20" s="352">
        <v>-0.214</v>
      </c>
      <c r="D20" s="452">
        <v>42708</v>
      </c>
      <c r="E20" s="331">
        <v>63879</v>
      </c>
      <c r="F20" s="331">
        <v>45544</v>
      </c>
      <c r="G20" s="331">
        <v>66740</v>
      </c>
      <c r="H20" s="331">
        <v>55516</v>
      </c>
      <c r="I20" s="341">
        <v>70587</v>
      </c>
      <c r="J20" s="331">
        <v>41355</v>
      </c>
      <c r="K20" s="331">
        <v>50413</v>
      </c>
      <c r="L20" s="331">
        <v>62164</v>
      </c>
      <c r="M20" s="335">
        <v>35</v>
      </c>
      <c r="N20" s="334">
        <v>44167</v>
      </c>
      <c r="O20" s="331">
        <v>53226</v>
      </c>
      <c r="P20" s="331">
        <v>64976</v>
      </c>
      <c r="Q20" s="340">
        <v>35</v>
      </c>
      <c r="R20" s="340" t="s">
        <v>124</v>
      </c>
      <c r="S20" s="572">
        <v>14.28</v>
      </c>
      <c r="T20" s="574">
        <v>28559.999999999996</v>
      </c>
      <c r="U20" s="572">
        <v>30.08</v>
      </c>
      <c r="V20" s="574">
        <v>60159.999999999993</v>
      </c>
      <c r="W20" s="642">
        <v>82770</v>
      </c>
      <c r="X20" s="643"/>
    </row>
    <row r="21" spans="1:24" x14ac:dyDescent="0.25">
      <c r="A21" s="29" t="s">
        <v>61</v>
      </c>
      <c r="B21" s="354">
        <v>97.924999999999997</v>
      </c>
      <c r="C21" s="327">
        <v>-0.253</v>
      </c>
      <c r="D21" s="453">
        <v>45768.6875</v>
      </c>
      <c r="E21" s="328">
        <v>63561</v>
      </c>
      <c r="F21" s="328">
        <v>50166.0625</v>
      </c>
      <c r="G21" s="328">
        <v>71228</v>
      </c>
      <c r="H21" s="328">
        <v>61846.875</v>
      </c>
      <c r="I21" s="345">
        <v>76381.375</v>
      </c>
      <c r="J21" s="328">
        <v>41759.4</v>
      </c>
      <c r="K21" s="328">
        <v>52153.083333333336</v>
      </c>
      <c r="L21" s="328">
        <v>56949.666666666664</v>
      </c>
      <c r="M21" s="329">
        <v>22.1</v>
      </c>
      <c r="N21" s="336">
        <v>44205.916666666664</v>
      </c>
      <c r="O21" s="330">
        <v>56839.166666666664</v>
      </c>
      <c r="P21" s="330">
        <v>62336.5</v>
      </c>
      <c r="Q21" s="567">
        <v>23.3</v>
      </c>
      <c r="R21" s="570"/>
      <c r="S21" s="576">
        <v>17.621874999999999</v>
      </c>
      <c r="T21" s="577">
        <v>35243.75</v>
      </c>
      <c r="U21" s="578">
        <v>24.237500000000001</v>
      </c>
      <c r="V21" s="577">
        <v>48475</v>
      </c>
      <c r="W21" s="644">
        <v>97898</v>
      </c>
      <c r="X21" s="645"/>
    </row>
    <row r="22" spans="1:24" x14ac:dyDescent="0.25">
      <c r="A22" s="147" t="s">
        <v>86</v>
      </c>
      <c r="B22" s="337">
        <v>107.3</v>
      </c>
      <c r="C22" s="355">
        <v>-0.26900000000000002</v>
      </c>
      <c r="D22" s="454">
        <v>46526</v>
      </c>
      <c r="E22" s="332">
        <v>66532</v>
      </c>
      <c r="F22" s="332">
        <v>50380</v>
      </c>
      <c r="G22" s="332">
        <v>76905</v>
      </c>
      <c r="H22" s="332">
        <v>72030</v>
      </c>
      <c r="I22" s="455">
        <v>84272</v>
      </c>
      <c r="J22" s="332"/>
      <c r="K22" s="332"/>
      <c r="L22" s="332"/>
      <c r="M22" s="338"/>
      <c r="N22" s="566"/>
      <c r="O22" s="332"/>
      <c r="P22" s="332"/>
      <c r="Q22" s="343"/>
      <c r="R22" s="348"/>
      <c r="S22" s="579">
        <v>19.68</v>
      </c>
      <c r="T22" s="580">
        <v>39360</v>
      </c>
      <c r="U22" s="579">
        <v>25.86</v>
      </c>
      <c r="V22" s="580">
        <v>51720.000000000007</v>
      </c>
      <c r="W22" s="646">
        <v>108900</v>
      </c>
      <c r="X22" s="647"/>
    </row>
    <row r="23" spans="1:24" x14ac:dyDescent="0.25">
      <c r="W23" s="575"/>
      <c r="X23" s="575"/>
    </row>
    <row r="24" spans="1:24" x14ac:dyDescent="0.25">
      <c r="B24"/>
      <c r="C24"/>
      <c r="D24"/>
      <c r="E24"/>
      <c r="F24"/>
      <c r="G24"/>
      <c r="H24"/>
      <c r="I24"/>
      <c r="J24"/>
      <c r="K24"/>
      <c r="L24"/>
      <c r="M24"/>
      <c r="N24"/>
      <c r="O24"/>
      <c r="P24"/>
      <c r="Q24"/>
    </row>
    <row r="54" spans="8:8" x14ac:dyDescent="0.25">
      <c r="H54" s="266"/>
    </row>
  </sheetData>
  <sheetProtection algorithmName="SHA-512" hashValue="r2aZb90ZtHbvP44i4yBuGgXUx/pVjHj09KSyR/LUnjZZ80c7Kzf9BHwRL5l8zpo0z18512CPm2m2V0MJuBp9uA==" saltValue="Kec4avifCgCiw9Mi2MrLWw==" spinCount="100000" sheet="1" objects="1" scenarios="1"/>
  <mergeCells count="30">
    <mergeCell ref="W22:X22"/>
    <mergeCell ref="W11:X11"/>
    <mergeCell ref="W12:X12"/>
    <mergeCell ref="W13:X13"/>
    <mergeCell ref="W14:X14"/>
    <mergeCell ref="W15:X15"/>
    <mergeCell ref="W16:X16"/>
    <mergeCell ref="W17:X17"/>
    <mergeCell ref="W18:X18"/>
    <mergeCell ref="W19:X19"/>
    <mergeCell ref="W20:X20"/>
    <mergeCell ref="W21:X21"/>
    <mergeCell ref="W10:X10"/>
    <mergeCell ref="S3:T3"/>
    <mergeCell ref="U3:V3"/>
    <mergeCell ref="S2:V2"/>
    <mergeCell ref="W3:X4"/>
    <mergeCell ref="W2:X2"/>
    <mergeCell ref="W5:X5"/>
    <mergeCell ref="W6:X6"/>
    <mergeCell ref="W7:X7"/>
    <mergeCell ref="W8:X8"/>
    <mergeCell ref="W9:X9"/>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2375-95EF-47E8-8BCC-A758CA4443AE}">
  <sheetPr codeName="Sheet10">
    <tabColor rgb="FF66ACB4"/>
  </sheetPr>
  <dimension ref="A1:L122"/>
  <sheetViews>
    <sheetView workbookViewId="0">
      <pane xSplit="2" ySplit="2" topLeftCell="D3" activePane="bottomRight" state="frozen"/>
      <selection pane="topRight"/>
      <selection pane="bottomLeft"/>
      <selection pane="bottomRight"/>
    </sheetView>
  </sheetViews>
  <sheetFormatPr defaultRowHeight="15" x14ac:dyDescent="0.25"/>
  <cols>
    <col min="1" max="1" width="17.42578125" style="56" bestFit="1" customWidth="1"/>
    <col min="2" max="2" width="34.42578125" bestFit="1" customWidth="1"/>
    <col min="3" max="8" width="21.85546875" customWidth="1"/>
    <col min="9" max="9" width="25.5703125" customWidth="1"/>
    <col min="10" max="12" width="27.5703125" bestFit="1" customWidth="1"/>
  </cols>
  <sheetData>
    <row r="1" spans="1:12" ht="20.25" x14ac:dyDescent="0.3">
      <c r="A1" s="318" t="s">
        <v>130</v>
      </c>
      <c r="B1" s="1"/>
      <c r="C1" s="1"/>
      <c r="D1" s="1"/>
      <c r="E1" s="1"/>
      <c r="F1" s="1"/>
      <c r="G1" s="1"/>
      <c r="H1" s="1"/>
      <c r="I1" s="1"/>
      <c r="J1" s="1"/>
      <c r="K1" s="1"/>
      <c r="L1" s="1"/>
    </row>
    <row r="2" spans="1:12" s="38" customFormat="1" ht="35.450000000000003" customHeight="1" thickBot="1" x14ac:dyDescent="0.3">
      <c r="A2" s="35" t="s">
        <v>19</v>
      </c>
      <c r="B2" s="36" t="s">
        <v>131</v>
      </c>
      <c r="C2" s="36" t="s">
        <v>132</v>
      </c>
      <c r="D2" s="36" t="s">
        <v>133</v>
      </c>
      <c r="E2" s="37" t="s">
        <v>134</v>
      </c>
      <c r="F2" s="36" t="s">
        <v>135</v>
      </c>
      <c r="G2" s="36" t="s">
        <v>136</v>
      </c>
      <c r="H2" s="36" t="s">
        <v>137</v>
      </c>
      <c r="I2" s="36" t="s">
        <v>138</v>
      </c>
      <c r="J2" s="36" t="s">
        <v>139</v>
      </c>
      <c r="K2" s="36" t="s">
        <v>140</v>
      </c>
      <c r="L2" s="291" t="s">
        <v>141</v>
      </c>
    </row>
    <row r="3" spans="1:12" ht="15.75" thickTop="1" x14ac:dyDescent="0.25">
      <c r="A3" s="19" t="s">
        <v>37</v>
      </c>
      <c r="B3" s="39" t="s">
        <v>142</v>
      </c>
      <c r="C3" s="40">
        <v>30</v>
      </c>
      <c r="D3" s="40">
        <v>300</v>
      </c>
      <c r="E3" s="41">
        <v>8150</v>
      </c>
      <c r="F3" s="45">
        <v>282</v>
      </c>
      <c r="G3" s="40">
        <v>900</v>
      </c>
      <c r="H3" s="40">
        <v>16300</v>
      </c>
      <c r="I3" s="40" t="s">
        <v>143</v>
      </c>
      <c r="J3" s="39" t="s">
        <v>144</v>
      </c>
      <c r="K3" s="39" t="s">
        <v>144</v>
      </c>
      <c r="L3" s="292" t="s">
        <v>145</v>
      </c>
    </row>
    <row r="4" spans="1:12" x14ac:dyDescent="0.25">
      <c r="A4" s="19"/>
      <c r="B4" s="39" t="s">
        <v>146</v>
      </c>
      <c r="C4" s="40">
        <v>30</v>
      </c>
      <c r="D4" s="40">
        <v>500</v>
      </c>
      <c r="E4" s="41">
        <v>7350</v>
      </c>
      <c r="F4" s="45">
        <v>282</v>
      </c>
      <c r="G4" s="40">
        <v>1500</v>
      </c>
      <c r="H4" s="40">
        <v>14700</v>
      </c>
      <c r="I4" s="40" t="s">
        <v>143</v>
      </c>
      <c r="J4" s="39" t="s">
        <v>144</v>
      </c>
      <c r="K4" s="39" t="s">
        <v>144</v>
      </c>
      <c r="L4" s="292" t="s">
        <v>145</v>
      </c>
    </row>
    <row r="5" spans="1:12" x14ac:dyDescent="0.25">
      <c r="A5" s="42"/>
      <c r="B5" s="43" t="s">
        <v>147</v>
      </c>
      <c r="C5" s="44">
        <f t="shared" ref="C5:H5" si="0">AVERAGE(C3:C4)</f>
        <v>30</v>
      </c>
      <c r="D5" s="44">
        <f t="shared" si="0"/>
        <v>400</v>
      </c>
      <c r="E5" s="44">
        <f t="shared" si="0"/>
        <v>7750</v>
      </c>
      <c r="F5" s="44">
        <f t="shared" si="0"/>
        <v>282</v>
      </c>
      <c r="G5" s="44">
        <f t="shared" si="0"/>
        <v>1200</v>
      </c>
      <c r="H5" s="44">
        <f t="shared" si="0"/>
        <v>15500</v>
      </c>
      <c r="I5" s="44"/>
      <c r="J5" s="43"/>
      <c r="K5" s="43"/>
      <c r="L5" s="293"/>
    </row>
    <row r="6" spans="1:12" x14ac:dyDescent="0.25">
      <c r="A6" s="19" t="s">
        <v>40</v>
      </c>
      <c r="B6" s="39" t="s">
        <v>148</v>
      </c>
      <c r="C6" s="45">
        <v>183.46</v>
      </c>
      <c r="D6" s="40">
        <v>750</v>
      </c>
      <c r="E6" s="41">
        <v>3250</v>
      </c>
      <c r="F6" s="45">
        <v>833.44</v>
      </c>
      <c r="G6" s="40">
        <v>1500</v>
      </c>
      <c r="H6" s="40">
        <v>6500</v>
      </c>
      <c r="I6" s="40" t="s">
        <v>143</v>
      </c>
      <c r="J6" s="46" t="s">
        <v>145</v>
      </c>
      <c r="K6" s="39" t="s">
        <v>144</v>
      </c>
      <c r="L6" s="294" t="s">
        <v>144</v>
      </c>
    </row>
    <row r="7" spans="1:12" x14ac:dyDescent="0.25">
      <c r="A7" s="19"/>
      <c r="B7" s="39" t="s">
        <v>149</v>
      </c>
      <c r="C7" s="45">
        <v>46.02</v>
      </c>
      <c r="D7" s="40">
        <v>1750</v>
      </c>
      <c r="E7" s="41">
        <v>6450</v>
      </c>
      <c r="F7" s="45">
        <v>358.32</v>
      </c>
      <c r="G7" s="40">
        <v>2850</v>
      </c>
      <c r="H7" s="40">
        <v>9675</v>
      </c>
      <c r="I7" s="39" t="s">
        <v>143</v>
      </c>
      <c r="J7" s="46" t="s">
        <v>145</v>
      </c>
      <c r="K7" s="39" t="s">
        <v>144</v>
      </c>
      <c r="L7" s="294" t="s">
        <v>144</v>
      </c>
    </row>
    <row r="8" spans="1:12" x14ac:dyDescent="0.25">
      <c r="A8" s="19"/>
      <c r="B8" s="39" t="s">
        <v>150</v>
      </c>
      <c r="C8" s="45">
        <v>11.26</v>
      </c>
      <c r="D8" s="40">
        <v>4000</v>
      </c>
      <c r="E8" s="41">
        <v>6450</v>
      </c>
      <c r="F8" s="45">
        <v>275.62</v>
      </c>
      <c r="G8" s="40">
        <v>8000</v>
      </c>
      <c r="H8" s="40">
        <v>12900</v>
      </c>
      <c r="I8" s="39" t="s">
        <v>143</v>
      </c>
      <c r="J8" s="46" t="s">
        <v>145</v>
      </c>
      <c r="K8" s="39" t="s">
        <v>144</v>
      </c>
      <c r="L8" s="294" t="s">
        <v>144</v>
      </c>
    </row>
    <row r="9" spans="1:12" x14ac:dyDescent="0.25">
      <c r="A9" s="42"/>
      <c r="B9" s="43" t="s">
        <v>147</v>
      </c>
      <c r="C9" s="47">
        <f t="shared" ref="C9:H9" si="1">AVERAGE(C6:C8)</f>
        <v>80.24666666666667</v>
      </c>
      <c r="D9" s="47">
        <f t="shared" si="1"/>
        <v>2166.6666666666665</v>
      </c>
      <c r="E9" s="47">
        <f t="shared" si="1"/>
        <v>5383.333333333333</v>
      </c>
      <c r="F9" s="47">
        <f t="shared" si="1"/>
        <v>489.12666666666672</v>
      </c>
      <c r="G9" s="47">
        <f t="shared" si="1"/>
        <v>4116.666666666667</v>
      </c>
      <c r="H9" s="47">
        <f t="shared" si="1"/>
        <v>9691.6666666666661</v>
      </c>
      <c r="I9" s="43"/>
      <c r="J9" s="43"/>
      <c r="K9" s="43"/>
      <c r="L9" s="293"/>
    </row>
    <row r="10" spans="1:12" x14ac:dyDescent="0.25">
      <c r="A10" s="19" t="s">
        <v>42</v>
      </c>
      <c r="B10" s="39" t="s">
        <v>151</v>
      </c>
      <c r="C10" s="45">
        <v>105.18</v>
      </c>
      <c r="D10" s="40" t="s">
        <v>110</v>
      </c>
      <c r="E10" s="41">
        <v>4500</v>
      </c>
      <c r="F10" s="45">
        <v>272.86</v>
      </c>
      <c r="G10" s="40" t="s">
        <v>110</v>
      </c>
      <c r="H10" s="40">
        <v>9000</v>
      </c>
      <c r="I10" s="39" t="s">
        <v>143</v>
      </c>
      <c r="J10" s="39" t="s">
        <v>144</v>
      </c>
      <c r="K10" s="39" t="s">
        <v>144</v>
      </c>
      <c r="L10" s="294" t="s">
        <v>144</v>
      </c>
    </row>
    <row r="11" spans="1:12" x14ac:dyDescent="0.25">
      <c r="A11" s="19"/>
      <c r="B11" s="39" t="s">
        <v>152</v>
      </c>
      <c r="C11" s="45">
        <v>27.84</v>
      </c>
      <c r="D11" s="40">
        <v>500</v>
      </c>
      <c r="E11" s="41">
        <v>2000</v>
      </c>
      <c r="F11" s="45">
        <v>71.92</v>
      </c>
      <c r="G11" s="40">
        <v>1000</v>
      </c>
      <c r="H11" s="40">
        <v>4000</v>
      </c>
      <c r="I11" s="39" t="s">
        <v>143</v>
      </c>
      <c r="J11" s="39" t="s">
        <v>144</v>
      </c>
      <c r="K11" s="39" t="s">
        <v>144</v>
      </c>
      <c r="L11" s="294" t="s">
        <v>144</v>
      </c>
    </row>
    <row r="12" spans="1:12" x14ac:dyDescent="0.25">
      <c r="A12" s="19"/>
      <c r="B12" s="39" t="s">
        <v>153</v>
      </c>
      <c r="C12" s="45">
        <v>35.979999999999997</v>
      </c>
      <c r="D12" s="40">
        <v>1500</v>
      </c>
      <c r="E12" s="41">
        <v>4500</v>
      </c>
      <c r="F12" s="45">
        <v>94.78</v>
      </c>
      <c r="G12" s="40">
        <v>3000</v>
      </c>
      <c r="H12" s="40">
        <v>9000</v>
      </c>
      <c r="I12" s="39" t="s">
        <v>143</v>
      </c>
      <c r="J12" s="39" t="s">
        <v>144</v>
      </c>
      <c r="K12" s="39" t="s">
        <v>144</v>
      </c>
      <c r="L12" s="294" t="s">
        <v>144</v>
      </c>
    </row>
    <row r="13" spans="1:12" x14ac:dyDescent="0.25">
      <c r="A13" s="19"/>
      <c r="B13" s="39" t="s">
        <v>154</v>
      </c>
      <c r="C13" s="45">
        <v>47.16</v>
      </c>
      <c r="D13" s="39" t="s">
        <v>110</v>
      </c>
      <c r="E13" s="41">
        <v>4500</v>
      </c>
      <c r="F13" s="45">
        <v>124.12</v>
      </c>
      <c r="G13" s="39" t="s">
        <v>110</v>
      </c>
      <c r="H13" s="40">
        <v>9000</v>
      </c>
      <c r="I13" s="39" t="s">
        <v>143</v>
      </c>
      <c r="J13" s="39" t="s">
        <v>144</v>
      </c>
      <c r="K13" s="39" t="s">
        <v>144</v>
      </c>
      <c r="L13" s="294" t="s">
        <v>144</v>
      </c>
    </row>
    <row r="14" spans="1:12" x14ac:dyDescent="0.25">
      <c r="A14" s="42"/>
      <c r="B14" s="43" t="s">
        <v>147</v>
      </c>
      <c r="C14" s="47">
        <f t="shared" ref="C14:H14" si="2">AVERAGE(C10:C13)</f>
        <v>54.04</v>
      </c>
      <c r="D14" s="47">
        <f t="shared" si="2"/>
        <v>1000</v>
      </c>
      <c r="E14" s="47">
        <f t="shared" si="2"/>
        <v>3875</v>
      </c>
      <c r="F14" s="47">
        <f t="shared" si="2"/>
        <v>140.92000000000002</v>
      </c>
      <c r="G14" s="47">
        <f t="shared" si="2"/>
        <v>2000</v>
      </c>
      <c r="H14" s="47">
        <f t="shared" si="2"/>
        <v>7750</v>
      </c>
      <c r="I14" s="43"/>
      <c r="J14" s="43"/>
      <c r="K14" s="43"/>
      <c r="L14" s="293"/>
    </row>
    <row r="15" spans="1:12" x14ac:dyDescent="0.25">
      <c r="A15" s="48" t="s">
        <v>43</v>
      </c>
      <c r="B15" s="39" t="s">
        <v>155</v>
      </c>
      <c r="C15" s="40">
        <v>50</v>
      </c>
      <c r="D15" s="40">
        <v>250</v>
      </c>
      <c r="E15" s="41">
        <v>7900</v>
      </c>
      <c r="F15" s="45">
        <v>180</v>
      </c>
      <c r="G15" s="40">
        <v>500</v>
      </c>
      <c r="H15" s="40">
        <v>15800</v>
      </c>
      <c r="I15" s="39" t="s">
        <v>143</v>
      </c>
      <c r="J15" s="39" t="s">
        <v>144</v>
      </c>
      <c r="K15" s="39" t="s">
        <v>144</v>
      </c>
      <c r="L15" s="294" t="s">
        <v>144</v>
      </c>
    </row>
    <row r="16" spans="1:12" x14ac:dyDescent="0.25">
      <c r="A16" s="19"/>
      <c r="B16" s="39" t="s">
        <v>156</v>
      </c>
      <c r="C16" s="40">
        <v>15</v>
      </c>
      <c r="D16" s="40">
        <v>1350</v>
      </c>
      <c r="E16" s="40">
        <v>4350</v>
      </c>
      <c r="F16" s="45">
        <v>64.3</v>
      </c>
      <c r="G16" s="40">
        <v>2700</v>
      </c>
      <c r="H16" s="40">
        <v>8700</v>
      </c>
      <c r="I16" s="39" t="s">
        <v>143</v>
      </c>
      <c r="J16" s="39" t="s">
        <v>144</v>
      </c>
      <c r="K16" s="39" t="s">
        <v>144</v>
      </c>
      <c r="L16" s="294" t="s">
        <v>144</v>
      </c>
    </row>
    <row r="17" spans="1:12" x14ac:dyDescent="0.25">
      <c r="A17" s="49"/>
      <c r="B17" s="43" t="s">
        <v>147</v>
      </c>
      <c r="C17" s="44">
        <f t="shared" ref="C17:H17" si="3">AVERAGE(C15:C16)</f>
        <v>32.5</v>
      </c>
      <c r="D17" s="44">
        <f t="shared" si="3"/>
        <v>800</v>
      </c>
      <c r="E17" s="44">
        <f t="shared" si="3"/>
        <v>6125</v>
      </c>
      <c r="F17" s="44">
        <f t="shared" si="3"/>
        <v>122.15</v>
      </c>
      <c r="G17" s="44">
        <f t="shared" si="3"/>
        <v>1600</v>
      </c>
      <c r="H17" s="44">
        <f t="shared" si="3"/>
        <v>12250</v>
      </c>
      <c r="I17" s="43"/>
      <c r="J17" s="43"/>
      <c r="K17" s="43"/>
      <c r="L17" s="293"/>
    </row>
    <row r="18" spans="1:12" x14ac:dyDescent="0.25">
      <c r="A18" s="19" t="s">
        <v>44</v>
      </c>
      <c r="B18" s="39" t="s">
        <v>157</v>
      </c>
      <c r="C18" s="45">
        <v>168.73</v>
      </c>
      <c r="D18" s="40">
        <v>1500</v>
      </c>
      <c r="E18" s="41">
        <v>4000</v>
      </c>
      <c r="F18" s="45">
        <v>556.5</v>
      </c>
      <c r="G18" s="40">
        <v>8000</v>
      </c>
      <c r="H18" s="40">
        <v>8000</v>
      </c>
      <c r="I18" s="39" t="s">
        <v>143</v>
      </c>
      <c r="J18" s="46" t="s">
        <v>145</v>
      </c>
      <c r="K18" s="46" t="s">
        <v>145</v>
      </c>
      <c r="L18" s="292" t="s">
        <v>145</v>
      </c>
    </row>
    <row r="19" spans="1:12" x14ac:dyDescent="0.25">
      <c r="A19" s="19"/>
      <c r="B19" s="39" t="s">
        <v>158</v>
      </c>
      <c r="C19" s="45">
        <v>110.89</v>
      </c>
      <c r="D19" s="40">
        <v>2000</v>
      </c>
      <c r="E19" s="41">
        <v>5000</v>
      </c>
      <c r="F19" s="45">
        <v>394.54</v>
      </c>
      <c r="G19" s="40">
        <v>4000</v>
      </c>
      <c r="H19" s="40">
        <v>10000</v>
      </c>
      <c r="I19" s="39" t="s">
        <v>143</v>
      </c>
      <c r="J19" s="46" t="s">
        <v>145</v>
      </c>
      <c r="K19" s="46" t="s">
        <v>145</v>
      </c>
      <c r="L19" s="292" t="s">
        <v>145</v>
      </c>
    </row>
    <row r="20" spans="1:12" x14ac:dyDescent="0.25">
      <c r="A20" s="19"/>
      <c r="B20" s="39" t="s">
        <v>159</v>
      </c>
      <c r="C20" s="45">
        <v>72.45</v>
      </c>
      <c r="D20" s="40">
        <v>2500</v>
      </c>
      <c r="E20" s="41">
        <v>6000</v>
      </c>
      <c r="F20" s="45">
        <v>286.92</v>
      </c>
      <c r="G20" s="40">
        <v>5000</v>
      </c>
      <c r="H20" s="40">
        <v>12000</v>
      </c>
      <c r="I20" s="39" t="s">
        <v>143</v>
      </c>
      <c r="J20" s="46" t="s">
        <v>145</v>
      </c>
      <c r="K20" s="46" t="s">
        <v>145</v>
      </c>
      <c r="L20" s="292" t="s">
        <v>145</v>
      </c>
    </row>
    <row r="21" spans="1:12" x14ac:dyDescent="0.25">
      <c r="A21" s="19"/>
      <c r="B21" s="39" t="s">
        <v>160</v>
      </c>
      <c r="C21" s="45">
        <v>135.65</v>
      </c>
      <c r="D21" s="40">
        <v>1300</v>
      </c>
      <c r="E21" s="41">
        <v>4000</v>
      </c>
      <c r="F21" s="45">
        <v>463.89</v>
      </c>
      <c r="G21" s="40">
        <v>2600</v>
      </c>
      <c r="H21" s="40">
        <v>9000</v>
      </c>
      <c r="I21" s="39" t="s">
        <v>143</v>
      </c>
      <c r="J21" s="46" t="s">
        <v>145</v>
      </c>
      <c r="K21" s="46" t="s">
        <v>145</v>
      </c>
      <c r="L21" s="292" t="s">
        <v>145</v>
      </c>
    </row>
    <row r="22" spans="1:12" x14ac:dyDescent="0.25">
      <c r="A22" s="19"/>
      <c r="B22" s="39" t="s">
        <v>161</v>
      </c>
      <c r="C22" s="45">
        <v>172.56</v>
      </c>
      <c r="D22" s="40">
        <v>1300</v>
      </c>
      <c r="E22" s="41">
        <v>4000</v>
      </c>
      <c r="F22" s="45">
        <v>567.22</v>
      </c>
      <c r="G22" s="40">
        <v>2600</v>
      </c>
      <c r="H22" s="40">
        <v>9000</v>
      </c>
      <c r="I22" s="39" t="s">
        <v>143</v>
      </c>
      <c r="J22" s="46" t="s">
        <v>145</v>
      </c>
      <c r="K22" s="46" t="s">
        <v>145</v>
      </c>
      <c r="L22" s="292" t="s">
        <v>145</v>
      </c>
    </row>
    <row r="23" spans="1:12" x14ac:dyDescent="0.25">
      <c r="A23" s="19"/>
      <c r="B23" s="39" t="s">
        <v>162</v>
      </c>
      <c r="C23" s="45">
        <v>58.03</v>
      </c>
      <c r="D23" s="40">
        <v>3500</v>
      </c>
      <c r="E23" s="41">
        <v>6450</v>
      </c>
      <c r="F23" s="45">
        <v>246.54</v>
      </c>
      <c r="G23" s="40">
        <v>7000</v>
      </c>
      <c r="H23" s="40">
        <v>12900</v>
      </c>
      <c r="I23" s="39" t="s">
        <v>143</v>
      </c>
      <c r="J23" s="46" t="s">
        <v>145</v>
      </c>
      <c r="K23" s="46" t="s">
        <v>145</v>
      </c>
      <c r="L23" s="292" t="s">
        <v>145</v>
      </c>
    </row>
    <row r="24" spans="1:12" x14ac:dyDescent="0.25">
      <c r="A24" s="49"/>
      <c r="B24" s="43" t="s">
        <v>147</v>
      </c>
      <c r="C24" s="47">
        <f t="shared" ref="C24:H24" si="4">AVERAGE(C18:C23)</f>
        <v>119.71833333333332</v>
      </c>
      <c r="D24" s="47">
        <f t="shared" si="4"/>
        <v>2016.6666666666667</v>
      </c>
      <c r="E24" s="47">
        <f t="shared" si="4"/>
        <v>4908.333333333333</v>
      </c>
      <c r="F24" s="47">
        <f t="shared" si="4"/>
        <v>419.26833333333326</v>
      </c>
      <c r="G24" s="47">
        <f t="shared" si="4"/>
        <v>4866.666666666667</v>
      </c>
      <c r="H24" s="47">
        <f t="shared" si="4"/>
        <v>10150</v>
      </c>
      <c r="I24" s="43"/>
      <c r="J24" s="43"/>
      <c r="K24" s="43"/>
      <c r="L24" s="293"/>
    </row>
    <row r="25" spans="1:12" x14ac:dyDescent="0.25">
      <c r="A25" s="19" t="s">
        <v>46</v>
      </c>
      <c r="B25" s="39" t="s">
        <v>163</v>
      </c>
      <c r="C25" s="45" t="s">
        <v>164</v>
      </c>
      <c r="D25" s="40">
        <v>1500</v>
      </c>
      <c r="E25" s="41">
        <v>3000</v>
      </c>
      <c r="F25" s="45" t="s">
        <v>164</v>
      </c>
      <c r="G25" s="40">
        <v>2750</v>
      </c>
      <c r="H25" s="40">
        <v>5750</v>
      </c>
      <c r="I25" s="39" t="s">
        <v>143</v>
      </c>
      <c r="J25" s="39" t="s">
        <v>144</v>
      </c>
      <c r="K25" s="39" t="s">
        <v>144</v>
      </c>
      <c r="L25" s="294" t="s">
        <v>144</v>
      </c>
    </row>
    <row r="26" spans="1:12" x14ac:dyDescent="0.25">
      <c r="A26" s="19"/>
      <c r="B26" s="39" t="s">
        <v>165</v>
      </c>
      <c r="C26" s="45" t="s">
        <v>164</v>
      </c>
      <c r="D26" s="40">
        <v>1000</v>
      </c>
      <c r="E26" s="41">
        <v>3000</v>
      </c>
      <c r="F26" s="45" t="s">
        <v>164</v>
      </c>
      <c r="G26" s="40">
        <v>1750</v>
      </c>
      <c r="H26" s="40">
        <v>5750</v>
      </c>
      <c r="I26" s="39" t="s">
        <v>143</v>
      </c>
      <c r="J26" s="39" t="s">
        <v>144</v>
      </c>
      <c r="K26" s="39" t="s">
        <v>144</v>
      </c>
      <c r="L26" s="294" t="s">
        <v>144</v>
      </c>
    </row>
    <row r="27" spans="1:12" x14ac:dyDescent="0.25">
      <c r="A27" s="19"/>
      <c r="B27" s="39" t="s">
        <v>166</v>
      </c>
      <c r="C27" s="45" t="s">
        <v>164</v>
      </c>
      <c r="D27" s="40">
        <v>2000</v>
      </c>
      <c r="E27" s="41">
        <v>4000</v>
      </c>
      <c r="F27" s="45" t="s">
        <v>164</v>
      </c>
      <c r="G27" s="40">
        <v>3750</v>
      </c>
      <c r="H27" s="40">
        <v>7750</v>
      </c>
      <c r="I27" s="39" t="s">
        <v>143</v>
      </c>
      <c r="J27" s="39" t="s">
        <v>144</v>
      </c>
      <c r="K27" s="39" t="s">
        <v>144</v>
      </c>
      <c r="L27" s="294" t="s">
        <v>144</v>
      </c>
    </row>
    <row r="28" spans="1:12" x14ac:dyDescent="0.25">
      <c r="A28" s="19"/>
      <c r="B28" s="39" t="s">
        <v>167</v>
      </c>
      <c r="C28" s="45" t="s">
        <v>164</v>
      </c>
      <c r="D28" s="40">
        <v>4250</v>
      </c>
      <c r="E28" s="41">
        <v>5250</v>
      </c>
      <c r="F28" s="45" t="s">
        <v>164</v>
      </c>
      <c r="G28" s="40">
        <v>8250</v>
      </c>
      <c r="H28" s="40">
        <v>10250</v>
      </c>
      <c r="I28" s="39" t="s">
        <v>143</v>
      </c>
      <c r="J28" s="39" t="s">
        <v>144</v>
      </c>
      <c r="K28" s="39" t="s">
        <v>144</v>
      </c>
      <c r="L28" s="294" t="s">
        <v>144</v>
      </c>
    </row>
    <row r="29" spans="1:12" x14ac:dyDescent="0.25">
      <c r="A29" s="49"/>
      <c r="B29" s="43" t="s">
        <v>147</v>
      </c>
      <c r="C29" s="47"/>
      <c r="D29" s="44">
        <f>AVERAGE(D25:D28)</f>
        <v>2187.5</v>
      </c>
      <c r="E29" s="44">
        <f t="shared" ref="E29:H29" si="5">AVERAGE(E25:E28)</f>
        <v>3812.5</v>
      </c>
      <c r="F29" s="44"/>
      <c r="G29" s="44">
        <f t="shared" si="5"/>
        <v>4125</v>
      </c>
      <c r="H29" s="44">
        <f t="shared" si="5"/>
        <v>7375</v>
      </c>
      <c r="I29" s="43"/>
      <c r="J29" s="43"/>
      <c r="K29" s="43"/>
      <c r="L29" s="293"/>
    </row>
    <row r="30" spans="1:12" x14ac:dyDescent="0.25">
      <c r="A30" s="19" t="s">
        <v>47</v>
      </c>
      <c r="B30" s="39" t="s">
        <v>168</v>
      </c>
      <c r="C30" s="45">
        <v>110.8</v>
      </c>
      <c r="D30" s="40">
        <v>2000</v>
      </c>
      <c r="E30" s="41">
        <v>5000</v>
      </c>
      <c r="F30" s="45">
        <v>385.6</v>
      </c>
      <c r="G30" s="40">
        <v>4000</v>
      </c>
      <c r="H30" s="40">
        <v>10000</v>
      </c>
      <c r="I30" s="40">
        <v>1500</v>
      </c>
      <c r="J30" s="46" t="s">
        <v>145</v>
      </c>
      <c r="K30" s="46" t="s">
        <v>145</v>
      </c>
      <c r="L30" s="294" t="s">
        <v>144</v>
      </c>
    </row>
    <row r="31" spans="1:12" x14ac:dyDescent="0.25">
      <c r="A31" s="19"/>
      <c r="B31" s="39" t="s">
        <v>169</v>
      </c>
      <c r="C31" s="45">
        <v>64.06</v>
      </c>
      <c r="D31" s="40">
        <v>2000</v>
      </c>
      <c r="E31" s="41">
        <v>5000</v>
      </c>
      <c r="F31" s="45">
        <v>223.04</v>
      </c>
      <c r="G31" s="40">
        <v>4000</v>
      </c>
      <c r="H31" s="40">
        <v>10000</v>
      </c>
      <c r="I31" s="40">
        <v>1500</v>
      </c>
      <c r="J31" s="46" t="s">
        <v>145</v>
      </c>
      <c r="K31" s="46" t="s">
        <v>145</v>
      </c>
      <c r="L31" s="294" t="s">
        <v>144</v>
      </c>
    </row>
    <row r="32" spans="1:12" x14ac:dyDescent="0.25">
      <c r="A32" s="19"/>
      <c r="B32" s="39" t="s">
        <v>170</v>
      </c>
      <c r="C32" s="45">
        <v>177.32</v>
      </c>
      <c r="D32" s="40">
        <v>400</v>
      </c>
      <c r="E32" s="41">
        <v>3500</v>
      </c>
      <c r="F32" s="45">
        <v>617.12</v>
      </c>
      <c r="G32" s="40">
        <v>1200</v>
      </c>
      <c r="H32" s="40">
        <v>8500</v>
      </c>
      <c r="I32" s="40">
        <v>1500</v>
      </c>
      <c r="J32" s="46" t="s">
        <v>145</v>
      </c>
      <c r="K32" s="46" t="s">
        <v>145</v>
      </c>
      <c r="L32" s="294" t="s">
        <v>144</v>
      </c>
    </row>
    <row r="33" spans="1:12" x14ac:dyDescent="0.25">
      <c r="A33" s="19"/>
      <c r="B33" s="39" t="s">
        <v>171</v>
      </c>
      <c r="C33" s="45">
        <v>184.34</v>
      </c>
      <c r="D33" s="40">
        <v>900</v>
      </c>
      <c r="E33" s="41">
        <v>3500</v>
      </c>
      <c r="F33" s="45">
        <v>641.66</v>
      </c>
      <c r="G33" s="40">
        <v>2700</v>
      </c>
      <c r="H33" s="40">
        <v>8500</v>
      </c>
      <c r="I33" s="40">
        <v>1500</v>
      </c>
      <c r="J33" s="46" t="s">
        <v>145</v>
      </c>
      <c r="K33" s="46" t="s">
        <v>145</v>
      </c>
      <c r="L33" s="294" t="s">
        <v>144</v>
      </c>
    </row>
    <row r="34" spans="1:12" x14ac:dyDescent="0.25">
      <c r="A34" s="19"/>
      <c r="B34" s="39" t="s">
        <v>172</v>
      </c>
      <c r="C34" s="45">
        <v>150.30000000000001</v>
      </c>
      <c r="D34" s="40">
        <v>400</v>
      </c>
      <c r="E34" s="41">
        <v>2500</v>
      </c>
      <c r="F34" s="45">
        <v>523.20000000000005</v>
      </c>
      <c r="G34" s="40">
        <v>1200</v>
      </c>
      <c r="H34" s="40">
        <v>7500</v>
      </c>
      <c r="I34" s="40">
        <v>1500</v>
      </c>
      <c r="J34" s="46" t="s">
        <v>145</v>
      </c>
      <c r="K34" s="46" t="s">
        <v>145</v>
      </c>
      <c r="L34" s="294" t="s">
        <v>144</v>
      </c>
    </row>
    <row r="35" spans="1:12" x14ac:dyDescent="0.25">
      <c r="A35" s="19"/>
      <c r="B35" s="39" t="s">
        <v>173</v>
      </c>
      <c r="C35" s="45">
        <v>176.1</v>
      </c>
      <c r="D35" s="40">
        <v>400</v>
      </c>
      <c r="E35" s="41">
        <v>3500</v>
      </c>
      <c r="F35" s="45">
        <v>612.86</v>
      </c>
      <c r="G35" s="40">
        <v>1200</v>
      </c>
      <c r="H35" s="40">
        <v>8500</v>
      </c>
      <c r="I35" s="40" t="s">
        <v>143</v>
      </c>
      <c r="J35" s="39" t="s">
        <v>144</v>
      </c>
      <c r="K35" s="39" t="s">
        <v>144</v>
      </c>
      <c r="L35" s="294" t="s">
        <v>144</v>
      </c>
    </row>
    <row r="36" spans="1:12" x14ac:dyDescent="0.25">
      <c r="A36" s="49"/>
      <c r="B36" s="43" t="s">
        <v>147</v>
      </c>
      <c r="C36" s="47">
        <f t="shared" ref="C36:H36" si="6">AVERAGE(C30:C35)</f>
        <v>143.82</v>
      </c>
      <c r="D36" s="47">
        <f t="shared" si="6"/>
        <v>1016.6666666666666</v>
      </c>
      <c r="E36" s="47">
        <f t="shared" si="6"/>
        <v>3833.3333333333335</v>
      </c>
      <c r="F36" s="47">
        <f t="shared" si="6"/>
        <v>500.58</v>
      </c>
      <c r="G36" s="47">
        <f t="shared" si="6"/>
        <v>2383.3333333333335</v>
      </c>
      <c r="H36" s="47">
        <f t="shared" si="6"/>
        <v>8833.3333333333339</v>
      </c>
      <c r="I36" s="44"/>
      <c r="J36" s="43"/>
      <c r="K36" s="43"/>
      <c r="L36" s="293"/>
    </row>
    <row r="37" spans="1:12" x14ac:dyDescent="0.25">
      <c r="A37" s="19" t="s">
        <v>48</v>
      </c>
      <c r="B37" s="50" t="s">
        <v>174</v>
      </c>
      <c r="C37" s="45"/>
      <c r="D37" s="40"/>
      <c r="E37" s="41"/>
      <c r="F37" s="45"/>
      <c r="G37" s="40"/>
      <c r="H37" s="40"/>
      <c r="I37" s="39"/>
      <c r="J37" s="39"/>
      <c r="K37" s="39"/>
      <c r="L37" s="294"/>
    </row>
    <row r="38" spans="1:12" x14ac:dyDescent="0.25">
      <c r="A38" s="49"/>
      <c r="B38" s="43"/>
      <c r="C38" s="47"/>
      <c r="D38" s="44"/>
      <c r="E38" s="51"/>
      <c r="F38" s="47"/>
      <c r="G38" s="44"/>
      <c r="H38" s="44"/>
      <c r="I38" s="43"/>
      <c r="J38" s="43"/>
      <c r="K38" s="43"/>
      <c r="L38" s="293"/>
    </row>
    <row r="39" spans="1:12" ht="28.5" x14ac:dyDescent="0.25">
      <c r="A39" s="19" t="s">
        <v>49</v>
      </c>
      <c r="B39" s="81" t="s">
        <v>175</v>
      </c>
      <c r="C39" s="40">
        <v>0</v>
      </c>
      <c r="D39" s="40">
        <v>1800</v>
      </c>
      <c r="E39" s="41">
        <v>6500</v>
      </c>
      <c r="F39" s="45">
        <v>629</v>
      </c>
      <c r="G39" s="40">
        <v>3000</v>
      </c>
      <c r="H39" s="40">
        <v>13000</v>
      </c>
      <c r="I39" s="39" t="s">
        <v>143</v>
      </c>
      <c r="J39" s="46" t="s">
        <v>145</v>
      </c>
      <c r="K39" s="46" t="s">
        <v>145</v>
      </c>
      <c r="L39" s="294" t="s">
        <v>144</v>
      </c>
    </row>
    <row r="40" spans="1:12" ht="28.5" x14ac:dyDescent="0.25">
      <c r="A40" s="19"/>
      <c r="B40" s="81" t="s">
        <v>176</v>
      </c>
      <c r="C40" s="40">
        <v>20</v>
      </c>
      <c r="D40" s="40">
        <v>1500</v>
      </c>
      <c r="E40" s="41">
        <v>6500</v>
      </c>
      <c r="F40" s="45">
        <v>706</v>
      </c>
      <c r="G40" s="40">
        <v>3000</v>
      </c>
      <c r="H40" s="40">
        <v>13000</v>
      </c>
      <c r="I40" s="39" t="s">
        <v>143</v>
      </c>
      <c r="J40" s="46" t="s">
        <v>145</v>
      </c>
      <c r="K40" s="46" t="s">
        <v>145</v>
      </c>
      <c r="L40" s="294" t="s">
        <v>144</v>
      </c>
    </row>
    <row r="41" spans="1:12" ht="28.5" x14ac:dyDescent="0.25">
      <c r="A41" s="19"/>
      <c r="B41" s="81" t="s">
        <v>177</v>
      </c>
      <c r="C41" s="40">
        <v>0</v>
      </c>
      <c r="D41" s="40">
        <v>1800</v>
      </c>
      <c r="E41" s="41">
        <v>6500</v>
      </c>
      <c r="F41" s="45">
        <v>629</v>
      </c>
      <c r="G41" s="40">
        <v>3000</v>
      </c>
      <c r="H41" s="40">
        <v>13000</v>
      </c>
      <c r="I41" s="39" t="s">
        <v>143</v>
      </c>
      <c r="J41" s="46" t="s">
        <v>145</v>
      </c>
      <c r="K41" s="46" t="s">
        <v>145</v>
      </c>
      <c r="L41" s="294" t="s">
        <v>144</v>
      </c>
    </row>
    <row r="42" spans="1:12" ht="28.5" x14ac:dyDescent="0.25">
      <c r="A42" s="19"/>
      <c r="B42" s="81" t="s">
        <v>178</v>
      </c>
      <c r="C42" s="40">
        <v>40</v>
      </c>
      <c r="D42" s="40">
        <v>1500</v>
      </c>
      <c r="E42" s="41">
        <v>6500</v>
      </c>
      <c r="F42" s="45">
        <v>726</v>
      </c>
      <c r="G42" s="40">
        <v>3000</v>
      </c>
      <c r="H42" s="40">
        <v>13000</v>
      </c>
      <c r="I42" s="39" t="s">
        <v>143</v>
      </c>
      <c r="J42" s="46" t="s">
        <v>145</v>
      </c>
      <c r="K42" s="46" t="s">
        <v>145</v>
      </c>
      <c r="L42" s="294" t="s">
        <v>144</v>
      </c>
    </row>
    <row r="43" spans="1:12" x14ac:dyDescent="0.25">
      <c r="A43" s="49"/>
      <c r="B43" s="43" t="s">
        <v>147</v>
      </c>
      <c r="C43" s="47">
        <f>AVERAGE(C39:C42)</f>
        <v>15</v>
      </c>
      <c r="D43" s="47">
        <f>AVERAGE(D39:D42)</f>
        <v>1650</v>
      </c>
      <c r="E43" s="47">
        <f t="shared" ref="E43:H43" si="7">AVERAGE(E39:E42)</f>
        <v>6500</v>
      </c>
      <c r="F43" s="47">
        <f t="shared" si="7"/>
        <v>672.5</v>
      </c>
      <c r="G43" s="47">
        <f t="shared" si="7"/>
        <v>3000</v>
      </c>
      <c r="H43" s="47">
        <f t="shared" si="7"/>
        <v>13000</v>
      </c>
      <c r="I43" s="43"/>
      <c r="J43" s="43"/>
      <c r="K43" s="43"/>
      <c r="L43" s="293"/>
    </row>
    <row r="44" spans="1:12" x14ac:dyDescent="0.25">
      <c r="A44" s="19" t="s">
        <v>51</v>
      </c>
      <c r="B44" s="39" t="s">
        <v>179</v>
      </c>
      <c r="C44" s="40">
        <v>50</v>
      </c>
      <c r="D44" s="40">
        <v>1250</v>
      </c>
      <c r="E44" s="41">
        <v>4890</v>
      </c>
      <c r="F44" s="45">
        <v>720</v>
      </c>
      <c r="G44" s="40">
        <v>3750</v>
      </c>
      <c r="H44" s="40">
        <v>14670</v>
      </c>
      <c r="I44" s="39" t="s">
        <v>143</v>
      </c>
      <c r="J44" s="46" t="s">
        <v>145</v>
      </c>
      <c r="K44" s="46" t="s">
        <v>145</v>
      </c>
      <c r="L44" s="292" t="s">
        <v>145</v>
      </c>
    </row>
    <row r="45" spans="1:12" x14ac:dyDescent="0.25">
      <c r="A45" s="19"/>
      <c r="B45" s="39" t="s">
        <v>180</v>
      </c>
      <c r="C45" s="40">
        <v>25</v>
      </c>
      <c r="D45" s="40">
        <v>1500</v>
      </c>
      <c r="E45" s="41">
        <v>5900</v>
      </c>
      <c r="F45" s="45">
        <v>598</v>
      </c>
      <c r="G45" s="40">
        <v>4500</v>
      </c>
      <c r="H45" s="40">
        <v>16300</v>
      </c>
      <c r="I45" s="39" t="s">
        <v>143</v>
      </c>
      <c r="J45" s="46" t="s">
        <v>145</v>
      </c>
      <c r="K45" s="46" t="s">
        <v>145</v>
      </c>
      <c r="L45" s="292" t="s">
        <v>145</v>
      </c>
    </row>
    <row r="46" spans="1:12" x14ac:dyDescent="0.25">
      <c r="A46" s="19"/>
      <c r="B46" s="39" t="s">
        <v>181</v>
      </c>
      <c r="C46" s="40">
        <v>96</v>
      </c>
      <c r="D46" s="40">
        <v>5000</v>
      </c>
      <c r="E46" s="41">
        <v>6450</v>
      </c>
      <c r="F46" s="45">
        <v>617</v>
      </c>
      <c r="G46" s="40">
        <v>10000</v>
      </c>
      <c r="H46" s="40">
        <v>12900</v>
      </c>
      <c r="I46" s="39" t="s">
        <v>143</v>
      </c>
      <c r="J46" s="46" t="s">
        <v>145</v>
      </c>
      <c r="K46" s="46" t="s">
        <v>145</v>
      </c>
      <c r="L46" s="292" t="s">
        <v>145</v>
      </c>
    </row>
    <row r="47" spans="1:12" x14ac:dyDescent="0.25">
      <c r="A47" s="49"/>
      <c r="B47" s="43" t="s">
        <v>147</v>
      </c>
      <c r="C47" s="47">
        <f t="shared" ref="C47:H47" si="8">AVERAGE(C44:C46)</f>
        <v>57</v>
      </c>
      <c r="D47" s="47">
        <f t="shared" si="8"/>
        <v>2583.3333333333335</v>
      </c>
      <c r="E47" s="47">
        <f t="shared" si="8"/>
        <v>5746.666666666667</v>
      </c>
      <c r="F47" s="47">
        <f t="shared" si="8"/>
        <v>645</v>
      </c>
      <c r="G47" s="47">
        <f t="shared" si="8"/>
        <v>6083.333333333333</v>
      </c>
      <c r="H47" s="47">
        <f t="shared" si="8"/>
        <v>14623.333333333334</v>
      </c>
      <c r="I47" s="43"/>
      <c r="J47" s="43"/>
      <c r="K47" s="43"/>
      <c r="L47" s="293"/>
    </row>
    <row r="48" spans="1:12" x14ac:dyDescent="0.25">
      <c r="A48" s="19" t="s">
        <v>53</v>
      </c>
      <c r="B48" s="39" t="s">
        <v>182</v>
      </c>
      <c r="C48" s="40">
        <v>0</v>
      </c>
      <c r="D48" s="40" t="s">
        <v>110</v>
      </c>
      <c r="E48" s="41">
        <v>3500</v>
      </c>
      <c r="F48" s="45">
        <v>1264.46</v>
      </c>
      <c r="G48" s="40" t="s">
        <v>110</v>
      </c>
      <c r="H48" s="40">
        <v>10500</v>
      </c>
      <c r="I48" s="39" t="s">
        <v>143</v>
      </c>
      <c r="J48" s="39" t="s">
        <v>144</v>
      </c>
      <c r="K48" s="39" t="s">
        <v>144</v>
      </c>
      <c r="L48" s="294" t="s">
        <v>144</v>
      </c>
    </row>
    <row r="49" spans="1:12" x14ac:dyDescent="0.25">
      <c r="A49" s="19"/>
      <c r="B49" s="39" t="s">
        <v>183</v>
      </c>
      <c r="C49" s="45">
        <v>354.44000000000005</v>
      </c>
      <c r="D49" s="40" t="s">
        <v>110</v>
      </c>
      <c r="E49" s="41">
        <v>4000</v>
      </c>
      <c r="F49" s="45">
        <v>2558.6</v>
      </c>
      <c r="G49" s="40" t="s">
        <v>110</v>
      </c>
      <c r="H49" s="40">
        <v>8000</v>
      </c>
      <c r="I49" s="39" t="s">
        <v>143</v>
      </c>
      <c r="J49" s="39" t="s">
        <v>144</v>
      </c>
      <c r="K49" s="39" t="s">
        <v>144</v>
      </c>
      <c r="L49" s="294" t="s">
        <v>144</v>
      </c>
    </row>
    <row r="50" spans="1:12" x14ac:dyDescent="0.25">
      <c r="A50" s="19"/>
      <c r="B50" s="39" t="s">
        <v>184</v>
      </c>
      <c r="C50" s="45">
        <v>94.840000000000032</v>
      </c>
      <c r="D50" s="40" t="s">
        <v>110</v>
      </c>
      <c r="E50" s="41">
        <v>4000</v>
      </c>
      <c r="F50" s="45">
        <v>1806.7999999999997</v>
      </c>
      <c r="G50" s="40" t="s">
        <v>110</v>
      </c>
      <c r="H50" s="40">
        <v>12000</v>
      </c>
      <c r="I50" s="39" t="s">
        <v>143</v>
      </c>
      <c r="J50" s="39" t="s">
        <v>144</v>
      </c>
      <c r="K50" s="39" t="s">
        <v>144</v>
      </c>
      <c r="L50" s="294" t="s">
        <v>144</v>
      </c>
    </row>
    <row r="51" spans="1:12" x14ac:dyDescent="0.25">
      <c r="A51" s="19"/>
      <c r="B51" s="39" t="s">
        <v>185</v>
      </c>
      <c r="C51" s="40">
        <v>0</v>
      </c>
      <c r="D51" s="40">
        <v>750</v>
      </c>
      <c r="E51" s="41">
        <v>3300</v>
      </c>
      <c r="F51" s="45">
        <v>1247.8400000000001</v>
      </c>
      <c r="G51" s="40">
        <v>2000</v>
      </c>
      <c r="H51" s="40">
        <v>8400</v>
      </c>
      <c r="I51" s="39" t="s">
        <v>186</v>
      </c>
      <c r="J51" s="39" t="s">
        <v>144</v>
      </c>
      <c r="K51" s="39" t="s">
        <v>144</v>
      </c>
      <c r="L51" s="294" t="s">
        <v>144</v>
      </c>
    </row>
    <row r="52" spans="1:12" x14ac:dyDescent="0.25">
      <c r="A52" s="19"/>
      <c r="B52" s="39" t="s">
        <v>187</v>
      </c>
      <c r="C52" s="40">
        <v>0</v>
      </c>
      <c r="D52" s="40">
        <v>1000</v>
      </c>
      <c r="E52" s="41">
        <v>3550</v>
      </c>
      <c r="F52" s="45">
        <v>1247.8400000000001</v>
      </c>
      <c r="G52" s="40">
        <v>2750</v>
      </c>
      <c r="H52" s="40">
        <v>8400</v>
      </c>
      <c r="I52" s="39" t="s">
        <v>186</v>
      </c>
      <c r="J52" s="39" t="s">
        <v>144</v>
      </c>
      <c r="K52" s="39" t="s">
        <v>144</v>
      </c>
      <c r="L52" s="294" t="s">
        <v>144</v>
      </c>
    </row>
    <row r="53" spans="1:12" x14ac:dyDescent="0.25">
      <c r="A53" s="19"/>
      <c r="B53" s="39" t="s">
        <v>188</v>
      </c>
      <c r="C53" s="40">
        <v>0</v>
      </c>
      <c r="D53" s="40">
        <v>1000</v>
      </c>
      <c r="E53" s="41">
        <v>4000</v>
      </c>
      <c r="F53" s="45">
        <v>868.56000000000006</v>
      </c>
      <c r="G53" s="40">
        <v>1500</v>
      </c>
      <c r="H53" s="40">
        <v>9000</v>
      </c>
      <c r="I53" s="39" t="s">
        <v>186</v>
      </c>
      <c r="J53" s="39" t="s">
        <v>144</v>
      </c>
      <c r="K53" s="39" t="s">
        <v>144</v>
      </c>
      <c r="L53" s="294" t="s">
        <v>144</v>
      </c>
    </row>
    <row r="54" spans="1:12" x14ac:dyDescent="0.25">
      <c r="A54" s="19"/>
      <c r="B54" s="39" t="s">
        <v>189</v>
      </c>
      <c r="C54" s="40">
        <v>0</v>
      </c>
      <c r="D54" s="40">
        <v>1250</v>
      </c>
      <c r="E54" s="41">
        <v>4000</v>
      </c>
      <c r="F54" s="45">
        <v>868.56000000000006</v>
      </c>
      <c r="G54" s="40">
        <v>1750</v>
      </c>
      <c r="H54" s="40">
        <v>9000</v>
      </c>
      <c r="I54" s="39" t="s">
        <v>186</v>
      </c>
      <c r="J54" s="39" t="s">
        <v>144</v>
      </c>
      <c r="K54" s="39" t="s">
        <v>144</v>
      </c>
      <c r="L54" s="294" t="s">
        <v>144</v>
      </c>
    </row>
    <row r="55" spans="1:12" x14ac:dyDescent="0.25">
      <c r="A55" s="19"/>
      <c r="B55" s="39" t="s">
        <v>190</v>
      </c>
      <c r="C55" s="40">
        <v>0</v>
      </c>
      <c r="D55" s="40">
        <v>1750</v>
      </c>
      <c r="E55" s="41">
        <v>6000</v>
      </c>
      <c r="F55" s="45">
        <v>670.43999999999994</v>
      </c>
      <c r="G55" s="40">
        <v>3500</v>
      </c>
      <c r="H55" s="40">
        <v>12000</v>
      </c>
      <c r="I55" s="39" t="s">
        <v>143</v>
      </c>
      <c r="J55" s="39" t="s">
        <v>144</v>
      </c>
      <c r="K55" s="39" t="s">
        <v>144</v>
      </c>
      <c r="L55" s="294" t="s">
        <v>144</v>
      </c>
    </row>
    <row r="56" spans="1:12" x14ac:dyDescent="0.25">
      <c r="A56" s="49"/>
      <c r="B56" s="43" t="s">
        <v>147</v>
      </c>
      <c r="C56" s="47">
        <f t="shared" ref="C56:H56" si="9">AVERAGE(C48:C55)</f>
        <v>56.160000000000011</v>
      </c>
      <c r="D56" s="47">
        <f t="shared" si="9"/>
        <v>1150</v>
      </c>
      <c r="E56" s="47">
        <f t="shared" si="9"/>
        <v>4043.75</v>
      </c>
      <c r="F56" s="47">
        <f t="shared" si="9"/>
        <v>1316.6375</v>
      </c>
      <c r="G56" s="47">
        <f t="shared" si="9"/>
        <v>2300</v>
      </c>
      <c r="H56" s="47">
        <f t="shared" si="9"/>
        <v>9662.5</v>
      </c>
      <c r="I56" s="43"/>
      <c r="J56" s="43"/>
      <c r="K56" s="43"/>
      <c r="L56" s="293"/>
    </row>
    <row r="57" spans="1:12" x14ac:dyDescent="0.25">
      <c r="A57" s="19" t="s">
        <v>54</v>
      </c>
      <c r="B57" s="39" t="s">
        <v>191</v>
      </c>
      <c r="C57" s="45">
        <v>97.68</v>
      </c>
      <c r="D57" s="40">
        <v>490</v>
      </c>
      <c r="E57" s="41">
        <v>2800</v>
      </c>
      <c r="F57" s="45">
        <v>306.56</v>
      </c>
      <c r="G57" s="40">
        <v>980</v>
      </c>
      <c r="H57" s="40">
        <v>11200</v>
      </c>
      <c r="I57" s="39" t="s">
        <v>143</v>
      </c>
      <c r="J57" s="39" t="s">
        <v>144</v>
      </c>
      <c r="K57" s="39" t="s">
        <v>144</v>
      </c>
      <c r="L57" s="294" t="s">
        <v>144</v>
      </c>
    </row>
    <row r="58" spans="1:12" x14ac:dyDescent="0.25">
      <c r="A58" s="19"/>
      <c r="B58" s="39" t="s">
        <v>192</v>
      </c>
      <c r="C58" s="45">
        <v>9.6999999999999993</v>
      </c>
      <c r="D58" s="40">
        <v>3600</v>
      </c>
      <c r="E58" s="41">
        <v>2400</v>
      </c>
      <c r="F58" s="45">
        <v>113</v>
      </c>
      <c r="G58" s="40">
        <v>7200</v>
      </c>
      <c r="H58" s="40">
        <v>9600</v>
      </c>
      <c r="I58" s="39" t="s">
        <v>143</v>
      </c>
      <c r="J58" s="39" t="s">
        <v>144</v>
      </c>
      <c r="K58" s="39" t="s">
        <v>144</v>
      </c>
      <c r="L58" s="294" t="s">
        <v>144</v>
      </c>
    </row>
    <row r="59" spans="1:12" x14ac:dyDescent="0.25">
      <c r="A59" s="49"/>
      <c r="B59" s="43" t="s">
        <v>147</v>
      </c>
      <c r="C59" s="47">
        <f>AVERAGE(C57:C58)</f>
        <v>53.690000000000005</v>
      </c>
      <c r="D59" s="47">
        <f t="shared" ref="D59:H59" si="10">AVERAGE(D57:D58)</f>
        <v>2045</v>
      </c>
      <c r="E59" s="47">
        <f t="shared" si="10"/>
        <v>2600</v>
      </c>
      <c r="F59" s="47">
        <f t="shared" si="10"/>
        <v>209.78</v>
      </c>
      <c r="G59" s="47">
        <f t="shared" si="10"/>
        <v>4090</v>
      </c>
      <c r="H59" s="47">
        <f t="shared" si="10"/>
        <v>10400</v>
      </c>
      <c r="I59" s="43"/>
      <c r="J59" s="43"/>
      <c r="K59" s="43"/>
      <c r="L59" s="293"/>
    </row>
    <row r="60" spans="1:12" x14ac:dyDescent="0.25">
      <c r="A60" s="19" t="s">
        <v>193</v>
      </c>
      <c r="B60" s="39" t="s">
        <v>194</v>
      </c>
      <c r="C60" s="45">
        <v>344.85</v>
      </c>
      <c r="D60" s="40">
        <v>500</v>
      </c>
      <c r="E60" s="41">
        <v>3600</v>
      </c>
      <c r="F60" s="45">
        <v>896.50000000000011</v>
      </c>
      <c r="G60" s="40">
        <v>1250</v>
      </c>
      <c r="H60" s="40">
        <v>9000</v>
      </c>
      <c r="I60" s="39" t="s">
        <v>143</v>
      </c>
      <c r="J60" s="39" t="s">
        <v>144</v>
      </c>
      <c r="K60" s="39" t="s">
        <v>144</v>
      </c>
      <c r="L60" s="294" t="s">
        <v>144</v>
      </c>
    </row>
    <row r="61" spans="1:12" x14ac:dyDescent="0.25">
      <c r="A61" s="19"/>
      <c r="B61" s="39" t="s">
        <v>195</v>
      </c>
      <c r="C61" s="45">
        <v>344.85</v>
      </c>
      <c r="D61" s="40">
        <v>500</v>
      </c>
      <c r="E61" s="41">
        <v>3600</v>
      </c>
      <c r="F61" s="45">
        <v>896.50000000000011</v>
      </c>
      <c r="G61" s="40">
        <v>1250</v>
      </c>
      <c r="H61" s="40">
        <v>9000</v>
      </c>
      <c r="I61" s="39" t="s">
        <v>143</v>
      </c>
      <c r="J61" s="39" t="s">
        <v>144</v>
      </c>
      <c r="K61" s="39" t="s">
        <v>144</v>
      </c>
      <c r="L61" s="294" t="s">
        <v>144</v>
      </c>
    </row>
    <row r="62" spans="1:12" x14ac:dyDescent="0.25">
      <c r="A62" s="19"/>
      <c r="B62" s="39" t="s">
        <v>196</v>
      </c>
      <c r="C62" s="45">
        <v>366.85</v>
      </c>
      <c r="D62" s="40">
        <v>500</v>
      </c>
      <c r="E62" s="41">
        <v>3600</v>
      </c>
      <c r="F62" s="45">
        <v>940.50000000000011</v>
      </c>
      <c r="G62" s="40">
        <v>1250</v>
      </c>
      <c r="H62" s="40">
        <v>9000</v>
      </c>
      <c r="I62" s="39" t="s">
        <v>143</v>
      </c>
      <c r="J62" s="39" t="s">
        <v>144</v>
      </c>
      <c r="K62" s="39" t="s">
        <v>144</v>
      </c>
      <c r="L62" s="294" t="s">
        <v>144</v>
      </c>
    </row>
    <row r="63" spans="1:12" x14ac:dyDescent="0.25">
      <c r="A63" s="19"/>
      <c r="B63" s="39" t="s">
        <v>197</v>
      </c>
      <c r="C63" s="45">
        <v>322.85000000000002</v>
      </c>
      <c r="D63" s="40">
        <v>1000</v>
      </c>
      <c r="E63" s="41">
        <v>4000</v>
      </c>
      <c r="F63" s="45">
        <v>839.30000000000007</v>
      </c>
      <c r="G63" s="40">
        <v>2500</v>
      </c>
      <c r="H63" s="40">
        <v>10000</v>
      </c>
      <c r="I63" s="39" t="s">
        <v>143</v>
      </c>
      <c r="J63" s="39" t="s">
        <v>144</v>
      </c>
      <c r="K63" s="39" t="s">
        <v>144</v>
      </c>
      <c r="L63" s="294" t="s">
        <v>144</v>
      </c>
    </row>
    <row r="64" spans="1:12" x14ac:dyDescent="0.25">
      <c r="A64" s="19"/>
      <c r="B64" s="39" t="s">
        <v>198</v>
      </c>
      <c r="C64" s="45">
        <v>322.85000000000002</v>
      </c>
      <c r="D64" s="40">
        <v>1000</v>
      </c>
      <c r="E64" s="41">
        <v>4000</v>
      </c>
      <c r="F64" s="45">
        <v>839.30000000000007</v>
      </c>
      <c r="G64" s="40">
        <v>2500</v>
      </c>
      <c r="H64" s="40">
        <v>10000</v>
      </c>
      <c r="I64" s="39" t="s">
        <v>143</v>
      </c>
      <c r="J64" s="39" t="s">
        <v>144</v>
      </c>
      <c r="K64" s="39" t="s">
        <v>144</v>
      </c>
      <c r="L64" s="294" t="s">
        <v>144</v>
      </c>
    </row>
    <row r="65" spans="1:12" x14ac:dyDescent="0.25">
      <c r="A65" s="19"/>
      <c r="B65" s="39" t="s">
        <v>199</v>
      </c>
      <c r="C65" s="45">
        <v>344.85</v>
      </c>
      <c r="D65" s="40">
        <v>1000</v>
      </c>
      <c r="E65" s="41">
        <v>4000</v>
      </c>
      <c r="F65" s="45">
        <v>883.30000000000007</v>
      </c>
      <c r="G65" s="40">
        <v>2500</v>
      </c>
      <c r="H65" s="40">
        <v>10000</v>
      </c>
      <c r="I65" s="39" t="s">
        <v>143</v>
      </c>
      <c r="J65" s="39" t="s">
        <v>144</v>
      </c>
      <c r="K65" s="39" t="s">
        <v>144</v>
      </c>
      <c r="L65" s="294" t="s">
        <v>144</v>
      </c>
    </row>
    <row r="66" spans="1:12" x14ac:dyDescent="0.25">
      <c r="A66" s="19"/>
      <c r="B66" s="39" t="s">
        <v>200</v>
      </c>
      <c r="C66" s="45">
        <v>295.35000000000002</v>
      </c>
      <c r="D66" s="40">
        <v>1800</v>
      </c>
      <c r="E66" s="41">
        <v>6800</v>
      </c>
      <c r="F66" s="45">
        <v>767.25000000000011</v>
      </c>
      <c r="G66" s="40">
        <v>3600</v>
      </c>
      <c r="H66" s="40">
        <v>13600</v>
      </c>
      <c r="I66" s="39" t="s">
        <v>143</v>
      </c>
      <c r="J66" s="39" t="s">
        <v>144</v>
      </c>
      <c r="K66" s="39" t="s">
        <v>144</v>
      </c>
      <c r="L66" s="294" t="s">
        <v>144</v>
      </c>
    </row>
    <row r="67" spans="1:12" x14ac:dyDescent="0.25">
      <c r="A67" s="19"/>
      <c r="B67" s="39" t="s">
        <v>201</v>
      </c>
      <c r="C67" s="45">
        <v>295.35000000000002</v>
      </c>
      <c r="D67" s="40">
        <v>1800</v>
      </c>
      <c r="E67" s="41">
        <v>6800</v>
      </c>
      <c r="F67" s="45">
        <v>767.25000000000011</v>
      </c>
      <c r="G67" s="40">
        <v>3600</v>
      </c>
      <c r="H67" s="40">
        <v>13600</v>
      </c>
      <c r="I67" s="39" t="s">
        <v>143</v>
      </c>
      <c r="J67" s="39" t="s">
        <v>144</v>
      </c>
      <c r="K67" s="39" t="s">
        <v>144</v>
      </c>
      <c r="L67" s="294" t="s">
        <v>144</v>
      </c>
    </row>
    <row r="68" spans="1:12" x14ac:dyDescent="0.25">
      <c r="A68" s="19"/>
      <c r="B68" s="39" t="s">
        <v>202</v>
      </c>
      <c r="C68" s="45">
        <v>317.35000000000002</v>
      </c>
      <c r="D68" s="40">
        <v>1800</v>
      </c>
      <c r="E68" s="41">
        <v>6800</v>
      </c>
      <c r="F68" s="45">
        <v>811.25000000000011</v>
      </c>
      <c r="G68" s="40">
        <v>3600</v>
      </c>
      <c r="H68" s="40">
        <v>13600</v>
      </c>
      <c r="I68" s="39" t="s">
        <v>143</v>
      </c>
      <c r="J68" s="39" t="s">
        <v>144</v>
      </c>
      <c r="K68" s="39" t="s">
        <v>144</v>
      </c>
      <c r="L68" s="294" t="s">
        <v>144</v>
      </c>
    </row>
    <row r="69" spans="1:12" x14ac:dyDescent="0.25">
      <c r="A69" s="19"/>
      <c r="B69" s="39" t="s">
        <v>203</v>
      </c>
      <c r="C69" s="45">
        <v>250.8</v>
      </c>
      <c r="D69" s="40">
        <v>2000</v>
      </c>
      <c r="E69" s="41">
        <v>5000</v>
      </c>
      <c r="F69" s="45">
        <v>651.20000000000005</v>
      </c>
      <c r="G69" s="40">
        <v>4000</v>
      </c>
      <c r="H69" s="40">
        <v>10000</v>
      </c>
      <c r="I69" s="39" t="s">
        <v>143</v>
      </c>
      <c r="J69" s="39" t="s">
        <v>144</v>
      </c>
      <c r="K69" s="39" t="s">
        <v>144</v>
      </c>
      <c r="L69" s="294" t="s">
        <v>144</v>
      </c>
    </row>
    <row r="70" spans="1:12" x14ac:dyDescent="0.25">
      <c r="A70" s="19"/>
      <c r="B70" s="39" t="s">
        <v>204</v>
      </c>
      <c r="C70" s="45">
        <v>250.8</v>
      </c>
      <c r="D70" s="40">
        <v>2000</v>
      </c>
      <c r="E70" s="41">
        <v>5000</v>
      </c>
      <c r="F70" s="45">
        <v>651.20000000000005</v>
      </c>
      <c r="G70" s="40">
        <v>4000</v>
      </c>
      <c r="H70" s="40">
        <v>10000</v>
      </c>
      <c r="I70" s="39" t="s">
        <v>143</v>
      </c>
      <c r="J70" s="39" t="s">
        <v>144</v>
      </c>
      <c r="K70" s="39" t="s">
        <v>144</v>
      </c>
      <c r="L70" s="294" t="s">
        <v>144</v>
      </c>
    </row>
    <row r="71" spans="1:12" x14ac:dyDescent="0.25">
      <c r="A71" s="19"/>
      <c r="B71" s="39" t="s">
        <v>205</v>
      </c>
      <c r="C71" s="45">
        <v>272.8</v>
      </c>
      <c r="D71" s="40">
        <v>2000</v>
      </c>
      <c r="E71" s="41">
        <v>5000</v>
      </c>
      <c r="F71" s="45">
        <v>695.2</v>
      </c>
      <c r="G71" s="40">
        <v>4000</v>
      </c>
      <c r="H71" s="40">
        <v>10000</v>
      </c>
      <c r="I71" s="39" t="s">
        <v>143</v>
      </c>
      <c r="J71" s="39" t="s">
        <v>144</v>
      </c>
      <c r="K71" s="39" t="s">
        <v>144</v>
      </c>
      <c r="L71" s="294" t="s">
        <v>144</v>
      </c>
    </row>
    <row r="72" spans="1:12" x14ac:dyDescent="0.25">
      <c r="A72" s="49"/>
      <c r="B72" s="43" t="s">
        <v>147</v>
      </c>
      <c r="C72" s="47">
        <f t="shared" ref="C72:H72" si="11">AVERAGE(C60:C71)</f>
        <v>310.79583333333335</v>
      </c>
      <c r="D72" s="47">
        <f t="shared" si="11"/>
        <v>1325</v>
      </c>
      <c r="E72" s="47">
        <f t="shared" si="11"/>
        <v>4850</v>
      </c>
      <c r="F72" s="47">
        <f t="shared" si="11"/>
        <v>803.22916666666686</v>
      </c>
      <c r="G72" s="47">
        <f t="shared" si="11"/>
        <v>2837.5</v>
      </c>
      <c r="H72" s="47">
        <f t="shared" si="11"/>
        <v>10650</v>
      </c>
      <c r="I72" s="43"/>
      <c r="J72" s="43"/>
      <c r="K72" s="43"/>
      <c r="L72" s="293"/>
    </row>
    <row r="73" spans="1:12" x14ac:dyDescent="0.25">
      <c r="A73" s="19" t="s">
        <v>57</v>
      </c>
      <c r="B73" s="39" t="s">
        <v>206</v>
      </c>
      <c r="C73" s="40">
        <v>153</v>
      </c>
      <c r="D73" s="40">
        <v>2750</v>
      </c>
      <c r="E73" s="41">
        <v>6750</v>
      </c>
      <c r="F73" s="45">
        <v>1190</v>
      </c>
      <c r="G73" s="40">
        <v>5500</v>
      </c>
      <c r="H73" s="40">
        <v>13500</v>
      </c>
      <c r="I73" s="39" t="s">
        <v>143</v>
      </c>
      <c r="J73" s="46" t="s">
        <v>145</v>
      </c>
      <c r="K73" s="39" t="s">
        <v>144</v>
      </c>
      <c r="L73" s="292" t="s">
        <v>145</v>
      </c>
    </row>
    <row r="74" spans="1:12" x14ac:dyDescent="0.25">
      <c r="A74" s="19"/>
      <c r="B74" s="39" t="s">
        <v>207</v>
      </c>
      <c r="C74" s="40">
        <v>331</v>
      </c>
      <c r="D74" s="40">
        <v>1200</v>
      </c>
      <c r="E74" s="41">
        <v>7900</v>
      </c>
      <c r="F74" s="45">
        <v>1493</v>
      </c>
      <c r="G74" s="40">
        <v>3600</v>
      </c>
      <c r="H74" s="40">
        <v>15800</v>
      </c>
      <c r="I74" s="39" t="s">
        <v>143</v>
      </c>
      <c r="J74" s="46" t="s">
        <v>145</v>
      </c>
      <c r="K74" s="39" t="s">
        <v>144</v>
      </c>
      <c r="L74" s="292" t="s">
        <v>145</v>
      </c>
    </row>
    <row r="75" spans="1:12" x14ac:dyDescent="0.25">
      <c r="A75" s="19"/>
      <c r="B75" s="39" t="s">
        <v>208</v>
      </c>
      <c r="C75" s="40">
        <v>852</v>
      </c>
      <c r="D75" s="40">
        <v>1000</v>
      </c>
      <c r="E75" s="41">
        <v>7900</v>
      </c>
      <c r="F75" s="45">
        <v>2389</v>
      </c>
      <c r="G75" s="40">
        <v>3000</v>
      </c>
      <c r="H75" s="40">
        <v>15800</v>
      </c>
      <c r="I75" s="39" t="s">
        <v>143</v>
      </c>
      <c r="J75" s="46" t="s">
        <v>145</v>
      </c>
      <c r="K75" s="39" t="s">
        <v>144</v>
      </c>
      <c r="L75" s="292" t="s">
        <v>145</v>
      </c>
    </row>
    <row r="76" spans="1:12" x14ac:dyDescent="0.25">
      <c r="A76" s="49"/>
      <c r="B76" s="43" t="s">
        <v>147</v>
      </c>
      <c r="C76" s="47">
        <f t="shared" ref="C76:H76" si="12">AVERAGE(C73:C75)</f>
        <v>445.33333333333331</v>
      </c>
      <c r="D76" s="47">
        <f t="shared" si="12"/>
        <v>1650</v>
      </c>
      <c r="E76" s="47">
        <f t="shared" si="12"/>
        <v>7516.666666666667</v>
      </c>
      <c r="F76" s="47">
        <f t="shared" si="12"/>
        <v>1690.6666666666667</v>
      </c>
      <c r="G76" s="47">
        <f t="shared" si="12"/>
        <v>4033.3333333333335</v>
      </c>
      <c r="H76" s="47">
        <f t="shared" si="12"/>
        <v>15033.333333333334</v>
      </c>
      <c r="I76" s="43"/>
      <c r="J76" s="43"/>
      <c r="K76" s="43"/>
      <c r="L76" s="293"/>
    </row>
    <row r="77" spans="1:12" x14ac:dyDescent="0.25">
      <c r="A77" s="19" t="s">
        <v>58</v>
      </c>
      <c r="B77" s="39" t="s">
        <v>209</v>
      </c>
      <c r="C77" s="40">
        <v>17</v>
      </c>
      <c r="D77" s="40">
        <v>1500</v>
      </c>
      <c r="E77" s="41">
        <v>3000</v>
      </c>
      <c r="F77" s="45">
        <v>59</v>
      </c>
      <c r="G77" s="40">
        <v>3000</v>
      </c>
      <c r="H77" s="40">
        <v>6000</v>
      </c>
      <c r="I77" s="39" t="s">
        <v>143</v>
      </c>
      <c r="J77" s="39" t="s">
        <v>144</v>
      </c>
      <c r="K77" s="39" t="s">
        <v>144</v>
      </c>
      <c r="L77" s="294" t="s">
        <v>144</v>
      </c>
    </row>
    <row r="78" spans="1:12" x14ac:dyDescent="0.25">
      <c r="A78" s="19"/>
      <c r="B78" s="39" t="s">
        <v>210</v>
      </c>
      <c r="C78" s="40">
        <v>92</v>
      </c>
      <c r="D78" s="40">
        <v>300</v>
      </c>
      <c r="E78" s="41">
        <v>1500</v>
      </c>
      <c r="F78" s="45">
        <v>287</v>
      </c>
      <c r="G78" s="40">
        <v>600</v>
      </c>
      <c r="H78" s="40">
        <v>3000</v>
      </c>
      <c r="I78" s="39" t="s">
        <v>143</v>
      </c>
      <c r="J78" s="39" t="s">
        <v>144</v>
      </c>
      <c r="K78" s="39" t="s">
        <v>144</v>
      </c>
      <c r="L78" s="294" t="s">
        <v>144</v>
      </c>
    </row>
    <row r="79" spans="1:12" x14ac:dyDescent="0.25">
      <c r="A79" s="19"/>
      <c r="B79" s="39" t="s">
        <v>211</v>
      </c>
      <c r="C79" s="40">
        <v>0</v>
      </c>
      <c r="D79" s="40">
        <v>1750</v>
      </c>
      <c r="E79" s="41">
        <v>5000</v>
      </c>
      <c r="F79" s="45">
        <v>0</v>
      </c>
      <c r="G79" s="40">
        <v>3500</v>
      </c>
      <c r="H79" s="40">
        <v>10000</v>
      </c>
      <c r="I79" s="39" t="s">
        <v>143</v>
      </c>
      <c r="J79" s="39" t="s">
        <v>144</v>
      </c>
      <c r="K79" s="39" t="s">
        <v>144</v>
      </c>
      <c r="L79" s="294" t="s">
        <v>144</v>
      </c>
    </row>
    <row r="80" spans="1:12" x14ac:dyDescent="0.25">
      <c r="A80" s="19"/>
      <c r="B80" s="39" t="s">
        <v>212</v>
      </c>
      <c r="C80" s="40">
        <v>75</v>
      </c>
      <c r="D80" s="40" t="s">
        <v>110</v>
      </c>
      <c r="E80" s="41">
        <v>1500</v>
      </c>
      <c r="F80" s="45">
        <v>253</v>
      </c>
      <c r="G80" s="40" t="s">
        <v>110</v>
      </c>
      <c r="H80" s="40">
        <v>3000</v>
      </c>
      <c r="I80" s="39" t="s">
        <v>143</v>
      </c>
      <c r="J80" s="39" t="s">
        <v>144</v>
      </c>
      <c r="K80" s="39" t="s">
        <v>144</v>
      </c>
      <c r="L80" s="294" t="s">
        <v>144</v>
      </c>
    </row>
    <row r="81" spans="1:12" x14ac:dyDescent="0.25">
      <c r="A81" s="19"/>
      <c r="B81" s="39" t="s">
        <v>213</v>
      </c>
      <c r="C81" s="40">
        <v>75</v>
      </c>
      <c r="D81" s="40">
        <v>150</v>
      </c>
      <c r="E81" s="41">
        <v>1500</v>
      </c>
      <c r="F81" s="45">
        <v>253</v>
      </c>
      <c r="G81" s="40">
        <v>300</v>
      </c>
      <c r="H81" s="40">
        <v>3000</v>
      </c>
      <c r="I81" s="39" t="s">
        <v>143</v>
      </c>
      <c r="J81" s="39" t="s">
        <v>144</v>
      </c>
      <c r="K81" s="39" t="s">
        <v>144</v>
      </c>
      <c r="L81" s="294" t="s">
        <v>144</v>
      </c>
    </row>
    <row r="82" spans="1:12" x14ac:dyDescent="0.25">
      <c r="A82" s="49"/>
      <c r="B82" s="43" t="s">
        <v>147</v>
      </c>
      <c r="C82" s="47">
        <f t="shared" ref="C82:H82" si="13">AVERAGE(C77:C81)</f>
        <v>51.8</v>
      </c>
      <c r="D82" s="47">
        <f t="shared" si="13"/>
        <v>925</v>
      </c>
      <c r="E82" s="47">
        <f t="shared" si="13"/>
        <v>2500</v>
      </c>
      <c r="F82" s="47">
        <f t="shared" si="13"/>
        <v>170.4</v>
      </c>
      <c r="G82" s="47">
        <f t="shared" si="13"/>
        <v>1850</v>
      </c>
      <c r="H82" s="47">
        <f t="shared" si="13"/>
        <v>5000</v>
      </c>
      <c r="I82" s="43"/>
      <c r="J82" s="43"/>
      <c r="K82" s="43"/>
      <c r="L82" s="293"/>
    </row>
    <row r="83" spans="1:12" x14ac:dyDescent="0.25">
      <c r="A83" s="19" t="s">
        <v>59</v>
      </c>
      <c r="B83" s="39" t="s">
        <v>214</v>
      </c>
      <c r="C83" s="41">
        <v>122</v>
      </c>
      <c r="D83" s="40">
        <v>600</v>
      </c>
      <c r="E83" s="41">
        <v>6850</v>
      </c>
      <c r="F83" s="52">
        <v>336</v>
      </c>
      <c r="G83" s="40">
        <v>1200</v>
      </c>
      <c r="H83" s="40">
        <v>13700</v>
      </c>
      <c r="I83" s="39" t="s">
        <v>143</v>
      </c>
      <c r="J83" s="39" t="s">
        <v>144</v>
      </c>
      <c r="K83" s="39" t="s">
        <v>144</v>
      </c>
      <c r="L83" s="294" t="s">
        <v>144</v>
      </c>
    </row>
    <row r="84" spans="1:12" x14ac:dyDescent="0.25">
      <c r="A84" s="19"/>
      <c r="B84" s="39" t="s">
        <v>215</v>
      </c>
      <c r="C84" s="41">
        <v>55</v>
      </c>
      <c r="D84" s="40">
        <v>1000</v>
      </c>
      <c r="E84" s="40">
        <v>6850</v>
      </c>
      <c r="F84" s="52">
        <v>220</v>
      </c>
      <c r="G84" s="40">
        <v>2000</v>
      </c>
      <c r="H84" s="40">
        <v>13700</v>
      </c>
      <c r="I84" s="39" t="s">
        <v>143</v>
      </c>
      <c r="J84" s="39" t="s">
        <v>144</v>
      </c>
      <c r="K84" s="39" t="s">
        <v>144</v>
      </c>
      <c r="L84" s="294" t="s">
        <v>144</v>
      </c>
    </row>
    <row r="85" spans="1:12" x14ac:dyDescent="0.25">
      <c r="A85" s="19"/>
      <c r="B85" s="39" t="s">
        <v>216</v>
      </c>
      <c r="C85" s="41">
        <v>67</v>
      </c>
      <c r="D85" s="40">
        <v>1200</v>
      </c>
      <c r="E85" s="40">
        <v>6850</v>
      </c>
      <c r="F85" s="52">
        <v>239</v>
      </c>
      <c r="G85" s="40">
        <v>2400</v>
      </c>
      <c r="H85" s="40">
        <v>13700</v>
      </c>
      <c r="I85" s="39" t="s">
        <v>143</v>
      </c>
      <c r="J85" s="39" t="s">
        <v>144</v>
      </c>
      <c r="K85" s="39" t="s">
        <v>144</v>
      </c>
      <c r="L85" s="294" t="s">
        <v>144</v>
      </c>
    </row>
    <row r="86" spans="1:12" x14ac:dyDescent="0.25">
      <c r="A86" s="19"/>
      <c r="B86" s="39" t="s">
        <v>217</v>
      </c>
      <c r="C86" s="41">
        <v>88</v>
      </c>
      <c r="D86" s="39" t="s">
        <v>218</v>
      </c>
      <c r="E86" s="39" t="s">
        <v>218</v>
      </c>
      <c r="F86" s="52">
        <v>291</v>
      </c>
      <c r="G86" s="39" t="s">
        <v>218</v>
      </c>
      <c r="H86" s="39" t="s">
        <v>219</v>
      </c>
      <c r="I86" s="39" t="s">
        <v>220</v>
      </c>
      <c r="J86" s="39" t="s">
        <v>144</v>
      </c>
      <c r="K86" s="39" t="s">
        <v>144</v>
      </c>
      <c r="L86" s="294" t="s">
        <v>144</v>
      </c>
    </row>
    <row r="87" spans="1:12" x14ac:dyDescent="0.25">
      <c r="A87" s="19"/>
      <c r="B87" s="39" t="s">
        <v>221</v>
      </c>
      <c r="C87" s="41">
        <v>53</v>
      </c>
      <c r="D87" s="39" t="s">
        <v>218</v>
      </c>
      <c r="E87" s="39" t="s">
        <v>218</v>
      </c>
      <c r="F87" s="52">
        <v>175</v>
      </c>
      <c r="G87" s="39" t="s">
        <v>218</v>
      </c>
      <c r="H87" s="39" t="s">
        <v>219</v>
      </c>
      <c r="I87" s="39" t="s">
        <v>222</v>
      </c>
      <c r="J87" s="39" t="s">
        <v>144</v>
      </c>
      <c r="K87" s="39" t="s">
        <v>144</v>
      </c>
      <c r="L87" s="294" t="s">
        <v>144</v>
      </c>
    </row>
    <row r="88" spans="1:12" x14ac:dyDescent="0.25">
      <c r="A88" s="19"/>
      <c r="B88" s="39" t="s">
        <v>223</v>
      </c>
      <c r="C88" s="41">
        <v>85</v>
      </c>
      <c r="D88" s="40">
        <v>1350</v>
      </c>
      <c r="E88" s="40">
        <v>2500</v>
      </c>
      <c r="F88" s="52">
        <v>304</v>
      </c>
      <c r="G88" s="40">
        <v>2700</v>
      </c>
      <c r="H88" s="40">
        <v>5000</v>
      </c>
      <c r="I88" s="39" t="s">
        <v>143</v>
      </c>
      <c r="J88" s="39" t="s">
        <v>144</v>
      </c>
      <c r="K88" s="39" t="s">
        <v>144</v>
      </c>
      <c r="L88" s="294" t="s">
        <v>144</v>
      </c>
    </row>
    <row r="89" spans="1:12" x14ac:dyDescent="0.25">
      <c r="A89" s="19"/>
      <c r="B89" s="39" t="s">
        <v>224</v>
      </c>
      <c r="C89" s="41">
        <v>75</v>
      </c>
      <c r="D89" s="39" t="s">
        <v>218</v>
      </c>
      <c r="E89" s="39" t="s">
        <v>218</v>
      </c>
      <c r="F89" s="52">
        <v>239</v>
      </c>
      <c r="G89" s="39" t="s">
        <v>218</v>
      </c>
      <c r="H89" s="39" t="s">
        <v>219</v>
      </c>
      <c r="I89" s="39" t="s">
        <v>220</v>
      </c>
      <c r="J89" s="39" t="s">
        <v>144</v>
      </c>
      <c r="K89" s="39" t="s">
        <v>144</v>
      </c>
      <c r="L89" s="294" t="s">
        <v>144</v>
      </c>
    </row>
    <row r="90" spans="1:12" x14ac:dyDescent="0.25">
      <c r="A90" s="53"/>
      <c r="B90" s="54" t="s">
        <v>147</v>
      </c>
      <c r="C90" s="55">
        <f t="shared" ref="C90:H90" si="14">AVERAGE(C83:C89)</f>
        <v>77.857142857142861</v>
      </c>
      <c r="D90" s="55">
        <f t="shared" si="14"/>
        <v>1037.5</v>
      </c>
      <c r="E90" s="55">
        <f t="shared" si="14"/>
        <v>5762.5</v>
      </c>
      <c r="F90" s="55">
        <f t="shared" si="14"/>
        <v>257.71428571428572</v>
      </c>
      <c r="G90" s="55">
        <f t="shared" si="14"/>
        <v>2075</v>
      </c>
      <c r="H90" s="55">
        <f t="shared" si="14"/>
        <v>11525</v>
      </c>
      <c r="I90" s="54"/>
      <c r="J90" s="55"/>
      <c r="K90" s="55"/>
      <c r="L90" s="295"/>
    </row>
    <row r="91" spans="1:12" x14ac:dyDescent="0.25">
      <c r="A91" s="206" t="s">
        <v>225</v>
      </c>
      <c r="B91" s="207"/>
      <c r="C91" s="208">
        <f>AVERAGE(C3:C4,C6:C8,C10:C13,C15:C16,C18:C23,C30:C35,C39:C42,C44:C46,C48:C55,C57:C58,C60:C71,C73:C75,C77:C81,C83:C89)</f>
        <v>131.64686567164182</v>
      </c>
      <c r="D91" s="208">
        <v>1464</v>
      </c>
      <c r="E91" s="208">
        <v>4768</v>
      </c>
      <c r="F91" s="208">
        <f>AVERAGE(F3:F4,F6:F8,F10:F13,F15:F16,F18:F23,F30:F35,F39:F42,F44:F46,F48:F55,F57:F58,F60:F71,F73:F75,F77:F81,F83:F89)</f>
        <v>616.46059701492527</v>
      </c>
      <c r="G91" s="208">
        <v>3081</v>
      </c>
      <c r="H91" s="208">
        <v>10249</v>
      </c>
      <c r="I91" s="209"/>
      <c r="J91" s="210"/>
      <c r="K91" s="210"/>
      <c r="L91" s="296"/>
    </row>
    <row r="92" spans="1:12" ht="15.75" thickBot="1" x14ac:dyDescent="0.3">
      <c r="A92" s="211" t="s">
        <v>226</v>
      </c>
      <c r="B92" s="212"/>
      <c r="C92" s="213">
        <f>MEDIAN(C3:C4,C6:C8,C10:C13,C15:C16,C18:C23,C30:C35,C39:C42,C44:C46,C48:C55,C57:C58,C60:C71,C73:C75,C77:C81,C83:C89)</f>
        <v>85</v>
      </c>
      <c r="D92" s="213">
        <v>1325</v>
      </c>
      <c r="E92" s="213">
        <v>4500</v>
      </c>
      <c r="F92" s="213">
        <f>MEDIAN(F3:F4,F6:F8,F10:F13,F15:F16,F18:F23,F30:F35,F39:F42,F44:F46,F48:F55,F57:F58,F60:F71,F73:F75,F77:F81,F83:F89)</f>
        <v>598</v>
      </c>
      <c r="G92" s="213">
        <v>2750</v>
      </c>
      <c r="H92" s="213">
        <v>10000</v>
      </c>
      <c r="I92" s="214"/>
      <c r="J92" s="215"/>
      <c r="K92" s="215"/>
      <c r="L92" s="297"/>
    </row>
    <row r="95" spans="1:12" x14ac:dyDescent="0.25">
      <c r="C95" s="57" t="s">
        <v>227</v>
      </c>
      <c r="D95" s="58"/>
      <c r="E95" s="58"/>
      <c r="F95" s="58"/>
      <c r="G95" s="58"/>
      <c r="H95" s="58"/>
      <c r="I95" s="58"/>
      <c r="J95" s="58"/>
      <c r="K95" s="58"/>
      <c r="L95" s="59"/>
    </row>
    <row r="96" spans="1:12" x14ac:dyDescent="0.25">
      <c r="C96" s="60"/>
      <c r="D96" s="61"/>
      <c r="E96" s="61"/>
      <c r="F96" s="61"/>
      <c r="G96" s="61"/>
      <c r="H96" s="61"/>
      <c r="I96" s="61"/>
      <c r="J96" s="61"/>
      <c r="K96" s="61"/>
      <c r="L96" s="62"/>
    </row>
    <row r="97" spans="3:12" x14ac:dyDescent="0.25">
      <c r="C97" s="63" t="s">
        <v>228</v>
      </c>
      <c r="D97" s="61"/>
      <c r="E97" s="61"/>
      <c r="F97" s="61"/>
      <c r="G97" s="61"/>
      <c r="H97" s="61"/>
      <c r="I97" s="61"/>
      <c r="J97" s="61"/>
      <c r="K97" s="61"/>
      <c r="L97" s="62"/>
    </row>
    <row r="98" spans="3:12" x14ac:dyDescent="0.25">
      <c r="C98" s="60"/>
      <c r="D98" s="61"/>
      <c r="E98" s="61"/>
      <c r="F98" s="61"/>
      <c r="G98" s="61"/>
      <c r="H98" s="61"/>
      <c r="I98" s="61"/>
      <c r="J98" s="61"/>
      <c r="K98" s="61"/>
      <c r="L98" s="62"/>
    </row>
    <row r="99" spans="3:12" x14ac:dyDescent="0.25">
      <c r="C99" s="63" t="s">
        <v>229</v>
      </c>
      <c r="D99" s="61"/>
      <c r="E99" s="61"/>
      <c r="F99" s="61"/>
      <c r="G99" s="61"/>
      <c r="H99" s="61"/>
      <c r="I99" s="61"/>
      <c r="J99" s="61"/>
      <c r="K99" s="61"/>
      <c r="L99" s="62"/>
    </row>
    <row r="100" spans="3:12" x14ac:dyDescent="0.25">
      <c r="C100" s="60"/>
      <c r="D100" s="61"/>
      <c r="E100" s="61"/>
      <c r="F100" s="61"/>
      <c r="G100" s="61"/>
      <c r="H100" s="61"/>
      <c r="I100" s="61"/>
      <c r="J100" s="61"/>
      <c r="K100" s="61"/>
      <c r="L100" s="62"/>
    </row>
    <row r="101" spans="3:12" x14ac:dyDescent="0.25">
      <c r="C101" s="63" t="s">
        <v>230</v>
      </c>
      <c r="D101" s="61"/>
      <c r="E101" s="61"/>
      <c r="F101" s="61"/>
      <c r="G101" s="61"/>
      <c r="H101" s="61"/>
      <c r="I101" s="61"/>
      <c r="J101" s="61"/>
      <c r="K101" s="61"/>
      <c r="L101" s="62"/>
    </row>
    <row r="102" spans="3:12" x14ac:dyDescent="0.25">
      <c r="C102" s="60"/>
      <c r="D102" s="61"/>
      <c r="E102" s="61"/>
      <c r="F102" s="61"/>
      <c r="G102" s="61"/>
      <c r="H102" s="61"/>
      <c r="I102" s="61"/>
      <c r="J102" s="61"/>
      <c r="K102" s="61"/>
      <c r="L102" s="62"/>
    </row>
    <row r="103" spans="3:12" x14ac:dyDescent="0.25">
      <c r="C103" s="64" t="s">
        <v>231</v>
      </c>
      <c r="D103" s="61"/>
      <c r="E103" s="61"/>
      <c r="F103" s="61"/>
      <c r="G103" s="61"/>
      <c r="H103" s="61"/>
      <c r="I103" s="61"/>
      <c r="J103" s="61"/>
      <c r="K103" s="61"/>
      <c r="L103" s="62"/>
    </row>
    <row r="104" spans="3:12" x14ac:dyDescent="0.25">
      <c r="C104" s="60"/>
      <c r="D104" s="61"/>
      <c r="E104" s="61"/>
      <c r="F104" s="61"/>
      <c r="G104" s="61"/>
      <c r="H104" s="61"/>
      <c r="I104" s="61"/>
      <c r="J104" s="61"/>
      <c r="K104" s="61"/>
      <c r="L104" s="62"/>
    </row>
    <row r="105" spans="3:12" x14ac:dyDescent="0.25">
      <c r="C105" s="65" t="s">
        <v>37</v>
      </c>
      <c r="D105" s="66" t="s">
        <v>232</v>
      </c>
      <c r="E105" s="66"/>
      <c r="F105" s="66"/>
      <c r="G105" s="61"/>
      <c r="H105" s="61"/>
      <c r="I105" s="61"/>
      <c r="J105" s="61"/>
      <c r="K105" s="61"/>
      <c r="L105" s="62"/>
    </row>
    <row r="106" spans="3:12" x14ac:dyDescent="0.25">
      <c r="C106" s="65" t="s">
        <v>40</v>
      </c>
      <c r="D106" s="66" t="s">
        <v>233</v>
      </c>
      <c r="E106" s="66"/>
      <c r="F106" s="66"/>
      <c r="G106" s="61"/>
      <c r="H106" s="61"/>
      <c r="I106" s="61"/>
      <c r="J106" s="61"/>
      <c r="K106" s="61"/>
      <c r="L106" s="62"/>
    </row>
    <row r="107" spans="3:12" x14ac:dyDescent="0.25">
      <c r="C107" s="65" t="s">
        <v>42</v>
      </c>
      <c r="D107" s="66" t="s">
        <v>234</v>
      </c>
      <c r="E107" s="66"/>
      <c r="F107" s="66"/>
      <c r="G107" s="61"/>
      <c r="H107" s="61"/>
      <c r="I107" s="61"/>
      <c r="J107" s="61"/>
      <c r="K107" s="61"/>
      <c r="L107" s="62"/>
    </row>
    <row r="108" spans="3:12" x14ac:dyDescent="0.25">
      <c r="C108" s="65" t="s">
        <v>43</v>
      </c>
      <c r="D108" s="66" t="s">
        <v>235</v>
      </c>
      <c r="E108" s="66"/>
      <c r="F108" s="67" t="s">
        <v>236</v>
      </c>
      <c r="G108" s="67"/>
      <c r="H108" s="67"/>
      <c r="I108" s="67"/>
      <c r="J108" s="67"/>
      <c r="K108" s="67"/>
      <c r="L108" s="68"/>
    </row>
    <row r="109" spans="3:12" x14ac:dyDescent="0.25">
      <c r="C109" s="65" t="s">
        <v>44</v>
      </c>
      <c r="D109" s="66" t="s">
        <v>237</v>
      </c>
      <c r="E109" s="66"/>
      <c r="F109" s="67" t="s">
        <v>238</v>
      </c>
      <c r="G109" s="67"/>
      <c r="H109" s="67"/>
      <c r="I109" s="67"/>
      <c r="J109" s="67"/>
      <c r="K109" s="67"/>
      <c r="L109" s="69"/>
    </row>
    <row r="110" spans="3:12" x14ac:dyDescent="0.25">
      <c r="C110" s="65" t="s">
        <v>46</v>
      </c>
      <c r="D110" s="66" t="s">
        <v>239</v>
      </c>
      <c r="E110" s="66"/>
      <c r="F110" s="67" t="s">
        <v>240</v>
      </c>
      <c r="G110" s="67"/>
      <c r="H110" s="67"/>
      <c r="I110" s="67"/>
      <c r="J110" s="67"/>
      <c r="K110" s="67"/>
      <c r="L110" s="68"/>
    </row>
    <row r="111" spans="3:12" x14ac:dyDescent="0.25">
      <c r="C111" s="65" t="s">
        <v>47</v>
      </c>
      <c r="D111" s="66" t="s">
        <v>241</v>
      </c>
      <c r="E111" s="66"/>
      <c r="F111" s="70"/>
      <c r="G111" s="70"/>
      <c r="H111" s="70"/>
      <c r="I111" s="70"/>
      <c r="J111" s="70"/>
      <c r="K111" s="70"/>
      <c r="L111" s="68"/>
    </row>
    <row r="112" spans="3:12" x14ac:dyDescent="0.25">
      <c r="C112" s="65" t="s">
        <v>48</v>
      </c>
      <c r="D112" s="66" t="s">
        <v>242</v>
      </c>
      <c r="E112" s="66"/>
      <c r="F112" s="67" t="s">
        <v>243</v>
      </c>
      <c r="G112" s="67"/>
      <c r="H112" s="67"/>
      <c r="I112" s="67"/>
      <c r="J112" s="67"/>
      <c r="K112" s="67"/>
      <c r="L112" s="68"/>
    </row>
    <row r="113" spans="3:12" x14ac:dyDescent="0.25">
      <c r="C113" s="65" t="s">
        <v>49</v>
      </c>
      <c r="D113" s="66" t="s">
        <v>244</v>
      </c>
      <c r="E113" s="66"/>
      <c r="F113" s="67" t="s">
        <v>245</v>
      </c>
      <c r="G113" s="67"/>
      <c r="H113" s="67"/>
      <c r="I113" s="67"/>
      <c r="J113" s="67"/>
      <c r="K113" s="67"/>
      <c r="L113" s="68"/>
    </row>
    <row r="114" spans="3:12" x14ac:dyDescent="0.25">
      <c r="C114" s="65" t="s">
        <v>51</v>
      </c>
      <c r="D114" s="66" t="s">
        <v>246</v>
      </c>
      <c r="E114" s="66"/>
      <c r="F114" s="67" t="s">
        <v>247</v>
      </c>
      <c r="G114" s="67"/>
      <c r="H114" s="67"/>
      <c r="I114" s="67"/>
      <c r="J114" s="67"/>
      <c r="K114" s="67"/>
      <c r="L114" s="68"/>
    </row>
    <row r="115" spans="3:12" x14ac:dyDescent="0.25">
      <c r="C115" s="65" t="s">
        <v>53</v>
      </c>
      <c r="D115" s="66" t="s">
        <v>248</v>
      </c>
      <c r="E115" s="66"/>
      <c r="F115" s="67" t="s">
        <v>249</v>
      </c>
      <c r="G115" s="67"/>
      <c r="H115" s="67"/>
      <c r="I115" s="67"/>
      <c r="J115" s="67"/>
      <c r="K115" s="67"/>
      <c r="L115" s="68"/>
    </row>
    <row r="116" spans="3:12" x14ac:dyDescent="0.25">
      <c r="C116" s="65" t="s">
        <v>54</v>
      </c>
      <c r="D116" s="66" t="s">
        <v>250</v>
      </c>
      <c r="E116" s="66"/>
      <c r="F116" s="70"/>
      <c r="G116" s="70"/>
      <c r="H116" s="70"/>
      <c r="I116" s="70"/>
      <c r="J116" s="70"/>
      <c r="K116" s="70"/>
      <c r="L116" s="68"/>
    </row>
    <row r="117" spans="3:12" x14ac:dyDescent="0.25">
      <c r="C117" s="65" t="s">
        <v>56</v>
      </c>
      <c r="D117" s="66" t="s">
        <v>251</v>
      </c>
      <c r="E117" s="66"/>
      <c r="F117" s="67" t="s">
        <v>252</v>
      </c>
      <c r="G117" s="67"/>
      <c r="H117" s="67"/>
      <c r="I117" s="67"/>
      <c r="J117" s="67"/>
      <c r="K117" s="67"/>
      <c r="L117" s="68"/>
    </row>
    <row r="118" spans="3:12" x14ac:dyDescent="0.25">
      <c r="C118" s="65" t="s">
        <v>57</v>
      </c>
      <c r="D118" s="66" t="s">
        <v>253</v>
      </c>
      <c r="E118" s="66"/>
      <c r="F118" s="66"/>
      <c r="G118" s="71"/>
      <c r="H118" s="61"/>
      <c r="I118" s="61"/>
      <c r="J118" s="61"/>
      <c r="K118" s="61"/>
      <c r="L118" s="62"/>
    </row>
    <row r="119" spans="3:12" x14ac:dyDescent="0.25">
      <c r="C119" s="65" t="s">
        <v>58</v>
      </c>
      <c r="D119" s="66" t="s">
        <v>254</v>
      </c>
      <c r="E119" s="66"/>
      <c r="F119" s="66"/>
      <c r="G119" s="61"/>
      <c r="H119" s="61"/>
      <c r="I119" s="61"/>
      <c r="J119" s="61"/>
      <c r="K119" s="61"/>
      <c r="L119" s="62"/>
    </row>
    <row r="120" spans="3:12" x14ac:dyDescent="0.25">
      <c r="C120" s="65" t="s">
        <v>59</v>
      </c>
      <c r="D120" s="66" t="s">
        <v>255</v>
      </c>
      <c r="E120" s="66"/>
      <c r="F120" s="66"/>
      <c r="G120" s="61"/>
      <c r="H120" s="61"/>
      <c r="I120" s="61"/>
      <c r="J120" s="61"/>
      <c r="K120" s="61"/>
      <c r="L120" s="62"/>
    </row>
    <row r="121" spans="3:12" x14ac:dyDescent="0.25">
      <c r="C121" s="60"/>
      <c r="D121" s="61"/>
      <c r="E121" s="61"/>
      <c r="F121" s="61"/>
      <c r="G121" s="61"/>
      <c r="H121" s="61"/>
      <c r="I121" s="61"/>
      <c r="J121" s="61"/>
      <c r="K121" s="61"/>
      <c r="L121" s="62"/>
    </row>
    <row r="122" spans="3:12" x14ac:dyDescent="0.25">
      <c r="C122" s="72"/>
      <c r="D122" s="73"/>
      <c r="E122" s="73"/>
      <c r="F122" s="73"/>
      <c r="G122" s="73"/>
      <c r="H122" s="73"/>
      <c r="I122" s="73"/>
      <c r="J122" s="73"/>
      <c r="K122" s="73"/>
      <c r="L122" s="74"/>
    </row>
  </sheetData>
  <sheetProtection algorithmName="SHA-512" hashValue="onfCJ8nB6Xg3j3Cs5ngIV7bTUaE6wcDR0UyV+dDzdNC3kXafcHla8euCZLRL32fUIcl1B4g2g9rdn0KPFGr58Q==" saltValue="+Pm/9GP1t4ExWOdOUUFyvg==" spinCount="100000" sheet="1" objects="1" scenarios="1"/>
  <hyperlinks>
    <hyperlink ref="D120:F120" r:id="rId1" display="West Virginia Public Employees Insurance Agency" xr:uid="{330D3BC1-52A5-4189-BE10-F4DB571A6A23}"/>
    <hyperlink ref="D119:F119" r:id="rId2" display="Virginia Department of Human Resource Management  " xr:uid="{6F0DFD8C-06C4-4C36-82A0-47A623128240}"/>
    <hyperlink ref="D118:F118" r:id="rId3" display="Teacher Retirement System of Texas" xr:uid="{8130634A-6ED5-44B6-9248-6C7E2FED43D6}"/>
    <hyperlink ref="D117:E117" r:id="rId4" display="Tennessee Partners for Health" xr:uid="{A5E592C1-DCEE-496E-9C6C-3F6ED0DF34E3}"/>
    <hyperlink ref="D116:E116" r:id="rId5" display="South Carolina Department of Education  " xr:uid="{6517BDB4-589A-468D-9340-25363AC96F8A}"/>
    <hyperlink ref="D115:E115" r:id="rId6" display="Oklahoma Office of Management and Enterprise Services – Group Insurance Division" xr:uid="{16F2816F-8D6F-46DE-B015-5BE96EE3D59D}"/>
    <hyperlink ref="D114:E114" r:id="rId7" display="North Carolina State Health Plan" xr:uid="{FB711373-6DAE-473F-8123-1BD363C92D57}"/>
    <hyperlink ref="D113:E113" r:id="rId8" display="Mississippi Department of Finance and Administration" xr:uid="{7FD25DC0-A7B9-4510-BB48-F0D1E55500CC}"/>
    <hyperlink ref="D112:E112" r:id="rId9" display="Charles County Public Schools" xr:uid="{D6B6239A-4E6D-4FB9-896F-186F43E2C6A2}"/>
    <hyperlink ref="D111:E111" r:id="rId10" display="State of Louisiana Office of Group Benefits" xr:uid="{1E374D8F-6C60-4F1A-A35C-1F94ACD7343C}"/>
    <hyperlink ref="D110:E110" r:id="rId11" display="Kentucky Employees’ Health Plan " xr:uid="{9628370D-D373-465D-B2EE-8062C3ABE69B}"/>
    <hyperlink ref="D109:E109" r:id="rId12" display="Georgia State Health Benefit Plan" xr:uid="{B0977F67-7006-4101-90D4-D59DDF7AE898}"/>
    <hyperlink ref="D108:E108" r:id="rId13" display="Florida Department of Management Services" xr:uid="{AC818D31-2E75-41B1-B510-C83654C60B4C}"/>
    <hyperlink ref="D107:F107" r:id="rId14" display="Delaware Department of Human Resources" xr:uid="{B6C3739C-E58C-4AC1-91CD-B70BCA4D7912}"/>
    <hyperlink ref="D106:F106" r:id="rId15" display="Health Advantage Arkansas State and Public-School Employees" xr:uid="{E45D2833-D1AF-4EBC-9AE1-32878C671F69}"/>
    <hyperlink ref="D105:F105" r:id="rId16" display="Public Education Employees’ Health Insurance Plan (PEEHIP)" xr:uid="{69D3956A-6AAF-49EB-B0C3-B04358D55C51}"/>
  </hyperlinks>
  <pageMargins left="0.7" right="0.7" top="0.75" bottom="0.75" header="0.3" footer="0.3"/>
  <pageSetup orientation="portrait" r:id="rId17"/>
  <tableParts count="1">
    <tablePart r:id="rId18"/>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639F9-6EA0-4FBF-B05F-B52B557D4545}">
  <sheetPr codeName="Sheet11">
    <tabColor rgb="FF66ACB4"/>
  </sheetPr>
  <dimension ref="A1:L120"/>
  <sheetViews>
    <sheetView workbookViewId="0">
      <pane xSplit="2" ySplit="2" topLeftCell="C3" activePane="bottomRight" state="frozen"/>
      <selection pane="topRight"/>
      <selection pane="bottomLeft"/>
      <selection pane="bottomRight" activeCell="F90" sqref="F90"/>
    </sheetView>
  </sheetViews>
  <sheetFormatPr defaultRowHeight="15" x14ac:dyDescent="0.25"/>
  <cols>
    <col min="1" max="1" width="17.42578125" style="56" bestFit="1" customWidth="1"/>
    <col min="2" max="2" width="34.42578125" bestFit="1" customWidth="1"/>
    <col min="3" max="8" width="18.85546875" customWidth="1"/>
    <col min="9" max="9" width="25" customWidth="1"/>
    <col min="10" max="12" width="27.5703125" bestFit="1" customWidth="1"/>
  </cols>
  <sheetData>
    <row r="1" spans="1:12" ht="20.25" x14ac:dyDescent="0.3">
      <c r="A1" s="318" t="s">
        <v>256</v>
      </c>
      <c r="B1" s="1"/>
      <c r="C1" s="1"/>
      <c r="D1" s="1"/>
      <c r="E1" s="1"/>
      <c r="F1" s="1"/>
      <c r="G1" s="1"/>
      <c r="H1" s="1"/>
      <c r="I1" s="1"/>
      <c r="J1" s="1"/>
      <c r="K1" s="1"/>
      <c r="L1" s="1"/>
    </row>
    <row r="2" spans="1:12" s="38" customFormat="1" ht="44.45" customHeight="1" thickBot="1" x14ac:dyDescent="0.3">
      <c r="A2" s="35" t="s">
        <v>19</v>
      </c>
      <c r="B2" s="36" t="s">
        <v>131</v>
      </c>
      <c r="C2" s="36" t="s">
        <v>132</v>
      </c>
      <c r="D2" s="36" t="s">
        <v>133</v>
      </c>
      <c r="E2" s="37" t="s">
        <v>134</v>
      </c>
      <c r="F2" s="36" t="s">
        <v>135</v>
      </c>
      <c r="G2" s="36" t="s">
        <v>136</v>
      </c>
      <c r="H2" s="36" t="s">
        <v>137</v>
      </c>
      <c r="I2" s="36" t="s">
        <v>138</v>
      </c>
      <c r="J2" s="36" t="s">
        <v>139</v>
      </c>
      <c r="K2" s="36" t="s">
        <v>140</v>
      </c>
      <c r="L2" s="291" t="s">
        <v>141</v>
      </c>
    </row>
    <row r="3" spans="1:12" ht="15.75" thickTop="1" x14ac:dyDescent="0.25">
      <c r="A3" s="19" t="s">
        <v>37</v>
      </c>
      <c r="B3" s="39" t="s">
        <v>146</v>
      </c>
      <c r="C3" s="40">
        <v>30</v>
      </c>
      <c r="D3" s="40">
        <v>500</v>
      </c>
      <c r="E3" s="41">
        <v>7350</v>
      </c>
      <c r="F3" s="40">
        <v>307</v>
      </c>
      <c r="G3" s="40">
        <v>1500</v>
      </c>
      <c r="H3" s="40">
        <v>14700</v>
      </c>
      <c r="I3" s="40" t="s">
        <v>143</v>
      </c>
      <c r="J3" s="39" t="s">
        <v>144</v>
      </c>
      <c r="K3" s="39" t="s">
        <v>144</v>
      </c>
      <c r="L3" s="292" t="s">
        <v>257</v>
      </c>
    </row>
    <row r="4" spans="1:12" x14ac:dyDescent="0.25">
      <c r="A4" s="19"/>
      <c r="B4" s="39" t="s">
        <v>142</v>
      </c>
      <c r="C4" s="40">
        <v>30</v>
      </c>
      <c r="D4" s="40">
        <v>300</v>
      </c>
      <c r="E4" s="41">
        <v>8550</v>
      </c>
      <c r="F4" s="40">
        <v>307</v>
      </c>
      <c r="G4" s="40">
        <v>900</v>
      </c>
      <c r="H4" s="40">
        <v>17100</v>
      </c>
      <c r="I4" s="40" t="s">
        <v>143</v>
      </c>
      <c r="J4" s="39" t="s">
        <v>144</v>
      </c>
      <c r="K4" s="39" t="s">
        <v>144</v>
      </c>
      <c r="L4" s="292" t="s">
        <v>257</v>
      </c>
    </row>
    <row r="5" spans="1:12" x14ac:dyDescent="0.25">
      <c r="A5" s="42"/>
      <c r="B5" s="43" t="s">
        <v>147</v>
      </c>
      <c r="C5" s="44">
        <f>AVERAGE(C3:C4)</f>
        <v>30</v>
      </c>
      <c r="D5" s="44">
        <f t="shared" ref="D5:H5" si="0">AVERAGE(D3:D4)</f>
        <v>400</v>
      </c>
      <c r="E5" s="44">
        <f t="shared" si="0"/>
        <v>7950</v>
      </c>
      <c r="F5" s="44">
        <f t="shared" si="0"/>
        <v>307</v>
      </c>
      <c r="G5" s="44">
        <f t="shared" si="0"/>
        <v>1200</v>
      </c>
      <c r="H5" s="44">
        <f t="shared" si="0"/>
        <v>15900</v>
      </c>
      <c r="I5" s="44"/>
      <c r="J5" s="43"/>
      <c r="K5" s="43"/>
      <c r="L5" s="293"/>
    </row>
    <row r="6" spans="1:12" x14ac:dyDescent="0.25">
      <c r="A6" s="19" t="s">
        <v>40</v>
      </c>
      <c r="B6" s="39" t="s">
        <v>258</v>
      </c>
      <c r="C6" s="45">
        <v>208.46</v>
      </c>
      <c r="D6" s="40">
        <v>500</v>
      </c>
      <c r="E6" s="41">
        <v>3000</v>
      </c>
      <c r="F6" s="45">
        <v>858.44</v>
      </c>
      <c r="G6" s="40">
        <v>1000</v>
      </c>
      <c r="H6" s="40">
        <v>6000</v>
      </c>
      <c r="I6" s="40" t="s">
        <v>143</v>
      </c>
      <c r="J6" s="46" t="s">
        <v>257</v>
      </c>
      <c r="K6" s="39" t="s">
        <v>257</v>
      </c>
      <c r="L6" s="294" t="s">
        <v>144</v>
      </c>
    </row>
    <row r="7" spans="1:12" x14ac:dyDescent="0.25">
      <c r="A7" s="19"/>
      <c r="B7" s="39" t="s">
        <v>149</v>
      </c>
      <c r="C7" s="45">
        <v>71.02</v>
      </c>
      <c r="D7" s="40">
        <v>2500</v>
      </c>
      <c r="E7" s="41">
        <v>6450</v>
      </c>
      <c r="F7" s="45">
        <v>383.32</v>
      </c>
      <c r="G7" s="40">
        <v>5000</v>
      </c>
      <c r="H7" s="40">
        <v>12900</v>
      </c>
      <c r="I7" s="39" t="s">
        <v>143</v>
      </c>
      <c r="J7" s="46" t="s">
        <v>257</v>
      </c>
      <c r="K7" s="39" t="s">
        <v>257</v>
      </c>
      <c r="L7" s="294" t="s">
        <v>144</v>
      </c>
    </row>
    <row r="8" spans="1:12" x14ac:dyDescent="0.25">
      <c r="A8" s="19"/>
      <c r="B8" s="39" t="s">
        <v>150</v>
      </c>
      <c r="C8" s="45">
        <v>36.26</v>
      </c>
      <c r="D8" s="40">
        <v>6450</v>
      </c>
      <c r="E8" s="41">
        <v>6450</v>
      </c>
      <c r="F8" s="45">
        <v>300.62</v>
      </c>
      <c r="G8" s="40">
        <v>12900</v>
      </c>
      <c r="H8" s="40">
        <v>12900</v>
      </c>
      <c r="I8" s="39" t="s">
        <v>143</v>
      </c>
      <c r="J8" s="46" t="s">
        <v>257</v>
      </c>
      <c r="K8" s="39" t="s">
        <v>257</v>
      </c>
      <c r="L8" s="294" t="s">
        <v>144</v>
      </c>
    </row>
    <row r="9" spans="1:12" x14ac:dyDescent="0.25">
      <c r="A9" s="42"/>
      <c r="B9" s="43" t="s">
        <v>147</v>
      </c>
      <c r="C9" s="47" cm="1">
        <f t="array" ref="C9">AVERAGE(D24+C6:C8)</f>
        <v>2121.9133333333334</v>
      </c>
      <c r="D9" s="47" cm="1">
        <f t="array" ref="D9">AVERAGE(E24+D6:D8)</f>
        <v>8058.333333333333</v>
      </c>
      <c r="E9" s="47" cm="1">
        <f t="array" ref="E9">AVERAGE(F24+E6:E8)</f>
        <v>5736.9250000000002</v>
      </c>
      <c r="F9" s="47" cm="1">
        <f t="array" ref="F9">AVERAGE(G24+F6:F8)</f>
        <v>4547.46</v>
      </c>
      <c r="G9" s="47" cm="1">
        <f t="array" ref="G9">AVERAGE(H24+G6:G8)</f>
        <v>16450</v>
      </c>
      <c r="H9" s="47" cm="1">
        <f t="array" ref="H9">AVERAGE(I24+H6:H8)</f>
        <v>10600</v>
      </c>
      <c r="I9" s="43"/>
      <c r="J9" s="43"/>
      <c r="K9" s="43"/>
      <c r="L9" s="293"/>
    </row>
    <row r="10" spans="1:12" x14ac:dyDescent="0.25">
      <c r="A10" s="19" t="s">
        <v>42</v>
      </c>
      <c r="B10" s="39" t="s">
        <v>259</v>
      </c>
      <c r="C10" s="45">
        <v>27.84</v>
      </c>
      <c r="D10" s="40">
        <v>500</v>
      </c>
      <c r="E10" s="41">
        <v>2000</v>
      </c>
      <c r="F10" s="45">
        <v>71.92</v>
      </c>
      <c r="G10" s="40">
        <v>1000</v>
      </c>
      <c r="H10" s="40">
        <v>4000</v>
      </c>
      <c r="I10" s="39" t="s">
        <v>143</v>
      </c>
      <c r="J10" s="39" t="s">
        <v>144</v>
      </c>
      <c r="K10" s="39" t="s">
        <v>144</v>
      </c>
      <c r="L10" s="294" t="s">
        <v>144</v>
      </c>
    </row>
    <row r="11" spans="1:12" x14ac:dyDescent="0.25">
      <c r="A11" s="19"/>
      <c r="B11" s="39" t="s">
        <v>260</v>
      </c>
      <c r="C11" s="45">
        <v>35.979999999999997</v>
      </c>
      <c r="D11" s="40">
        <v>1500</v>
      </c>
      <c r="E11" s="41">
        <v>4500</v>
      </c>
      <c r="F11" s="45">
        <v>94.78</v>
      </c>
      <c r="G11" s="40">
        <v>3000</v>
      </c>
      <c r="H11" s="40">
        <v>9000</v>
      </c>
      <c r="I11" s="39" t="s">
        <v>143</v>
      </c>
      <c r="J11" s="39" t="s">
        <v>144</v>
      </c>
      <c r="K11" s="39" t="s">
        <v>144</v>
      </c>
      <c r="L11" s="294" t="s">
        <v>144</v>
      </c>
    </row>
    <row r="12" spans="1:12" x14ac:dyDescent="0.25">
      <c r="A12" s="19"/>
      <c r="B12" s="39" t="s">
        <v>261</v>
      </c>
      <c r="C12" s="45">
        <v>47.16</v>
      </c>
      <c r="D12" s="40" t="s">
        <v>110</v>
      </c>
      <c r="E12" s="41">
        <v>4500</v>
      </c>
      <c r="F12" s="45">
        <v>124.12</v>
      </c>
      <c r="G12" s="40" t="s">
        <v>110</v>
      </c>
      <c r="H12" s="40">
        <v>9000</v>
      </c>
      <c r="I12" s="39" t="s">
        <v>143</v>
      </c>
      <c r="J12" s="39" t="s">
        <v>144</v>
      </c>
      <c r="K12" s="39" t="s">
        <v>144</v>
      </c>
      <c r="L12" s="294" t="s">
        <v>144</v>
      </c>
    </row>
    <row r="13" spans="1:12" x14ac:dyDescent="0.25">
      <c r="A13" s="19"/>
      <c r="B13" s="39" t="s">
        <v>262</v>
      </c>
      <c r="C13" s="45">
        <v>105.18</v>
      </c>
      <c r="D13" s="39" t="s">
        <v>110</v>
      </c>
      <c r="E13" s="41">
        <v>4500</v>
      </c>
      <c r="F13" s="45">
        <v>272.86</v>
      </c>
      <c r="G13" s="39" t="s">
        <v>110</v>
      </c>
      <c r="H13" s="40">
        <v>9000</v>
      </c>
      <c r="I13" s="39" t="s">
        <v>143</v>
      </c>
      <c r="J13" s="39" t="s">
        <v>144</v>
      </c>
      <c r="K13" s="39" t="s">
        <v>144</v>
      </c>
      <c r="L13" s="294" t="s">
        <v>144</v>
      </c>
    </row>
    <row r="14" spans="1:12" x14ac:dyDescent="0.25">
      <c r="A14" s="42"/>
      <c r="B14" s="43" t="s">
        <v>147</v>
      </c>
      <c r="C14" s="47">
        <f>AVERAGE(C10:C13)</f>
        <v>54.04</v>
      </c>
      <c r="D14" s="47">
        <f t="shared" ref="D14:H14" si="1">AVERAGE(D10:D13)</f>
        <v>1000</v>
      </c>
      <c r="E14" s="47">
        <f t="shared" si="1"/>
        <v>3875</v>
      </c>
      <c r="F14" s="47">
        <f t="shared" si="1"/>
        <v>140.92000000000002</v>
      </c>
      <c r="G14" s="47">
        <f t="shared" si="1"/>
        <v>2000</v>
      </c>
      <c r="H14" s="47">
        <f t="shared" si="1"/>
        <v>7750</v>
      </c>
      <c r="I14" s="43"/>
      <c r="J14" s="43"/>
      <c r="K14" s="43"/>
      <c r="L14" s="293"/>
    </row>
    <row r="15" spans="1:12" x14ac:dyDescent="0.25">
      <c r="A15" s="48" t="s">
        <v>43</v>
      </c>
      <c r="B15" s="39" t="s">
        <v>263</v>
      </c>
      <c r="C15" s="45">
        <v>50</v>
      </c>
      <c r="D15" s="40">
        <v>250</v>
      </c>
      <c r="E15" s="41">
        <v>8550</v>
      </c>
      <c r="F15" s="40">
        <v>180</v>
      </c>
      <c r="G15" s="40">
        <v>500</v>
      </c>
      <c r="H15" s="40">
        <v>17100</v>
      </c>
      <c r="I15" s="39" t="s">
        <v>143</v>
      </c>
      <c r="J15" s="39" t="s">
        <v>144</v>
      </c>
      <c r="K15" s="39" t="s">
        <v>144</v>
      </c>
      <c r="L15" s="294" t="s">
        <v>144</v>
      </c>
    </row>
    <row r="16" spans="1:12" x14ac:dyDescent="0.25">
      <c r="A16" s="19"/>
      <c r="B16" s="39" t="s">
        <v>264</v>
      </c>
      <c r="C16" s="45">
        <v>15</v>
      </c>
      <c r="D16" s="40">
        <v>1400</v>
      </c>
      <c r="E16" s="40">
        <v>4400</v>
      </c>
      <c r="F16" s="45">
        <v>64.3</v>
      </c>
      <c r="G16" s="40">
        <v>2800</v>
      </c>
      <c r="H16" s="40">
        <v>8800</v>
      </c>
      <c r="I16" s="39" t="s">
        <v>143</v>
      </c>
      <c r="J16" s="39" t="s">
        <v>144</v>
      </c>
      <c r="K16" s="39" t="s">
        <v>144</v>
      </c>
      <c r="L16" s="294" t="s">
        <v>144</v>
      </c>
    </row>
    <row r="17" spans="1:12" x14ac:dyDescent="0.25">
      <c r="A17" s="49"/>
      <c r="B17" s="43" t="s">
        <v>147</v>
      </c>
      <c r="C17" s="44">
        <f>AVERAGE(C15:C16)</f>
        <v>32.5</v>
      </c>
      <c r="D17" s="44">
        <f t="shared" ref="D17:H17" si="2">AVERAGE(D15:D16)</f>
        <v>825</v>
      </c>
      <c r="E17" s="44">
        <f t="shared" si="2"/>
        <v>6475</v>
      </c>
      <c r="F17" s="44">
        <f t="shared" si="2"/>
        <v>122.15</v>
      </c>
      <c r="G17" s="44">
        <f t="shared" si="2"/>
        <v>1650</v>
      </c>
      <c r="H17" s="44">
        <f t="shared" si="2"/>
        <v>12950</v>
      </c>
      <c r="I17" s="43"/>
      <c r="J17" s="43"/>
      <c r="K17" s="43"/>
      <c r="L17" s="293"/>
    </row>
    <row r="18" spans="1:12" x14ac:dyDescent="0.25">
      <c r="A18" s="19" t="s">
        <v>44</v>
      </c>
      <c r="B18" s="39" t="s">
        <v>157</v>
      </c>
      <c r="C18" s="45">
        <v>175.68</v>
      </c>
      <c r="D18" s="40">
        <v>1500</v>
      </c>
      <c r="E18" s="41">
        <v>4000</v>
      </c>
      <c r="F18" s="45">
        <v>580.76</v>
      </c>
      <c r="G18" s="40">
        <v>3000</v>
      </c>
      <c r="H18" s="40">
        <v>8000</v>
      </c>
      <c r="I18" s="39" t="s">
        <v>143</v>
      </c>
      <c r="J18" s="46" t="s">
        <v>257</v>
      </c>
      <c r="K18" s="46" t="s">
        <v>257</v>
      </c>
      <c r="L18" s="292" t="s">
        <v>257</v>
      </c>
    </row>
    <row r="19" spans="1:12" x14ac:dyDescent="0.25">
      <c r="A19" s="19"/>
      <c r="B19" s="39" t="s">
        <v>158</v>
      </c>
      <c r="C19" s="45">
        <v>114.32</v>
      </c>
      <c r="D19" s="40">
        <v>2000</v>
      </c>
      <c r="E19" s="41">
        <v>5000</v>
      </c>
      <c r="F19" s="45">
        <v>408.76</v>
      </c>
      <c r="G19" s="40">
        <v>4000</v>
      </c>
      <c r="H19" s="40">
        <v>10000</v>
      </c>
      <c r="I19" s="39" t="s">
        <v>143</v>
      </c>
      <c r="J19" s="46" t="s">
        <v>257</v>
      </c>
      <c r="K19" s="46" t="s">
        <v>257</v>
      </c>
      <c r="L19" s="292" t="s">
        <v>257</v>
      </c>
    </row>
    <row r="20" spans="1:12" x14ac:dyDescent="0.25">
      <c r="A20" s="19"/>
      <c r="B20" s="39" t="s">
        <v>159</v>
      </c>
      <c r="C20" s="45">
        <v>76.58</v>
      </c>
      <c r="D20" s="40">
        <v>2500</v>
      </c>
      <c r="E20" s="41">
        <v>6000</v>
      </c>
      <c r="F20" s="45">
        <v>303.27999999999997</v>
      </c>
      <c r="G20" s="40">
        <v>5000</v>
      </c>
      <c r="H20" s="40">
        <v>12000</v>
      </c>
      <c r="I20" s="39" t="s">
        <v>143</v>
      </c>
      <c r="J20" s="46" t="s">
        <v>257</v>
      </c>
      <c r="K20" s="46" t="s">
        <v>257</v>
      </c>
      <c r="L20" s="292" t="s">
        <v>257</v>
      </c>
    </row>
    <row r="21" spans="1:12" x14ac:dyDescent="0.25">
      <c r="A21" s="19"/>
      <c r="B21" s="39" t="s">
        <v>160</v>
      </c>
      <c r="C21" s="45">
        <v>143.03</v>
      </c>
      <c r="D21" s="40">
        <v>1300</v>
      </c>
      <c r="E21" s="41">
        <v>4000</v>
      </c>
      <c r="F21" s="45">
        <v>489.34</v>
      </c>
      <c r="G21" s="40">
        <v>2600</v>
      </c>
      <c r="H21" s="40">
        <v>9000</v>
      </c>
      <c r="I21" s="39" t="s">
        <v>143</v>
      </c>
      <c r="J21" s="46" t="s">
        <v>257</v>
      </c>
      <c r="K21" s="46" t="s">
        <v>257</v>
      </c>
      <c r="L21" s="292" t="s">
        <v>257</v>
      </c>
    </row>
    <row r="22" spans="1:12" x14ac:dyDescent="0.25">
      <c r="A22" s="19"/>
      <c r="B22" s="39" t="s">
        <v>161</v>
      </c>
      <c r="C22" s="45">
        <v>174.49</v>
      </c>
      <c r="D22" s="40">
        <v>1300</v>
      </c>
      <c r="E22" s="41">
        <v>4000</v>
      </c>
      <c r="F22" s="45">
        <v>577.42999999999995</v>
      </c>
      <c r="G22" s="40">
        <v>2600</v>
      </c>
      <c r="H22" s="40">
        <v>9000</v>
      </c>
      <c r="I22" s="39" t="s">
        <v>143</v>
      </c>
      <c r="J22" s="46" t="s">
        <v>257</v>
      </c>
      <c r="K22" s="46" t="s">
        <v>257</v>
      </c>
      <c r="L22" s="292" t="s">
        <v>257</v>
      </c>
    </row>
    <row r="23" spans="1:12" x14ac:dyDescent="0.25">
      <c r="A23" s="19"/>
      <c r="B23" s="39" t="s">
        <v>162</v>
      </c>
      <c r="C23" s="45">
        <v>61.83</v>
      </c>
      <c r="D23" s="40">
        <v>3500</v>
      </c>
      <c r="E23" s="41">
        <v>6450</v>
      </c>
      <c r="F23" s="45">
        <v>261.98</v>
      </c>
      <c r="G23" s="40">
        <v>7000</v>
      </c>
      <c r="H23" s="40">
        <v>12900</v>
      </c>
      <c r="I23" s="39" t="s">
        <v>143</v>
      </c>
      <c r="J23" s="46" t="s">
        <v>257</v>
      </c>
      <c r="K23" s="46" t="s">
        <v>257</v>
      </c>
      <c r="L23" s="292" t="s">
        <v>257</v>
      </c>
    </row>
    <row r="24" spans="1:12" x14ac:dyDescent="0.25">
      <c r="A24" s="49"/>
      <c r="B24" s="43" t="s">
        <v>147</v>
      </c>
      <c r="C24" s="47">
        <f>AVERAGE(C18:C23)</f>
        <v>124.32166666666667</v>
      </c>
      <c r="D24" s="47">
        <f t="shared" ref="D24:H24" si="3">AVERAGE(D18:D23)</f>
        <v>2016.6666666666667</v>
      </c>
      <c r="E24" s="47">
        <f t="shared" si="3"/>
        <v>4908.333333333333</v>
      </c>
      <c r="F24" s="47">
        <f t="shared" si="3"/>
        <v>436.92499999999995</v>
      </c>
      <c r="G24" s="47">
        <f t="shared" si="3"/>
        <v>4033.3333333333335</v>
      </c>
      <c r="H24" s="47">
        <f t="shared" si="3"/>
        <v>10150</v>
      </c>
      <c r="I24" s="43"/>
      <c r="J24" s="43"/>
      <c r="K24" s="43"/>
      <c r="L24" s="293"/>
    </row>
    <row r="25" spans="1:12" x14ac:dyDescent="0.25">
      <c r="A25" s="19" t="s">
        <v>46</v>
      </c>
      <c r="B25" s="39" t="s">
        <v>163</v>
      </c>
      <c r="C25" s="45">
        <v>52.42</v>
      </c>
      <c r="D25" s="40">
        <v>1500</v>
      </c>
      <c r="E25" s="41">
        <v>3000</v>
      </c>
      <c r="F25" s="45">
        <v>379.92</v>
      </c>
      <c r="G25" s="40">
        <v>2750</v>
      </c>
      <c r="H25" s="40">
        <v>5750</v>
      </c>
      <c r="I25" s="39" t="s">
        <v>143</v>
      </c>
      <c r="J25" s="39" t="s">
        <v>144</v>
      </c>
      <c r="K25" s="39" t="s">
        <v>144</v>
      </c>
      <c r="L25" s="294" t="s">
        <v>144</v>
      </c>
    </row>
    <row r="26" spans="1:12" x14ac:dyDescent="0.25">
      <c r="A26" s="19"/>
      <c r="B26" s="39" t="s">
        <v>165</v>
      </c>
      <c r="C26" s="45">
        <v>87.4</v>
      </c>
      <c r="D26" s="40">
        <v>1000</v>
      </c>
      <c r="E26" s="41">
        <v>3000</v>
      </c>
      <c r="F26" s="45">
        <v>702.58</v>
      </c>
      <c r="G26" s="40">
        <v>1750</v>
      </c>
      <c r="H26" s="40">
        <v>5750</v>
      </c>
      <c r="I26" s="39" t="s">
        <v>265</v>
      </c>
      <c r="J26" s="39" t="s">
        <v>144</v>
      </c>
      <c r="K26" s="39" t="s">
        <v>144</v>
      </c>
      <c r="L26" s="294" t="s">
        <v>144</v>
      </c>
    </row>
    <row r="27" spans="1:12" x14ac:dyDescent="0.25">
      <c r="A27" s="19"/>
      <c r="B27" s="39" t="s">
        <v>166</v>
      </c>
      <c r="C27" s="45">
        <v>27.78</v>
      </c>
      <c r="D27" s="40">
        <v>2000</v>
      </c>
      <c r="E27" s="41">
        <v>4000</v>
      </c>
      <c r="F27" s="45">
        <v>331.06</v>
      </c>
      <c r="G27" s="40">
        <v>3750</v>
      </c>
      <c r="H27" s="40">
        <v>7750</v>
      </c>
      <c r="I27" s="39" t="s">
        <v>143</v>
      </c>
      <c r="J27" s="39" t="s">
        <v>144</v>
      </c>
      <c r="K27" s="39" t="s">
        <v>144</v>
      </c>
      <c r="L27" s="294" t="s">
        <v>144</v>
      </c>
    </row>
    <row r="28" spans="1:12" x14ac:dyDescent="0.25">
      <c r="A28" s="19"/>
      <c r="B28" s="39" t="s">
        <v>266</v>
      </c>
      <c r="C28" s="45">
        <v>25</v>
      </c>
      <c r="D28" s="40">
        <v>4250</v>
      </c>
      <c r="E28" s="41">
        <v>5250</v>
      </c>
      <c r="F28" s="45">
        <v>297.95999999999998</v>
      </c>
      <c r="G28" s="40">
        <v>8250</v>
      </c>
      <c r="H28" s="40">
        <v>10250</v>
      </c>
      <c r="I28" s="39" t="s">
        <v>143</v>
      </c>
      <c r="J28" s="39" t="s">
        <v>144</v>
      </c>
      <c r="K28" s="39" t="s">
        <v>144</v>
      </c>
      <c r="L28" s="294" t="s">
        <v>144</v>
      </c>
    </row>
    <row r="29" spans="1:12" x14ac:dyDescent="0.25">
      <c r="A29" s="49"/>
      <c r="B29" s="43" t="s">
        <v>147</v>
      </c>
      <c r="C29" s="47">
        <f>AVERAGE(C25:C28)</f>
        <v>48.15</v>
      </c>
      <c r="D29" s="47">
        <f t="shared" ref="D29:H29" si="4">AVERAGE(D25:D28)</f>
        <v>2187.5</v>
      </c>
      <c r="E29" s="47">
        <f t="shared" si="4"/>
        <v>3812.5</v>
      </c>
      <c r="F29" s="47">
        <f t="shared" si="4"/>
        <v>427.88</v>
      </c>
      <c r="G29" s="47">
        <f t="shared" si="4"/>
        <v>4125</v>
      </c>
      <c r="H29" s="47">
        <f t="shared" si="4"/>
        <v>7375</v>
      </c>
      <c r="I29" s="43"/>
      <c r="J29" s="43"/>
      <c r="K29" s="43"/>
      <c r="L29" s="293"/>
    </row>
    <row r="30" spans="1:12" x14ac:dyDescent="0.25">
      <c r="A30" s="19" t="s">
        <v>47</v>
      </c>
      <c r="B30" s="39" t="s">
        <v>267</v>
      </c>
      <c r="C30" s="45">
        <v>194.48</v>
      </c>
      <c r="D30" s="40">
        <v>900</v>
      </c>
      <c r="E30" s="41">
        <v>3500</v>
      </c>
      <c r="F30" s="45">
        <v>676.96</v>
      </c>
      <c r="G30" s="40">
        <v>2700</v>
      </c>
      <c r="H30" s="40">
        <v>8500</v>
      </c>
      <c r="I30" s="40">
        <v>1500</v>
      </c>
      <c r="J30" s="46" t="s">
        <v>257</v>
      </c>
      <c r="K30" s="46" t="s">
        <v>257</v>
      </c>
      <c r="L30" s="294" t="s">
        <v>144</v>
      </c>
    </row>
    <row r="31" spans="1:12" x14ac:dyDescent="0.25">
      <c r="A31" s="19"/>
      <c r="B31" s="39" t="s">
        <v>268</v>
      </c>
      <c r="C31" s="45">
        <v>158.56</v>
      </c>
      <c r="D31" s="40">
        <v>400</v>
      </c>
      <c r="E31" s="41">
        <v>2500</v>
      </c>
      <c r="F31" s="45">
        <v>551.98</v>
      </c>
      <c r="G31" s="40">
        <v>12000</v>
      </c>
      <c r="H31" s="40">
        <v>7500</v>
      </c>
      <c r="I31" s="40">
        <v>1500</v>
      </c>
      <c r="J31" s="46" t="s">
        <v>257</v>
      </c>
      <c r="K31" s="46" t="s">
        <v>257</v>
      </c>
      <c r="L31" s="294" t="s">
        <v>144</v>
      </c>
    </row>
    <row r="32" spans="1:12" x14ac:dyDescent="0.25">
      <c r="A32" s="19"/>
      <c r="B32" s="39" t="s">
        <v>269</v>
      </c>
      <c r="C32" s="45">
        <v>187.08</v>
      </c>
      <c r="D32" s="40">
        <v>400</v>
      </c>
      <c r="E32" s="41">
        <v>3500</v>
      </c>
      <c r="F32" s="45">
        <v>651.05999999999995</v>
      </c>
      <c r="G32" s="40">
        <v>1200</v>
      </c>
      <c r="H32" s="40">
        <v>8500</v>
      </c>
      <c r="I32" s="40">
        <v>1500</v>
      </c>
      <c r="J32" s="46" t="s">
        <v>257</v>
      </c>
      <c r="K32" s="46" t="s">
        <v>257</v>
      </c>
      <c r="L32" s="294" t="s">
        <v>144</v>
      </c>
    </row>
    <row r="33" spans="1:12" x14ac:dyDescent="0.25">
      <c r="A33" s="19"/>
      <c r="B33" s="39" t="s">
        <v>270</v>
      </c>
      <c r="C33" s="45">
        <v>67.58</v>
      </c>
      <c r="D33" s="40">
        <v>2000</v>
      </c>
      <c r="E33" s="41">
        <v>5000</v>
      </c>
      <c r="F33" s="45">
        <v>235.3</v>
      </c>
      <c r="G33" s="40">
        <v>4000</v>
      </c>
      <c r="H33" s="40">
        <v>10000</v>
      </c>
      <c r="I33" s="40">
        <v>1500</v>
      </c>
      <c r="J33" s="46" t="s">
        <v>257</v>
      </c>
      <c r="K33" s="46" t="s">
        <v>257</v>
      </c>
      <c r="L33" s="294" t="s">
        <v>144</v>
      </c>
    </row>
    <row r="34" spans="1:12" x14ac:dyDescent="0.25">
      <c r="A34" s="19"/>
      <c r="B34" s="39" t="s">
        <v>271</v>
      </c>
      <c r="C34" s="45">
        <v>116.9</v>
      </c>
      <c r="D34" s="40">
        <v>2000</v>
      </c>
      <c r="E34" s="41">
        <v>5000</v>
      </c>
      <c r="F34" s="45">
        <v>406.8</v>
      </c>
      <c r="G34" s="40">
        <v>4000</v>
      </c>
      <c r="H34" s="40">
        <v>10000</v>
      </c>
      <c r="I34" s="40">
        <v>1500</v>
      </c>
      <c r="J34" s="46" t="s">
        <v>257</v>
      </c>
      <c r="K34" s="46" t="s">
        <v>257</v>
      </c>
      <c r="L34" s="294" t="s">
        <v>144</v>
      </c>
    </row>
    <row r="35" spans="1:12" x14ac:dyDescent="0.25">
      <c r="A35" s="19"/>
      <c r="B35" s="39" t="s">
        <v>272</v>
      </c>
      <c r="C35" s="45">
        <v>186.66</v>
      </c>
      <c r="D35" s="40">
        <v>400</v>
      </c>
      <c r="E35" s="41">
        <v>3500</v>
      </c>
      <c r="F35" s="45">
        <v>649.64</v>
      </c>
      <c r="G35" s="40">
        <v>1200</v>
      </c>
      <c r="H35" s="40">
        <v>8500</v>
      </c>
      <c r="I35" s="40">
        <v>1500</v>
      </c>
      <c r="J35" s="39" t="s">
        <v>144</v>
      </c>
      <c r="K35" s="39" t="s">
        <v>144</v>
      </c>
      <c r="L35" s="294" t="s">
        <v>144</v>
      </c>
    </row>
    <row r="36" spans="1:12" x14ac:dyDescent="0.25">
      <c r="A36" s="49"/>
      <c r="B36" s="43" t="s">
        <v>147</v>
      </c>
      <c r="C36" s="47">
        <f>AVERAGE(C30:C35)</f>
        <v>151.87666666666667</v>
      </c>
      <c r="D36" s="47">
        <f t="shared" ref="D36:H36" si="5">AVERAGE(D30:D35)</f>
        <v>1016.6666666666666</v>
      </c>
      <c r="E36" s="47">
        <f t="shared" si="5"/>
        <v>3833.3333333333335</v>
      </c>
      <c r="F36" s="47">
        <f t="shared" si="5"/>
        <v>528.62333333333333</v>
      </c>
      <c r="G36" s="47">
        <f t="shared" si="5"/>
        <v>4183.333333333333</v>
      </c>
      <c r="H36" s="47">
        <f t="shared" si="5"/>
        <v>8833.3333333333339</v>
      </c>
      <c r="I36" s="44">
        <v>1500</v>
      </c>
      <c r="J36" s="43"/>
      <c r="K36" s="43"/>
      <c r="L36" s="293"/>
    </row>
    <row r="37" spans="1:12" x14ac:dyDescent="0.25">
      <c r="A37" s="19" t="s">
        <v>48</v>
      </c>
      <c r="B37" s="50" t="s">
        <v>174</v>
      </c>
      <c r="C37" s="45"/>
      <c r="D37" s="40"/>
      <c r="E37" s="41"/>
      <c r="F37" s="45"/>
      <c r="G37" s="40"/>
      <c r="H37" s="40"/>
      <c r="I37" s="39"/>
      <c r="J37" s="39"/>
      <c r="K37" s="39"/>
      <c r="L37" s="294"/>
    </row>
    <row r="38" spans="1:12" x14ac:dyDescent="0.25">
      <c r="A38" s="49"/>
      <c r="B38" s="43" t="s">
        <v>147</v>
      </c>
      <c r="C38" s="47"/>
      <c r="D38" s="44"/>
      <c r="E38" s="51"/>
      <c r="F38" s="47"/>
      <c r="G38" s="44"/>
      <c r="H38" s="44"/>
      <c r="I38" s="43"/>
      <c r="J38" s="43"/>
      <c r="K38" s="43"/>
      <c r="L38" s="293"/>
    </row>
    <row r="39" spans="1:12" ht="28.5" x14ac:dyDescent="0.25">
      <c r="A39" s="19" t="s">
        <v>49</v>
      </c>
      <c r="B39" s="81" t="s">
        <v>175</v>
      </c>
      <c r="C39" s="45">
        <v>0</v>
      </c>
      <c r="D39" s="40">
        <v>1800</v>
      </c>
      <c r="E39" s="41">
        <v>6500</v>
      </c>
      <c r="F39" s="45">
        <v>648</v>
      </c>
      <c r="G39" s="40">
        <v>3000</v>
      </c>
      <c r="H39" s="40">
        <v>13000</v>
      </c>
      <c r="I39" s="40">
        <v>75</v>
      </c>
      <c r="J39" s="46" t="s">
        <v>257</v>
      </c>
      <c r="K39" s="46" t="s">
        <v>257</v>
      </c>
      <c r="L39" s="294" t="s">
        <v>144</v>
      </c>
    </row>
    <row r="40" spans="1:12" ht="28.5" x14ac:dyDescent="0.25">
      <c r="A40" s="19"/>
      <c r="B40" s="81" t="s">
        <v>176</v>
      </c>
      <c r="C40" s="45">
        <v>20</v>
      </c>
      <c r="D40" s="40">
        <v>1500</v>
      </c>
      <c r="E40" s="41">
        <v>6500</v>
      </c>
      <c r="F40" s="45">
        <v>727</v>
      </c>
      <c r="G40" s="40">
        <v>3000</v>
      </c>
      <c r="H40" s="40">
        <v>13000</v>
      </c>
      <c r="I40" s="40">
        <v>75</v>
      </c>
      <c r="J40" s="46" t="s">
        <v>257</v>
      </c>
      <c r="K40" s="46" t="s">
        <v>257</v>
      </c>
      <c r="L40" s="294" t="s">
        <v>144</v>
      </c>
    </row>
    <row r="41" spans="1:12" ht="28.5" x14ac:dyDescent="0.25">
      <c r="A41" s="19"/>
      <c r="B41" s="81" t="s">
        <v>177</v>
      </c>
      <c r="C41" s="45">
        <v>0</v>
      </c>
      <c r="D41" s="40">
        <v>1800</v>
      </c>
      <c r="E41" s="41">
        <v>6500</v>
      </c>
      <c r="F41" s="45">
        <v>648</v>
      </c>
      <c r="G41" s="40">
        <v>3000</v>
      </c>
      <c r="H41" s="40">
        <v>13000</v>
      </c>
      <c r="I41" s="40">
        <v>75</v>
      </c>
      <c r="J41" s="46" t="s">
        <v>257</v>
      </c>
      <c r="K41" s="46" t="s">
        <v>257</v>
      </c>
      <c r="L41" s="294" t="s">
        <v>144</v>
      </c>
    </row>
    <row r="42" spans="1:12" ht="28.5" x14ac:dyDescent="0.25">
      <c r="A42" s="19"/>
      <c r="B42" s="81" t="s">
        <v>178</v>
      </c>
      <c r="C42" s="45">
        <v>41</v>
      </c>
      <c r="D42" s="40">
        <v>1500</v>
      </c>
      <c r="E42" s="41">
        <v>6500</v>
      </c>
      <c r="F42" s="45">
        <v>748</v>
      </c>
      <c r="G42" s="40">
        <v>3000</v>
      </c>
      <c r="H42" s="40">
        <v>13000</v>
      </c>
      <c r="I42" s="40">
        <v>75</v>
      </c>
      <c r="J42" s="46" t="s">
        <v>257</v>
      </c>
      <c r="K42" s="46" t="s">
        <v>257</v>
      </c>
      <c r="L42" s="294" t="s">
        <v>144</v>
      </c>
    </row>
    <row r="43" spans="1:12" x14ac:dyDescent="0.25">
      <c r="A43" s="49"/>
      <c r="B43" s="43" t="s">
        <v>147</v>
      </c>
      <c r="C43" s="47">
        <f>AVERAGE(C39:C42)</f>
        <v>15.25</v>
      </c>
      <c r="D43" s="47">
        <f t="shared" ref="D43:H43" si="6">AVERAGE(D39:D42)</f>
        <v>1650</v>
      </c>
      <c r="E43" s="47">
        <f t="shared" si="6"/>
        <v>6500</v>
      </c>
      <c r="F43" s="47">
        <f t="shared" si="6"/>
        <v>692.75</v>
      </c>
      <c r="G43" s="47">
        <f t="shared" si="6"/>
        <v>3000</v>
      </c>
      <c r="H43" s="47">
        <f t="shared" si="6"/>
        <v>13000</v>
      </c>
      <c r="I43" s="43">
        <v>75</v>
      </c>
      <c r="J43" s="43"/>
      <c r="K43" s="43"/>
      <c r="L43" s="293"/>
    </row>
    <row r="44" spans="1:12" x14ac:dyDescent="0.25">
      <c r="A44" s="19" t="s">
        <v>51</v>
      </c>
      <c r="B44" s="39" t="s">
        <v>273</v>
      </c>
      <c r="C44" s="45">
        <v>50</v>
      </c>
      <c r="D44" s="40">
        <v>1250</v>
      </c>
      <c r="E44" s="41">
        <v>4890</v>
      </c>
      <c r="F44" s="45">
        <v>720</v>
      </c>
      <c r="G44" s="40">
        <v>3750</v>
      </c>
      <c r="H44" s="40">
        <v>14670</v>
      </c>
      <c r="I44" s="39" t="s">
        <v>143</v>
      </c>
      <c r="J44" s="46" t="s">
        <v>257</v>
      </c>
      <c r="K44" s="46" t="s">
        <v>257</v>
      </c>
      <c r="L44" s="292" t="s">
        <v>257</v>
      </c>
    </row>
    <row r="45" spans="1:12" x14ac:dyDescent="0.25">
      <c r="A45" s="19"/>
      <c r="B45" s="39" t="s">
        <v>274</v>
      </c>
      <c r="C45" s="45">
        <v>25</v>
      </c>
      <c r="D45" s="40">
        <v>1500</v>
      </c>
      <c r="E45" s="41">
        <v>5900</v>
      </c>
      <c r="F45" s="45">
        <v>598</v>
      </c>
      <c r="G45" s="40">
        <v>4500</v>
      </c>
      <c r="H45" s="40">
        <v>16300</v>
      </c>
      <c r="I45" s="39" t="s">
        <v>143</v>
      </c>
      <c r="J45" s="46" t="s">
        <v>257</v>
      </c>
      <c r="K45" s="46" t="s">
        <v>257</v>
      </c>
      <c r="L45" s="292" t="s">
        <v>257</v>
      </c>
    </row>
    <row r="46" spans="1:12" x14ac:dyDescent="0.25">
      <c r="A46" s="19"/>
      <c r="B46" s="39" t="s">
        <v>275</v>
      </c>
      <c r="C46" s="45">
        <v>96</v>
      </c>
      <c r="D46" s="40">
        <v>5000</v>
      </c>
      <c r="E46" s="41">
        <v>6450</v>
      </c>
      <c r="F46" s="45">
        <v>617</v>
      </c>
      <c r="G46" s="40">
        <v>10000</v>
      </c>
      <c r="H46" s="40">
        <v>12900</v>
      </c>
      <c r="I46" s="39" t="s">
        <v>143</v>
      </c>
      <c r="J46" s="46" t="s">
        <v>257</v>
      </c>
      <c r="K46" s="46" t="s">
        <v>257</v>
      </c>
      <c r="L46" s="292" t="s">
        <v>257</v>
      </c>
    </row>
    <row r="47" spans="1:12" x14ac:dyDescent="0.25">
      <c r="A47" s="49"/>
      <c r="B47" s="43" t="s">
        <v>147</v>
      </c>
      <c r="C47" s="47">
        <f>AVERAGE(C44:C46)</f>
        <v>57</v>
      </c>
      <c r="D47" s="47">
        <f t="shared" ref="D47:H47" si="7">AVERAGE(D44:D46)</f>
        <v>2583.3333333333335</v>
      </c>
      <c r="E47" s="47">
        <f t="shared" si="7"/>
        <v>5746.666666666667</v>
      </c>
      <c r="F47" s="47">
        <f t="shared" si="7"/>
        <v>645</v>
      </c>
      <c r="G47" s="47">
        <f t="shared" si="7"/>
        <v>6083.333333333333</v>
      </c>
      <c r="H47" s="47">
        <f t="shared" si="7"/>
        <v>14623.333333333334</v>
      </c>
      <c r="I47" s="43"/>
      <c r="J47" s="43"/>
      <c r="K47" s="43"/>
      <c r="L47" s="293"/>
    </row>
    <row r="48" spans="1:12" x14ac:dyDescent="0.25">
      <c r="A48" s="19" t="s">
        <v>53</v>
      </c>
      <c r="B48" s="39" t="s">
        <v>276</v>
      </c>
      <c r="C48" s="45">
        <v>0</v>
      </c>
      <c r="D48" s="40" t="s">
        <v>110</v>
      </c>
      <c r="E48" s="41">
        <v>3500</v>
      </c>
      <c r="F48" s="45">
        <v>1377.3000000000002</v>
      </c>
      <c r="G48" s="40" t="s">
        <v>110</v>
      </c>
      <c r="H48" s="40">
        <v>10500</v>
      </c>
      <c r="I48" s="39" t="s">
        <v>143</v>
      </c>
      <c r="J48" s="39" t="s">
        <v>144</v>
      </c>
      <c r="K48" s="39" t="s">
        <v>144</v>
      </c>
      <c r="L48" s="294" t="s">
        <v>144</v>
      </c>
    </row>
    <row r="49" spans="1:12" x14ac:dyDescent="0.25">
      <c r="A49" s="19"/>
      <c r="B49" s="39" t="s">
        <v>183</v>
      </c>
      <c r="C49" s="45">
        <v>451.38</v>
      </c>
      <c r="D49" s="40" t="s">
        <v>110</v>
      </c>
      <c r="E49" s="41">
        <v>4000</v>
      </c>
      <c r="F49" s="45">
        <v>2875.74</v>
      </c>
      <c r="G49" s="40" t="s">
        <v>110</v>
      </c>
      <c r="H49" s="40">
        <v>8000</v>
      </c>
      <c r="I49" s="39" t="s">
        <v>143</v>
      </c>
      <c r="J49" s="39" t="s">
        <v>144</v>
      </c>
      <c r="K49" s="39" t="s">
        <v>144</v>
      </c>
      <c r="L49" s="294" t="s">
        <v>144</v>
      </c>
    </row>
    <row r="50" spans="1:12" x14ac:dyDescent="0.25">
      <c r="A50" s="19"/>
      <c r="B50" s="39" t="s">
        <v>184</v>
      </c>
      <c r="C50" s="45">
        <v>184.01999999999998</v>
      </c>
      <c r="D50" s="40" t="s">
        <v>110</v>
      </c>
      <c r="E50" s="41">
        <v>4000</v>
      </c>
      <c r="F50" s="45">
        <v>2110.7799999999997</v>
      </c>
      <c r="G50" s="40" t="s">
        <v>110</v>
      </c>
      <c r="H50" s="40">
        <v>12000</v>
      </c>
      <c r="I50" s="39" t="s">
        <v>143</v>
      </c>
      <c r="J50" s="39" t="s">
        <v>144</v>
      </c>
      <c r="K50" s="39" t="s">
        <v>144</v>
      </c>
      <c r="L50" s="294" t="s">
        <v>144</v>
      </c>
    </row>
    <row r="51" spans="1:12" x14ac:dyDescent="0.25">
      <c r="A51" s="19"/>
      <c r="B51" s="39" t="s">
        <v>185</v>
      </c>
      <c r="C51" s="45">
        <v>0</v>
      </c>
      <c r="D51" s="40">
        <v>750</v>
      </c>
      <c r="E51" s="41">
        <v>3300</v>
      </c>
      <c r="F51" s="45">
        <v>1247.8400000000001</v>
      </c>
      <c r="G51" s="40">
        <v>200</v>
      </c>
      <c r="H51" s="40">
        <v>8400</v>
      </c>
      <c r="I51" s="39" t="s">
        <v>277</v>
      </c>
      <c r="J51" s="39" t="s">
        <v>144</v>
      </c>
      <c r="K51" s="39" t="s">
        <v>144</v>
      </c>
      <c r="L51" s="294" t="s">
        <v>144</v>
      </c>
    </row>
    <row r="52" spans="1:12" x14ac:dyDescent="0.25">
      <c r="A52" s="19"/>
      <c r="B52" s="39" t="s">
        <v>187</v>
      </c>
      <c r="C52" s="45">
        <v>0</v>
      </c>
      <c r="D52" s="40">
        <v>1000</v>
      </c>
      <c r="E52" s="41">
        <v>3550</v>
      </c>
      <c r="F52" s="45">
        <v>1247.8400000000001</v>
      </c>
      <c r="G52" s="40">
        <v>2750</v>
      </c>
      <c r="H52" s="40">
        <v>8400</v>
      </c>
      <c r="I52" s="39" t="s">
        <v>277</v>
      </c>
      <c r="J52" s="39" t="s">
        <v>144</v>
      </c>
      <c r="K52" s="39" t="s">
        <v>144</v>
      </c>
      <c r="L52" s="294" t="s">
        <v>144</v>
      </c>
    </row>
    <row r="53" spans="1:12" x14ac:dyDescent="0.25">
      <c r="A53" s="19"/>
      <c r="B53" s="39" t="s">
        <v>190</v>
      </c>
      <c r="C53" s="45">
        <v>0</v>
      </c>
      <c r="D53" s="40">
        <v>1750</v>
      </c>
      <c r="E53" s="41">
        <v>6000</v>
      </c>
      <c r="F53" s="45">
        <v>670.43999999999994</v>
      </c>
      <c r="G53" s="40">
        <v>3500</v>
      </c>
      <c r="H53" s="40">
        <v>12000</v>
      </c>
      <c r="I53" s="39" t="s">
        <v>143</v>
      </c>
      <c r="J53" s="39" t="s">
        <v>144</v>
      </c>
      <c r="K53" s="39" t="s">
        <v>144</v>
      </c>
      <c r="L53" s="294" t="s">
        <v>144</v>
      </c>
    </row>
    <row r="54" spans="1:12" x14ac:dyDescent="0.25">
      <c r="A54" s="19"/>
      <c r="B54" s="39" t="s">
        <v>188</v>
      </c>
      <c r="C54" s="45">
        <v>0</v>
      </c>
      <c r="D54" s="40">
        <v>1000</v>
      </c>
      <c r="E54" s="41">
        <v>4000</v>
      </c>
      <c r="F54" s="45">
        <v>868.56000000000006</v>
      </c>
      <c r="G54" s="40">
        <v>1500</v>
      </c>
      <c r="H54" s="40">
        <v>9000</v>
      </c>
      <c r="I54" s="39" t="s">
        <v>277</v>
      </c>
      <c r="J54" s="39" t="s">
        <v>144</v>
      </c>
      <c r="K54" s="39" t="s">
        <v>144</v>
      </c>
      <c r="L54" s="294" t="s">
        <v>144</v>
      </c>
    </row>
    <row r="55" spans="1:12" x14ac:dyDescent="0.25">
      <c r="A55" s="19"/>
      <c r="B55" s="39" t="s">
        <v>189</v>
      </c>
      <c r="C55" s="45">
        <v>0</v>
      </c>
      <c r="D55" s="40">
        <v>1250</v>
      </c>
      <c r="E55" s="41">
        <v>4000</v>
      </c>
      <c r="F55" s="45">
        <v>868.56000000000006</v>
      </c>
      <c r="G55" s="40">
        <v>1750</v>
      </c>
      <c r="H55" s="40">
        <v>9000</v>
      </c>
      <c r="I55" s="39" t="s">
        <v>277</v>
      </c>
      <c r="J55" s="39" t="s">
        <v>144</v>
      </c>
      <c r="K55" s="39" t="s">
        <v>144</v>
      </c>
      <c r="L55" s="294" t="s">
        <v>144</v>
      </c>
    </row>
    <row r="56" spans="1:12" x14ac:dyDescent="0.25">
      <c r="A56" s="49"/>
      <c r="B56" s="43" t="s">
        <v>147</v>
      </c>
      <c r="C56" s="47">
        <f>AVERAGE(C48:C55)</f>
        <v>79.424999999999997</v>
      </c>
      <c r="D56" s="47">
        <f t="shared" ref="D56:H56" si="8">AVERAGE(D48:D55)</f>
        <v>1150</v>
      </c>
      <c r="E56" s="47">
        <f t="shared" si="8"/>
        <v>4043.75</v>
      </c>
      <c r="F56" s="47">
        <f t="shared" si="8"/>
        <v>1408.3824999999999</v>
      </c>
      <c r="G56" s="47">
        <f t="shared" si="8"/>
        <v>1940</v>
      </c>
      <c r="H56" s="47">
        <f t="shared" si="8"/>
        <v>9662.5</v>
      </c>
      <c r="I56" s="43"/>
      <c r="J56" s="43"/>
      <c r="K56" s="43"/>
      <c r="L56" s="293"/>
    </row>
    <row r="57" spans="1:12" x14ac:dyDescent="0.25">
      <c r="A57" s="19" t="s">
        <v>54</v>
      </c>
      <c r="B57" s="39" t="s">
        <v>191</v>
      </c>
      <c r="C57" s="45">
        <v>97.68</v>
      </c>
      <c r="D57" s="40">
        <v>490</v>
      </c>
      <c r="E57" s="41">
        <v>5600</v>
      </c>
      <c r="F57" s="45">
        <v>306.56</v>
      </c>
      <c r="G57" s="40">
        <v>980</v>
      </c>
      <c r="H57" s="40">
        <v>11200</v>
      </c>
      <c r="I57" s="39" t="s">
        <v>143</v>
      </c>
      <c r="J57" s="39" t="s">
        <v>144</v>
      </c>
      <c r="K57" s="39" t="s">
        <v>144</v>
      </c>
      <c r="L57" s="294" t="s">
        <v>144</v>
      </c>
    </row>
    <row r="58" spans="1:12" x14ac:dyDescent="0.25">
      <c r="A58" s="19"/>
      <c r="B58" s="39" t="s">
        <v>192</v>
      </c>
      <c r="C58" s="45">
        <v>9.6999999999999993</v>
      </c>
      <c r="D58" s="40">
        <v>3600</v>
      </c>
      <c r="E58" s="41">
        <v>4800</v>
      </c>
      <c r="F58" s="45">
        <v>113</v>
      </c>
      <c r="G58" s="40">
        <v>7200</v>
      </c>
      <c r="H58" s="40">
        <v>9600</v>
      </c>
      <c r="I58" s="39" t="s">
        <v>143</v>
      </c>
      <c r="J58" s="39" t="s">
        <v>144</v>
      </c>
      <c r="K58" s="39" t="s">
        <v>144</v>
      </c>
      <c r="L58" s="294" t="s">
        <v>144</v>
      </c>
    </row>
    <row r="59" spans="1:12" x14ac:dyDescent="0.25">
      <c r="A59" s="49"/>
      <c r="B59" s="43" t="s">
        <v>147</v>
      </c>
      <c r="C59" s="47">
        <f>AVERAGE(C57:C58)</f>
        <v>53.690000000000005</v>
      </c>
      <c r="D59" s="47">
        <f t="shared" ref="D59:H59" si="9">AVERAGE(D57:D58)</f>
        <v>2045</v>
      </c>
      <c r="E59" s="47">
        <f t="shared" si="9"/>
        <v>5200</v>
      </c>
      <c r="F59" s="47">
        <f t="shared" si="9"/>
        <v>209.78</v>
      </c>
      <c r="G59" s="47">
        <f t="shared" si="9"/>
        <v>4090</v>
      </c>
      <c r="H59" s="47">
        <f t="shared" si="9"/>
        <v>10400</v>
      </c>
      <c r="I59" s="43"/>
      <c r="J59" s="43"/>
      <c r="K59" s="43"/>
      <c r="L59" s="293"/>
    </row>
    <row r="60" spans="1:12" x14ac:dyDescent="0.25">
      <c r="A60" s="19" t="s">
        <v>193</v>
      </c>
      <c r="B60" s="39" t="s">
        <v>194</v>
      </c>
      <c r="C60" s="45">
        <v>352</v>
      </c>
      <c r="D60" s="40">
        <v>500</v>
      </c>
      <c r="E60" s="41">
        <v>3600</v>
      </c>
      <c r="F60" s="45">
        <v>914.65000000000009</v>
      </c>
      <c r="G60" s="40">
        <v>1250</v>
      </c>
      <c r="H60" s="40">
        <v>9000</v>
      </c>
      <c r="I60" s="39" t="s">
        <v>143</v>
      </c>
      <c r="J60" s="39" t="s">
        <v>144</v>
      </c>
      <c r="K60" s="39" t="s">
        <v>144</v>
      </c>
      <c r="L60" s="294" t="s">
        <v>144</v>
      </c>
    </row>
    <row r="61" spans="1:12" x14ac:dyDescent="0.25">
      <c r="A61" s="19"/>
      <c r="B61" s="39" t="s">
        <v>197</v>
      </c>
      <c r="C61" s="45">
        <v>329.45000000000005</v>
      </c>
      <c r="D61" s="40">
        <v>1000</v>
      </c>
      <c r="E61" s="41">
        <v>4000</v>
      </c>
      <c r="F61" s="45">
        <v>856.35</v>
      </c>
      <c r="G61" s="40">
        <v>2500</v>
      </c>
      <c r="H61" s="40">
        <v>10000</v>
      </c>
      <c r="I61" s="39" t="s">
        <v>143</v>
      </c>
      <c r="J61" s="39" t="s">
        <v>144</v>
      </c>
      <c r="K61" s="39" t="s">
        <v>144</v>
      </c>
      <c r="L61" s="294" t="s">
        <v>144</v>
      </c>
    </row>
    <row r="62" spans="1:12" x14ac:dyDescent="0.25">
      <c r="A62" s="19"/>
      <c r="B62" s="39" t="s">
        <v>200</v>
      </c>
      <c r="C62" s="45">
        <v>301.40000000000003</v>
      </c>
      <c r="D62" s="40">
        <v>1800</v>
      </c>
      <c r="E62" s="41">
        <v>6800</v>
      </c>
      <c r="F62" s="45">
        <v>782.65000000000009</v>
      </c>
      <c r="G62" s="40">
        <v>3600</v>
      </c>
      <c r="H62" s="40">
        <v>13600</v>
      </c>
      <c r="I62" s="39" t="s">
        <v>143</v>
      </c>
      <c r="J62" s="39" t="s">
        <v>144</v>
      </c>
      <c r="K62" s="39" t="s">
        <v>144</v>
      </c>
      <c r="L62" s="294" t="s">
        <v>144</v>
      </c>
    </row>
    <row r="63" spans="1:12" x14ac:dyDescent="0.25">
      <c r="A63" s="19"/>
      <c r="B63" s="39" t="s">
        <v>278</v>
      </c>
      <c r="C63" s="45">
        <v>255.75000000000003</v>
      </c>
      <c r="D63" s="40">
        <v>2000</v>
      </c>
      <c r="E63" s="41">
        <v>5000</v>
      </c>
      <c r="F63" s="45">
        <v>664.40000000000009</v>
      </c>
      <c r="G63" s="40">
        <v>4000</v>
      </c>
      <c r="H63" s="40">
        <v>10000</v>
      </c>
      <c r="I63" s="39" t="s">
        <v>143</v>
      </c>
      <c r="J63" s="39" t="s">
        <v>144</v>
      </c>
      <c r="K63" s="39" t="s">
        <v>144</v>
      </c>
      <c r="L63" s="294" t="s">
        <v>144</v>
      </c>
    </row>
    <row r="64" spans="1:12" x14ac:dyDescent="0.25">
      <c r="A64" s="19"/>
      <c r="B64" s="39" t="s">
        <v>195</v>
      </c>
      <c r="C64" s="45">
        <v>352</v>
      </c>
      <c r="D64" s="40">
        <v>500</v>
      </c>
      <c r="E64" s="41">
        <v>3600</v>
      </c>
      <c r="F64" s="45">
        <v>914.65000000000009</v>
      </c>
      <c r="G64" s="40">
        <v>1250</v>
      </c>
      <c r="H64" s="40">
        <v>9000</v>
      </c>
      <c r="I64" s="39" t="s">
        <v>143</v>
      </c>
      <c r="J64" s="39" t="s">
        <v>144</v>
      </c>
      <c r="K64" s="39" t="s">
        <v>144</v>
      </c>
      <c r="L64" s="294" t="s">
        <v>144</v>
      </c>
    </row>
    <row r="65" spans="1:12" x14ac:dyDescent="0.25">
      <c r="A65" s="19"/>
      <c r="B65" s="39" t="s">
        <v>198</v>
      </c>
      <c r="C65" s="45">
        <v>329.45000000000005</v>
      </c>
      <c r="D65" s="40">
        <v>1000</v>
      </c>
      <c r="E65" s="41">
        <v>4000</v>
      </c>
      <c r="F65" s="45">
        <v>856.35</v>
      </c>
      <c r="G65" s="40">
        <v>2500</v>
      </c>
      <c r="H65" s="40">
        <v>10000</v>
      </c>
      <c r="I65" s="39" t="s">
        <v>143</v>
      </c>
      <c r="J65" s="39" t="s">
        <v>144</v>
      </c>
      <c r="K65" s="39" t="s">
        <v>144</v>
      </c>
      <c r="L65" s="294" t="s">
        <v>144</v>
      </c>
    </row>
    <row r="66" spans="1:12" x14ac:dyDescent="0.25">
      <c r="A66" s="19"/>
      <c r="B66" s="39" t="s">
        <v>201</v>
      </c>
      <c r="C66" s="45">
        <v>301.40000000000003</v>
      </c>
      <c r="D66" s="40">
        <v>1800</v>
      </c>
      <c r="E66" s="41">
        <v>6800</v>
      </c>
      <c r="F66" s="45">
        <v>782.65000000000009</v>
      </c>
      <c r="G66" s="40">
        <v>3600</v>
      </c>
      <c r="H66" s="40">
        <v>13600</v>
      </c>
      <c r="I66" s="39" t="s">
        <v>143</v>
      </c>
      <c r="J66" s="39" t="s">
        <v>144</v>
      </c>
      <c r="K66" s="39" t="s">
        <v>144</v>
      </c>
      <c r="L66" s="294" t="s">
        <v>144</v>
      </c>
    </row>
    <row r="67" spans="1:12" x14ac:dyDescent="0.25">
      <c r="A67" s="19"/>
      <c r="B67" s="39" t="s">
        <v>204</v>
      </c>
      <c r="C67" s="45">
        <v>255.75000000000003</v>
      </c>
      <c r="D67" s="40">
        <v>2000</v>
      </c>
      <c r="E67" s="41">
        <v>5000</v>
      </c>
      <c r="F67" s="45">
        <v>664.40000000000009</v>
      </c>
      <c r="G67" s="40">
        <v>4000</v>
      </c>
      <c r="H67" s="40">
        <v>10000</v>
      </c>
      <c r="I67" s="39" t="s">
        <v>143</v>
      </c>
      <c r="J67" s="39" t="s">
        <v>144</v>
      </c>
      <c r="K67" s="39" t="s">
        <v>144</v>
      </c>
      <c r="L67" s="294" t="s">
        <v>144</v>
      </c>
    </row>
    <row r="68" spans="1:12" x14ac:dyDescent="0.25">
      <c r="A68" s="19"/>
      <c r="B68" s="39" t="s">
        <v>279</v>
      </c>
      <c r="C68" s="45">
        <v>374.00000000000006</v>
      </c>
      <c r="D68" s="40">
        <v>500</v>
      </c>
      <c r="E68" s="41">
        <v>3600</v>
      </c>
      <c r="F68" s="45">
        <v>958.65000000000009</v>
      </c>
      <c r="G68" s="40">
        <v>1250</v>
      </c>
      <c r="H68" s="40">
        <v>9000</v>
      </c>
      <c r="I68" s="39" t="s">
        <v>143</v>
      </c>
      <c r="J68" s="39" t="s">
        <v>144</v>
      </c>
      <c r="K68" s="39" t="s">
        <v>144</v>
      </c>
      <c r="L68" s="294" t="s">
        <v>144</v>
      </c>
    </row>
    <row r="69" spans="1:12" x14ac:dyDescent="0.25">
      <c r="A69" s="19"/>
      <c r="B69" s="39" t="s">
        <v>280</v>
      </c>
      <c r="C69" s="45">
        <v>351.45000000000005</v>
      </c>
      <c r="D69" s="40">
        <v>1000</v>
      </c>
      <c r="E69" s="41">
        <v>4000</v>
      </c>
      <c r="F69" s="45">
        <v>900.35</v>
      </c>
      <c r="G69" s="40">
        <v>2500</v>
      </c>
      <c r="H69" s="40">
        <v>10000</v>
      </c>
      <c r="I69" s="39" t="s">
        <v>143</v>
      </c>
      <c r="J69" s="39" t="s">
        <v>144</v>
      </c>
      <c r="K69" s="39" t="s">
        <v>144</v>
      </c>
      <c r="L69" s="294" t="s">
        <v>144</v>
      </c>
    </row>
    <row r="70" spans="1:12" x14ac:dyDescent="0.25">
      <c r="A70" s="19"/>
      <c r="B70" s="39" t="s">
        <v>281</v>
      </c>
      <c r="C70" s="45">
        <v>323.40000000000003</v>
      </c>
      <c r="D70" s="40">
        <v>1800</v>
      </c>
      <c r="E70" s="41">
        <v>6800</v>
      </c>
      <c r="F70" s="45">
        <v>826.65000000000009</v>
      </c>
      <c r="G70" s="40">
        <v>3600</v>
      </c>
      <c r="H70" s="40">
        <v>13600</v>
      </c>
      <c r="I70" s="39" t="s">
        <v>143</v>
      </c>
      <c r="J70" s="39" t="s">
        <v>144</v>
      </c>
      <c r="K70" s="39" t="s">
        <v>144</v>
      </c>
      <c r="L70" s="294" t="s">
        <v>144</v>
      </c>
    </row>
    <row r="71" spans="1:12" x14ac:dyDescent="0.25">
      <c r="A71" s="19"/>
      <c r="B71" s="39" t="s">
        <v>282</v>
      </c>
      <c r="C71" s="45">
        <v>277.75</v>
      </c>
      <c r="D71" s="40">
        <v>2000</v>
      </c>
      <c r="E71" s="41">
        <v>5000</v>
      </c>
      <c r="F71" s="45">
        <v>708.40000000000009</v>
      </c>
      <c r="G71" s="40">
        <v>4000</v>
      </c>
      <c r="H71" s="40">
        <v>10000</v>
      </c>
      <c r="I71" s="39" t="s">
        <v>143</v>
      </c>
      <c r="J71" s="39" t="s">
        <v>144</v>
      </c>
      <c r="K71" s="39" t="s">
        <v>144</v>
      </c>
      <c r="L71" s="294" t="s">
        <v>144</v>
      </c>
    </row>
    <row r="72" spans="1:12" x14ac:dyDescent="0.25">
      <c r="A72" s="49"/>
      <c r="B72" s="43" t="s">
        <v>147</v>
      </c>
      <c r="C72" s="47">
        <f>AVERAGE(C60:C71)</f>
        <v>316.98333333333341</v>
      </c>
      <c r="D72" s="47">
        <f t="shared" ref="D72:H72" si="10">AVERAGE(D60:D71)</f>
        <v>1325</v>
      </c>
      <c r="E72" s="47">
        <f t="shared" si="10"/>
        <v>4850</v>
      </c>
      <c r="F72" s="47">
        <f t="shared" si="10"/>
        <v>819.17916666666667</v>
      </c>
      <c r="G72" s="47">
        <f t="shared" si="10"/>
        <v>2837.5</v>
      </c>
      <c r="H72" s="47">
        <f t="shared" si="10"/>
        <v>10650</v>
      </c>
      <c r="I72" s="43"/>
      <c r="J72" s="43"/>
      <c r="K72" s="43"/>
      <c r="L72" s="293"/>
    </row>
    <row r="73" spans="1:12" x14ac:dyDescent="0.25">
      <c r="A73" s="19" t="s">
        <v>57</v>
      </c>
      <c r="B73" s="39" t="s">
        <v>283</v>
      </c>
      <c r="C73" s="45">
        <v>386</v>
      </c>
      <c r="D73" s="40">
        <v>2500</v>
      </c>
      <c r="E73" s="41">
        <v>8150</v>
      </c>
      <c r="F73" s="45">
        <v>1301</v>
      </c>
      <c r="G73" s="40">
        <v>5000</v>
      </c>
      <c r="H73" s="40">
        <v>16300</v>
      </c>
      <c r="I73" s="39" t="s">
        <v>143</v>
      </c>
      <c r="J73" s="46" t="s">
        <v>257</v>
      </c>
      <c r="K73" s="39" t="s">
        <v>144</v>
      </c>
      <c r="L73" s="292" t="s">
        <v>257</v>
      </c>
    </row>
    <row r="74" spans="1:12" x14ac:dyDescent="0.25">
      <c r="A74" s="19"/>
      <c r="B74" s="39" t="s">
        <v>284</v>
      </c>
      <c r="C74" s="45">
        <v>378</v>
      </c>
      <c r="D74" s="40">
        <v>2800</v>
      </c>
      <c r="E74" s="41">
        <v>6900</v>
      </c>
      <c r="F74" s="45">
        <v>1415</v>
      </c>
      <c r="G74" s="40">
        <v>5600</v>
      </c>
      <c r="H74" s="40">
        <v>13800</v>
      </c>
      <c r="I74" s="39" t="s">
        <v>143</v>
      </c>
      <c r="J74" s="46" t="s">
        <v>257</v>
      </c>
      <c r="K74" s="39" t="s">
        <v>144</v>
      </c>
      <c r="L74" s="292" t="s">
        <v>257</v>
      </c>
    </row>
    <row r="75" spans="1:12" x14ac:dyDescent="0.25">
      <c r="A75" s="19"/>
      <c r="B75" s="39" t="s">
        <v>285</v>
      </c>
      <c r="C75" s="45">
        <v>556</v>
      </c>
      <c r="D75" s="40">
        <v>1200</v>
      </c>
      <c r="E75" s="41">
        <v>6900</v>
      </c>
      <c r="F75" s="45">
        <v>1718</v>
      </c>
      <c r="G75" s="40">
        <v>3600</v>
      </c>
      <c r="H75" s="40">
        <v>13800</v>
      </c>
      <c r="I75" s="39" t="s">
        <v>143</v>
      </c>
      <c r="J75" s="46" t="s">
        <v>257</v>
      </c>
      <c r="K75" s="39" t="s">
        <v>144</v>
      </c>
      <c r="L75" s="292" t="s">
        <v>257</v>
      </c>
    </row>
    <row r="76" spans="1:12" x14ac:dyDescent="0.25">
      <c r="A76" s="49"/>
      <c r="B76" s="43" t="s">
        <v>147</v>
      </c>
      <c r="C76" s="47">
        <f>AVERAGE(C73:C75)</f>
        <v>440</v>
      </c>
      <c r="D76" s="47">
        <f t="shared" ref="D76:H76" si="11">AVERAGE(D73:D75)</f>
        <v>2166.6666666666665</v>
      </c>
      <c r="E76" s="47">
        <f t="shared" si="11"/>
        <v>7316.666666666667</v>
      </c>
      <c r="F76" s="47">
        <f t="shared" si="11"/>
        <v>1478</v>
      </c>
      <c r="G76" s="47">
        <f t="shared" si="11"/>
        <v>4733.333333333333</v>
      </c>
      <c r="H76" s="47">
        <f t="shared" si="11"/>
        <v>14633.333333333334</v>
      </c>
      <c r="I76" s="43"/>
      <c r="J76" s="43"/>
      <c r="K76" s="43"/>
      <c r="L76" s="293"/>
    </row>
    <row r="77" spans="1:12" x14ac:dyDescent="0.25">
      <c r="A77" s="19" t="s">
        <v>58</v>
      </c>
      <c r="B77" s="39" t="s">
        <v>210</v>
      </c>
      <c r="C77" s="45">
        <v>92</v>
      </c>
      <c r="D77" s="40">
        <v>300</v>
      </c>
      <c r="E77" s="41">
        <v>1500</v>
      </c>
      <c r="F77" s="45">
        <v>287</v>
      </c>
      <c r="G77" s="40">
        <v>600</v>
      </c>
      <c r="H77" s="40">
        <v>3000</v>
      </c>
      <c r="I77" s="39" t="s">
        <v>143</v>
      </c>
      <c r="J77" s="39" t="s">
        <v>144</v>
      </c>
      <c r="K77" s="39" t="s">
        <v>144</v>
      </c>
      <c r="L77" s="294" t="s">
        <v>144</v>
      </c>
    </row>
    <row r="78" spans="1:12" x14ac:dyDescent="0.25">
      <c r="A78" s="19"/>
      <c r="B78" s="39" t="s">
        <v>209</v>
      </c>
      <c r="C78" s="45">
        <v>17</v>
      </c>
      <c r="D78" s="40">
        <v>15000</v>
      </c>
      <c r="E78" s="41">
        <v>3000</v>
      </c>
      <c r="F78" s="45">
        <v>59</v>
      </c>
      <c r="G78" s="40">
        <v>3000</v>
      </c>
      <c r="H78" s="40">
        <v>6000</v>
      </c>
      <c r="I78" s="39" t="s">
        <v>143</v>
      </c>
      <c r="J78" s="39" t="s">
        <v>144</v>
      </c>
      <c r="K78" s="39" t="s">
        <v>144</v>
      </c>
      <c r="L78" s="294" t="s">
        <v>144</v>
      </c>
    </row>
    <row r="79" spans="1:12" x14ac:dyDescent="0.25">
      <c r="A79" s="19"/>
      <c r="B79" s="39" t="s">
        <v>211</v>
      </c>
      <c r="C79" s="45">
        <v>0</v>
      </c>
      <c r="D79" s="40">
        <v>1750</v>
      </c>
      <c r="E79" s="41">
        <v>5000</v>
      </c>
      <c r="F79" s="45">
        <v>0</v>
      </c>
      <c r="G79" s="40">
        <v>3500</v>
      </c>
      <c r="H79" s="40">
        <v>10000</v>
      </c>
      <c r="I79" s="39" t="s">
        <v>143</v>
      </c>
      <c r="J79" s="39" t="s">
        <v>144</v>
      </c>
      <c r="K79" s="39" t="s">
        <v>144</v>
      </c>
      <c r="L79" s="294" t="s">
        <v>144</v>
      </c>
    </row>
    <row r="80" spans="1:12" x14ac:dyDescent="0.25">
      <c r="A80" s="49"/>
      <c r="B80" s="43" t="s">
        <v>147</v>
      </c>
      <c r="C80" s="47">
        <f>AVERAGE(C77:C79)</f>
        <v>36.333333333333336</v>
      </c>
      <c r="D80" s="47">
        <f t="shared" ref="D80:H80" si="12">AVERAGE(D77:D79)</f>
        <v>5683.333333333333</v>
      </c>
      <c r="E80" s="47">
        <f t="shared" si="12"/>
        <v>3166.6666666666665</v>
      </c>
      <c r="F80" s="47">
        <f t="shared" si="12"/>
        <v>115.33333333333333</v>
      </c>
      <c r="G80" s="47">
        <f t="shared" si="12"/>
        <v>2366.6666666666665</v>
      </c>
      <c r="H80" s="47">
        <f t="shared" si="12"/>
        <v>6333.333333333333</v>
      </c>
      <c r="I80" s="43"/>
      <c r="J80" s="43"/>
      <c r="K80" s="43"/>
      <c r="L80" s="293"/>
    </row>
    <row r="81" spans="1:12" x14ac:dyDescent="0.25">
      <c r="A81" s="19" t="s">
        <v>59</v>
      </c>
      <c r="B81" s="39" t="s">
        <v>214</v>
      </c>
      <c r="C81" s="52">
        <v>143</v>
      </c>
      <c r="D81" s="40">
        <v>600</v>
      </c>
      <c r="E81" s="41">
        <v>6850</v>
      </c>
      <c r="F81" s="52">
        <v>387</v>
      </c>
      <c r="G81" s="40">
        <v>1200</v>
      </c>
      <c r="H81" s="40">
        <v>13700</v>
      </c>
      <c r="I81" s="39" t="s">
        <v>143</v>
      </c>
      <c r="J81" s="39" t="s">
        <v>144</v>
      </c>
      <c r="K81" s="39" t="s">
        <v>144</v>
      </c>
      <c r="L81" s="294" t="s">
        <v>144</v>
      </c>
    </row>
    <row r="82" spans="1:12" x14ac:dyDescent="0.25">
      <c r="A82" s="19"/>
      <c r="B82" s="39" t="s">
        <v>215</v>
      </c>
      <c r="C82" s="52">
        <v>63</v>
      </c>
      <c r="D82" s="40">
        <v>1000</v>
      </c>
      <c r="E82" s="40">
        <v>6850</v>
      </c>
      <c r="F82" s="52">
        <v>253</v>
      </c>
      <c r="G82" s="40">
        <v>2000</v>
      </c>
      <c r="H82" s="40">
        <v>13700</v>
      </c>
      <c r="I82" s="39" t="s">
        <v>143</v>
      </c>
      <c r="J82" s="39" t="s">
        <v>144</v>
      </c>
      <c r="K82" s="39" t="s">
        <v>144</v>
      </c>
      <c r="L82" s="294" t="s">
        <v>144</v>
      </c>
    </row>
    <row r="83" spans="1:12" x14ac:dyDescent="0.25">
      <c r="A83" s="19"/>
      <c r="B83" s="39" t="s">
        <v>216</v>
      </c>
      <c r="C83" s="52">
        <v>75</v>
      </c>
      <c r="D83" s="40">
        <v>1200</v>
      </c>
      <c r="E83" s="40">
        <v>6850</v>
      </c>
      <c r="F83" s="52">
        <v>272</v>
      </c>
      <c r="G83" s="40">
        <v>2400</v>
      </c>
      <c r="H83" s="40">
        <v>13700</v>
      </c>
      <c r="I83" s="39" t="s">
        <v>143</v>
      </c>
      <c r="J83" s="39" t="s">
        <v>144</v>
      </c>
      <c r="K83" s="39" t="s">
        <v>144</v>
      </c>
      <c r="L83" s="294" t="s">
        <v>144</v>
      </c>
    </row>
    <row r="84" spans="1:12" x14ac:dyDescent="0.25">
      <c r="A84" s="19"/>
      <c r="B84" s="39" t="s">
        <v>217</v>
      </c>
      <c r="C84" s="52">
        <v>109</v>
      </c>
      <c r="D84" s="39">
        <v>475</v>
      </c>
      <c r="E84" s="39">
        <v>2750</v>
      </c>
      <c r="F84" s="52">
        <v>341</v>
      </c>
      <c r="G84" s="39">
        <v>950</v>
      </c>
      <c r="H84" s="39">
        <v>5500</v>
      </c>
      <c r="I84" s="39" t="s">
        <v>143</v>
      </c>
      <c r="J84" s="39" t="s">
        <v>144</v>
      </c>
      <c r="K84" s="39" t="s">
        <v>144</v>
      </c>
      <c r="L84" s="294" t="s">
        <v>144</v>
      </c>
    </row>
    <row r="85" spans="1:12" x14ac:dyDescent="0.25">
      <c r="A85" s="19"/>
      <c r="B85" s="39" t="s">
        <v>221</v>
      </c>
      <c r="C85" s="52">
        <v>61</v>
      </c>
      <c r="D85" s="39">
        <v>1225</v>
      </c>
      <c r="E85" s="39">
        <v>3000</v>
      </c>
      <c r="F85" s="52">
        <v>207</v>
      </c>
      <c r="G85" s="39">
        <v>1950</v>
      </c>
      <c r="H85" s="39">
        <v>6000</v>
      </c>
      <c r="I85" s="39" t="s">
        <v>143</v>
      </c>
      <c r="J85" s="39" t="s">
        <v>144</v>
      </c>
      <c r="K85" s="39" t="s">
        <v>144</v>
      </c>
      <c r="L85" s="294" t="s">
        <v>144</v>
      </c>
    </row>
    <row r="86" spans="1:12" x14ac:dyDescent="0.25">
      <c r="A86" s="19"/>
      <c r="B86" s="39" t="s">
        <v>223</v>
      </c>
      <c r="C86" s="52">
        <v>85</v>
      </c>
      <c r="D86" s="40">
        <v>1400</v>
      </c>
      <c r="E86" s="40">
        <v>2500</v>
      </c>
      <c r="F86" s="52">
        <v>304</v>
      </c>
      <c r="G86" s="40">
        <v>2800</v>
      </c>
      <c r="H86" s="40">
        <v>5000</v>
      </c>
      <c r="I86" s="39" t="s">
        <v>143</v>
      </c>
      <c r="J86" s="39" t="s">
        <v>144</v>
      </c>
      <c r="K86" s="39" t="s">
        <v>144</v>
      </c>
      <c r="L86" s="294" t="s">
        <v>144</v>
      </c>
    </row>
    <row r="87" spans="1:12" x14ac:dyDescent="0.25">
      <c r="A87" s="19"/>
      <c r="B87" s="39" t="s">
        <v>224</v>
      </c>
      <c r="C87" s="52">
        <v>93</v>
      </c>
      <c r="D87" s="39">
        <v>475</v>
      </c>
      <c r="E87" s="39">
        <v>2750</v>
      </c>
      <c r="F87" s="52">
        <v>283</v>
      </c>
      <c r="G87" s="39">
        <v>950</v>
      </c>
      <c r="H87" s="39">
        <v>5500</v>
      </c>
      <c r="I87" s="39" t="s">
        <v>143</v>
      </c>
      <c r="J87" s="39" t="s">
        <v>144</v>
      </c>
      <c r="K87" s="39" t="s">
        <v>144</v>
      </c>
      <c r="L87" s="294" t="s">
        <v>144</v>
      </c>
    </row>
    <row r="88" spans="1:12" x14ac:dyDescent="0.25">
      <c r="A88" s="53"/>
      <c r="B88" s="54" t="s">
        <v>147</v>
      </c>
      <c r="C88" s="55">
        <f>AVERAGE(C81:C87)</f>
        <v>89.857142857142861</v>
      </c>
      <c r="D88" s="55">
        <f t="shared" ref="D88:H88" si="13">AVERAGE(D81:D87)</f>
        <v>910.71428571428567</v>
      </c>
      <c r="E88" s="55">
        <f t="shared" si="13"/>
        <v>4507.1428571428569</v>
      </c>
      <c r="F88" s="55">
        <f t="shared" si="13"/>
        <v>292.42857142857144</v>
      </c>
      <c r="G88" s="55">
        <f t="shared" si="13"/>
        <v>1750</v>
      </c>
      <c r="H88" s="55">
        <f t="shared" si="13"/>
        <v>9014.2857142857138</v>
      </c>
      <c r="I88" s="54"/>
      <c r="J88" s="55"/>
      <c r="K88" s="55"/>
      <c r="L88" s="295"/>
    </row>
    <row r="89" spans="1:12" x14ac:dyDescent="0.25">
      <c r="A89" s="206" t="s">
        <v>225</v>
      </c>
      <c r="B89" s="207"/>
      <c r="C89" s="208">
        <f>AVERAGE(C2:C4,C6:C8,C10:C13,C15:C16,C18:C23,C25:C28,C30:C35,C39:C42,C44:C46,C48:C55,C57:C58,C60:C71,C73:C75,C77:C79,C81:C87)</f>
        <v>135.40971014492752</v>
      </c>
      <c r="D89" s="208">
        <v>1732.265625</v>
      </c>
      <c r="E89" s="208">
        <v>4771.594202898551</v>
      </c>
      <c r="F89" s="208">
        <f>AVERAGE(F2:F4,F6:F8,F10:F13,F15:F16,F18:F23,F25:F28,F30:F35,F39:F42,F44:F46,F48:F55,F57:F58,F60:F71,F73:F75,F77:F79,F81:F87)</f>
        <v>630.70927536231898</v>
      </c>
      <c r="G89" s="208">
        <v>3134.84375</v>
      </c>
      <c r="H89" s="208">
        <v>10143.04347826087</v>
      </c>
      <c r="I89" s="209"/>
      <c r="J89" s="210"/>
      <c r="K89" s="210"/>
      <c r="L89" s="296"/>
    </row>
    <row r="90" spans="1:12" ht="15.75" thickBot="1" x14ac:dyDescent="0.3">
      <c r="A90" s="211" t="s">
        <v>226</v>
      </c>
      <c r="B90" s="212"/>
      <c r="C90" s="213">
        <f>MEDIAN(C2:C4,C6:C8,C10:C13,C15:C16,C18:C23,C25:C28,C30:C35,C39:C42,C44:C46,C48:C55,C57:C58,C60:C71,C73:C75,C77:C79,C81:C87)</f>
        <v>87.4</v>
      </c>
      <c r="D90" s="213">
        <v>1350</v>
      </c>
      <c r="E90" s="213">
        <v>4500</v>
      </c>
      <c r="F90" s="213">
        <f>MEDIAN(F2:F4,F6:F8,F10:F13,F15:F16,F18:F23,F25:F28,F30:F35,F39:F42,F44:F46,F48:F55,F57:F58,F60:F71,F73:F75,F77:F79,F81:F87)</f>
        <v>598</v>
      </c>
      <c r="G90" s="213">
        <v>2800</v>
      </c>
      <c r="H90" s="213">
        <v>10000</v>
      </c>
      <c r="I90" s="214"/>
      <c r="J90" s="215"/>
      <c r="K90" s="215"/>
      <c r="L90" s="297"/>
    </row>
    <row r="93" spans="1:12" x14ac:dyDescent="0.25">
      <c r="C93" s="57" t="s">
        <v>227</v>
      </c>
      <c r="D93" s="58"/>
      <c r="E93" s="58"/>
      <c r="F93" s="58"/>
      <c r="G93" s="58"/>
      <c r="H93" s="58"/>
      <c r="I93" s="58"/>
      <c r="J93" s="58"/>
      <c r="K93" s="58"/>
      <c r="L93" s="59"/>
    </row>
    <row r="94" spans="1:12" x14ac:dyDescent="0.25">
      <c r="C94" s="60"/>
      <c r="D94" s="61"/>
      <c r="E94" s="61"/>
      <c r="F94" s="61"/>
      <c r="G94" s="61"/>
      <c r="H94" s="61"/>
      <c r="I94" s="61"/>
      <c r="J94" s="61"/>
      <c r="K94" s="61"/>
      <c r="L94" s="62"/>
    </row>
    <row r="95" spans="1:12" x14ac:dyDescent="0.25">
      <c r="C95" s="63" t="s">
        <v>228</v>
      </c>
      <c r="D95" s="61"/>
      <c r="E95" s="61"/>
      <c r="F95" s="61"/>
      <c r="G95" s="61"/>
      <c r="H95" s="61"/>
      <c r="I95" s="61"/>
      <c r="J95" s="61"/>
      <c r="K95" s="61"/>
      <c r="L95" s="62"/>
    </row>
    <row r="96" spans="1:12" x14ac:dyDescent="0.25">
      <c r="C96" s="60"/>
      <c r="D96" s="61"/>
      <c r="E96" s="61"/>
      <c r="F96" s="61"/>
      <c r="G96" s="61"/>
      <c r="H96" s="61"/>
      <c r="I96" s="61"/>
      <c r="J96" s="61"/>
      <c r="K96" s="61"/>
      <c r="L96" s="62"/>
    </row>
    <row r="97" spans="3:12" x14ac:dyDescent="0.25">
      <c r="C97" s="63" t="s">
        <v>229</v>
      </c>
      <c r="D97" s="61"/>
      <c r="E97" s="61"/>
      <c r="F97" s="61"/>
      <c r="G97" s="61"/>
      <c r="H97" s="61"/>
      <c r="I97" s="61"/>
      <c r="J97" s="61"/>
      <c r="K97" s="61"/>
      <c r="L97" s="62"/>
    </row>
    <row r="98" spans="3:12" x14ac:dyDescent="0.25">
      <c r="C98" s="60"/>
      <c r="D98" s="61"/>
      <c r="E98" s="61"/>
      <c r="F98" s="61"/>
      <c r="G98" s="61"/>
      <c r="H98" s="61"/>
      <c r="I98" s="61"/>
      <c r="J98" s="61"/>
      <c r="K98" s="61"/>
      <c r="L98" s="62"/>
    </row>
    <row r="99" spans="3:12" x14ac:dyDescent="0.25">
      <c r="C99" s="63" t="s">
        <v>230</v>
      </c>
      <c r="D99" s="61"/>
      <c r="E99" s="61"/>
      <c r="F99" s="61"/>
      <c r="G99" s="61"/>
      <c r="H99" s="61"/>
      <c r="I99" s="61"/>
      <c r="J99" s="61"/>
      <c r="K99" s="61"/>
      <c r="L99" s="62"/>
    </row>
    <row r="100" spans="3:12" x14ac:dyDescent="0.25">
      <c r="C100" s="60"/>
      <c r="D100" s="61"/>
      <c r="E100" s="61"/>
      <c r="F100" s="61"/>
      <c r="G100" s="61"/>
      <c r="H100" s="61"/>
      <c r="I100" s="61"/>
      <c r="J100" s="61"/>
      <c r="K100" s="61"/>
      <c r="L100" s="62"/>
    </row>
    <row r="101" spans="3:12" x14ac:dyDescent="0.25">
      <c r="C101" s="64" t="s">
        <v>231</v>
      </c>
      <c r="D101" s="61"/>
      <c r="E101" s="61"/>
      <c r="F101" s="61"/>
      <c r="G101" s="61"/>
      <c r="H101" s="61"/>
      <c r="I101" s="61"/>
      <c r="J101" s="61"/>
      <c r="K101" s="61"/>
      <c r="L101" s="62"/>
    </row>
    <row r="102" spans="3:12" x14ac:dyDescent="0.25">
      <c r="C102" s="60"/>
      <c r="D102" s="61"/>
      <c r="E102" s="61"/>
      <c r="F102" s="61"/>
      <c r="G102" s="61"/>
      <c r="H102" s="61"/>
      <c r="I102" s="61"/>
      <c r="J102" s="61"/>
      <c r="K102" s="61"/>
      <c r="L102" s="62"/>
    </row>
    <row r="103" spans="3:12" x14ac:dyDescent="0.25">
      <c r="C103" s="65" t="s">
        <v>37</v>
      </c>
      <c r="D103" s="66" t="s">
        <v>232</v>
      </c>
      <c r="E103" s="66"/>
      <c r="F103" s="66"/>
      <c r="G103" s="61"/>
      <c r="H103" s="61"/>
      <c r="I103" s="61"/>
      <c r="J103" s="61"/>
      <c r="K103" s="61"/>
      <c r="L103" s="62"/>
    </row>
    <row r="104" spans="3:12" x14ac:dyDescent="0.25">
      <c r="C104" s="65" t="s">
        <v>40</v>
      </c>
      <c r="D104" s="66" t="s">
        <v>233</v>
      </c>
      <c r="E104" s="66"/>
      <c r="F104" s="66"/>
      <c r="G104" s="61"/>
      <c r="H104" s="61"/>
      <c r="I104" s="61"/>
      <c r="J104" s="61"/>
      <c r="K104" s="61"/>
      <c r="L104" s="62"/>
    </row>
    <row r="105" spans="3:12" x14ac:dyDescent="0.25">
      <c r="C105" s="65" t="s">
        <v>42</v>
      </c>
      <c r="D105" s="66" t="s">
        <v>234</v>
      </c>
      <c r="E105" s="66"/>
      <c r="F105" s="66"/>
      <c r="G105" s="61"/>
      <c r="H105" s="61"/>
      <c r="I105" s="61"/>
      <c r="J105" s="61"/>
      <c r="K105" s="61"/>
      <c r="L105" s="62"/>
    </row>
    <row r="106" spans="3:12" x14ac:dyDescent="0.25">
      <c r="C106" s="65" t="s">
        <v>43</v>
      </c>
      <c r="D106" s="66" t="s">
        <v>235</v>
      </c>
      <c r="E106" s="66"/>
      <c r="F106" s="67" t="s">
        <v>236</v>
      </c>
      <c r="G106" s="67"/>
      <c r="H106" s="67"/>
      <c r="I106" s="67"/>
      <c r="J106" s="67"/>
      <c r="K106" s="67"/>
      <c r="L106" s="68"/>
    </row>
    <row r="107" spans="3:12" x14ac:dyDescent="0.25">
      <c r="C107" s="65" t="s">
        <v>44</v>
      </c>
      <c r="D107" s="66" t="s">
        <v>237</v>
      </c>
      <c r="E107" s="66"/>
      <c r="F107" s="67" t="s">
        <v>238</v>
      </c>
      <c r="G107" s="67"/>
      <c r="H107" s="67"/>
      <c r="I107" s="67"/>
      <c r="J107" s="67"/>
      <c r="K107" s="67"/>
      <c r="L107" s="69"/>
    </row>
    <row r="108" spans="3:12" x14ac:dyDescent="0.25">
      <c r="C108" s="65" t="s">
        <v>46</v>
      </c>
      <c r="D108" s="66" t="s">
        <v>239</v>
      </c>
      <c r="E108" s="66"/>
      <c r="F108" s="67" t="s">
        <v>286</v>
      </c>
      <c r="G108" s="67"/>
      <c r="H108" s="67"/>
      <c r="I108" s="67"/>
      <c r="J108" s="67"/>
      <c r="K108" s="67"/>
      <c r="L108" s="68"/>
    </row>
    <row r="109" spans="3:12" x14ac:dyDescent="0.25">
      <c r="C109" s="65" t="s">
        <v>47</v>
      </c>
      <c r="D109" s="66" t="s">
        <v>241</v>
      </c>
      <c r="E109" s="66"/>
      <c r="F109" s="70"/>
      <c r="G109" s="70"/>
      <c r="H109" s="70"/>
      <c r="I109" s="70"/>
      <c r="J109" s="70"/>
      <c r="K109" s="70"/>
      <c r="L109" s="68"/>
    </row>
    <row r="110" spans="3:12" x14ac:dyDescent="0.25">
      <c r="C110" s="65" t="s">
        <v>48</v>
      </c>
      <c r="D110" s="66" t="s">
        <v>242</v>
      </c>
      <c r="E110" s="66"/>
      <c r="F110" s="67" t="s">
        <v>243</v>
      </c>
      <c r="G110" s="67"/>
      <c r="H110" s="67"/>
      <c r="I110" s="67"/>
      <c r="J110" s="67"/>
      <c r="K110" s="67"/>
      <c r="L110" s="68"/>
    </row>
    <row r="111" spans="3:12" x14ac:dyDescent="0.25">
      <c r="C111" s="65" t="s">
        <v>49</v>
      </c>
      <c r="D111" s="66" t="s">
        <v>244</v>
      </c>
      <c r="E111" s="66"/>
      <c r="F111" s="67" t="s">
        <v>245</v>
      </c>
      <c r="G111" s="67"/>
      <c r="H111" s="67"/>
      <c r="I111" s="67"/>
      <c r="J111" s="67"/>
      <c r="K111" s="67"/>
      <c r="L111" s="68"/>
    </row>
    <row r="112" spans="3:12" x14ac:dyDescent="0.25">
      <c r="C112" s="65" t="s">
        <v>51</v>
      </c>
      <c r="D112" s="66" t="s">
        <v>246</v>
      </c>
      <c r="E112" s="66"/>
      <c r="F112" s="67" t="s">
        <v>247</v>
      </c>
      <c r="G112" s="67"/>
      <c r="H112" s="67"/>
      <c r="I112" s="67"/>
      <c r="J112" s="67"/>
      <c r="K112" s="67"/>
      <c r="L112" s="68"/>
    </row>
    <row r="113" spans="3:12" x14ac:dyDescent="0.25">
      <c r="C113" s="65" t="s">
        <v>53</v>
      </c>
      <c r="D113" s="66" t="s">
        <v>248</v>
      </c>
      <c r="E113" s="66"/>
      <c r="F113" s="67" t="s">
        <v>287</v>
      </c>
      <c r="G113" s="67"/>
      <c r="H113" s="67"/>
      <c r="I113" s="67"/>
      <c r="J113" s="67"/>
      <c r="K113" s="67"/>
      <c r="L113" s="68"/>
    </row>
    <row r="114" spans="3:12" x14ac:dyDescent="0.25">
      <c r="C114" s="65" t="s">
        <v>54</v>
      </c>
      <c r="D114" s="66" t="s">
        <v>250</v>
      </c>
      <c r="E114" s="66"/>
      <c r="F114" s="70"/>
      <c r="G114" s="70"/>
      <c r="H114" s="70"/>
      <c r="I114" s="70"/>
      <c r="J114" s="70"/>
      <c r="K114" s="70"/>
      <c r="L114" s="68"/>
    </row>
    <row r="115" spans="3:12" x14ac:dyDescent="0.25">
      <c r="C115" s="65" t="s">
        <v>56</v>
      </c>
      <c r="D115" s="66" t="s">
        <v>251</v>
      </c>
      <c r="E115" s="66"/>
      <c r="F115" s="67" t="s">
        <v>252</v>
      </c>
      <c r="G115" s="67"/>
      <c r="H115" s="67"/>
      <c r="I115" s="67"/>
      <c r="J115" s="67"/>
      <c r="K115" s="67"/>
      <c r="L115" s="68"/>
    </row>
    <row r="116" spans="3:12" x14ac:dyDescent="0.25">
      <c r="C116" s="65" t="s">
        <v>57</v>
      </c>
      <c r="D116" s="66" t="s">
        <v>253</v>
      </c>
      <c r="E116" s="66"/>
      <c r="F116" s="66"/>
      <c r="G116" s="71"/>
      <c r="H116" s="61"/>
      <c r="I116" s="61"/>
      <c r="J116" s="61"/>
      <c r="K116" s="61"/>
      <c r="L116" s="62"/>
    </row>
    <row r="117" spans="3:12" x14ac:dyDescent="0.25">
      <c r="C117" s="65" t="s">
        <v>58</v>
      </c>
      <c r="D117" s="66" t="s">
        <v>254</v>
      </c>
      <c r="E117" s="66"/>
      <c r="F117" s="66"/>
      <c r="G117" s="61"/>
      <c r="H117" s="61"/>
      <c r="I117" s="61"/>
      <c r="J117" s="61"/>
      <c r="K117" s="61"/>
      <c r="L117" s="62"/>
    </row>
    <row r="118" spans="3:12" x14ac:dyDescent="0.25">
      <c r="C118" s="65" t="s">
        <v>59</v>
      </c>
      <c r="D118" s="66" t="s">
        <v>255</v>
      </c>
      <c r="E118" s="66"/>
      <c r="F118" s="66"/>
      <c r="G118" s="61"/>
      <c r="H118" s="61"/>
      <c r="I118" s="61"/>
      <c r="J118" s="61"/>
      <c r="K118" s="61"/>
      <c r="L118" s="62"/>
    </row>
    <row r="119" spans="3:12" x14ac:dyDescent="0.25">
      <c r="C119" s="60"/>
      <c r="D119" s="61"/>
      <c r="E119" s="61"/>
      <c r="F119" s="61"/>
      <c r="G119" s="61"/>
      <c r="H119" s="61"/>
      <c r="I119" s="61"/>
      <c r="J119" s="61"/>
      <c r="K119" s="61"/>
      <c r="L119" s="62"/>
    </row>
    <row r="120" spans="3:12" x14ac:dyDescent="0.25">
      <c r="C120" s="72"/>
      <c r="D120" s="73"/>
      <c r="E120" s="73"/>
      <c r="F120" s="73"/>
      <c r="G120" s="73"/>
      <c r="H120" s="73"/>
      <c r="I120" s="73"/>
      <c r="J120" s="73"/>
      <c r="K120" s="73"/>
      <c r="L120" s="74"/>
    </row>
  </sheetData>
  <sheetProtection algorithmName="SHA-512" hashValue="Qlt7wKywDfeidh/RHjf/QytGn+42CC52bC3AbfpmfiUdEsd+dxhNRxyA1PkHNce+28Cq7Nliyo8GNwusFmQUiQ==" saltValue="xkKUqpSHLsev2mGj12gTdA==" spinCount="100000" sheet="1" objects="1" scenarios="1"/>
  <hyperlinks>
    <hyperlink ref="D118:F118" r:id="rId1" display="West Virginia Public Employees Insurance Agency" xr:uid="{1A73C1FA-BBE4-4D69-A1D7-63BFDE3B7621}"/>
    <hyperlink ref="D117:F117" r:id="rId2" display="Virginia Department of Human Resource Management  " xr:uid="{93124A68-006E-4D5A-9161-964F498D5797}"/>
    <hyperlink ref="D116:F116" r:id="rId3" display="Teacher Retirement System of Texas" xr:uid="{5281536E-BCB5-4662-9581-F1A03F51AA0C}"/>
    <hyperlink ref="D115:E115" r:id="rId4" display="Tennessee Partners for Health" xr:uid="{C352C5FF-5272-465E-ABF6-C1FA04BF828D}"/>
    <hyperlink ref="D114:E114" r:id="rId5" display="South Carolina Department of Education  " xr:uid="{C3DA482C-352D-47D3-9555-3872AFFF44C9}"/>
    <hyperlink ref="D113:E113" r:id="rId6" display="Oklahoma Office of Management and Enterprise Services – Group Insurance Division" xr:uid="{8340264C-DC72-4BDB-8785-1E313ABFDB30}"/>
    <hyperlink ref="D112:E112" r:id="rId7" display="North Carolina State Health Plan" xr:uid="{7B20544E-4049-49BA-956B-EB51016F3975}"/>
    <hyperlink ref="D111:E111" r:id="rId8" display="Mississippi Department of Finance and Administration" xr:uid="{995532A9-2BC8-489A-BB89-D4ECE99E985D}"/>
    <hyperlink ref="D110:E110" r:id="rId9" display="Charles County Public Schools" xr:uid="{B34BE782-86EC-495D-A256-3AA22601671A}"/>
    <hyperlink ref="D109:E109" r:id="rId10" display="State of Louisiana Office of Group Benefits" xr:uid="{1467FE22-6BEA-4E80-BD49-97055A5DC14D}"/>
    <hyperlink ref="D108:E108" r:id="rId11" display="Kentucky Employees’ Health Plan " xr:uid="{21FA7E04-08D9-4D24-907D-32B24822E815}"/>
    <hyperlink ref="D107:E107" r:id="rId12" display="Georgia State Health Benefit Plan" xr:uid="{5DF74FF1-24C9-4B18-BA28-98690EEEE3F5}"/>
    <hyperlink ref="D106:E106" r:id="rId13" display="Florida Department of Management Services" xr:uid="{7D5707A3-29F3-43D4-966D-768D4FC234C7}"/>
    <hyperlink ref="D105:F105" r:id="rId14" display="Delaware Department of Human Resources" xr:uid="{C04AF536-52C0-4EAF-92E8-72DA97D426F2}"/>
    <hyperlink ref="D104:F104" r:id="rId15" display="Health Advantage Arkansas State and Public-School Employees" xr:uid="{7AB79F7E-6099-4BD0-A29D-6175DA344A79}"/>
    <hyperlink ref="D103:F103" r:id="rId16" display="Public Education Employees’ Health Insurance Plan (PEEHIP)" xr:uid="{7E9035CB-99DD-42A1-A8CF-05944BEFA0F2}"/>
  </hyperlinks>
  <pageMargins left="0.7" right="0.7" top="0.75" bottom="0.75" header="0.3" footer="0.3"/>
  <pageSetup orientation="portrait" horizontalDpi="1200" verticalDpi="1200" r:id="rId17"/>
  <ignoredErrors>
    <ignoredError sqref="C24:H24 C17:H17 C14 E14:F14 H14" formulaRange="1"/>
  </ignoredErrors>
  <tableParts count="1">
    <tablePart r:id="rId18"/>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5DEB8-0E2C-4650-9BB5-57C65DB7E198}">
  <sheetPr codeName="Sheet12">
    <tabColor rgb="FF66ACB4"/>
  </sheetPr>
  <dimension ref="A1:L124"/>
  <sheetViews>
    <sheetView workbookViewId="0">
      <pane xSplit="2" ySplit="2" topLeftCell="F120" activePane="bottomRight" state="frozen"/>
      <selection pane="topRight"/>
      <selection pane="bottomLeft"/>
      <selection pane="bottomRight" activeCell="F120" sqref="F120"/>
    </sheetView>
  </sheetViews>
  <sheetFormatPr defaultRowHeight="15" x14ac:dyDescent="0.25"/>
  <cols>
    <col min="1" max="1" width="17.42578125" style="56" bestFit="1" customWidth="1"/>
    <col min="2" max="2" width="36.7109375" customWidth="1"/>
    <col min="3" max="8" width="21.28515625" customWidth="1"/>
    <col min="9" max="9" width="25.5703125" customWidth="1"/>
    <col min="10" max="12" width="27.5703125" bestFit="1" customWidth="1"/>
  </cols>
  <sheetData>
    <row r="1" spans="1:12" ht="20.25" x14ac:dyDescent="0.3">
      <c r="A1" s="318" t="s">
        <v>288</v>
      </c>
      <c r="B1" s="1"/>
      <c r="C1" s="1"/>
      <c r="D1" s="1"/>
      <c r="E1" s="1"/>
      <c r="F1" s="1"/>
      <c r="G1" s="1"/>
      <c r="H1" s="1"/>
      <c r="I1" s="1"/>
      <c r="J1" s="1"/>
      <c r="K1" s="1"/>
      <c r="L1" s="1"/>
    </row>
    <row r="2" spans="1:12" s="38" customFormat="1" ht="47.45" customHeight="1" x14ac:dyDescent="0.25">
      <c r="A2" s="35" t="s">
        <v>19</v>
      </c>
      <c r="B2" s="36" t="s">
        <v>131</v>
      </c>
      <c r="C2" s="36" t="s">
        <v>132</v>
      </c>
      <c r="D2" s="36" t="s">
        <v>133</v>
      </c>
      <c r="E2" s="37" t="s">
        <v>134</v>
      </c>
      <c r="F2" s="36" t="s">
        <v>135</v>
      </c>
      <c r="G2" s="36" t="s">
        <v>136</v>
      </c>
      <c r="H2" s="36" t="s">
        <v>137</v>
      </c>
      <c r="I2" s="36" t="s">
        <v>138</v>
      </c>
      <c r="J2" s="36" t="s">
        <v>139</v>
      </c>
      <c r="K2" s="36" t="s">
        <v>140</v>
      </c>
      <c r="L2" s="291" t="s">
        <v>141</v>
      </c>
    </row>
    <row r="3" spans="1:12" x14ac:dyDescent="0.25">
      <c r="A3" s="19" t="s">
        <v>37</v>
      </c>
      <c r="B3" s="39" t="s">
        <v>146</v>
      </c>
      <c r="C3" s="40">
        <v>30</v>
      </c>
      <c r="D3" s="40">
        <v>500</v>
      </c>
      <c r="E3" s="41">
        <v>7350</v>
      </c>
      <c r="F3" s="40">
        <v>307</v>
      </c>
      <c r="G3" s="40">
        <v>900</v>
      </c>
      <c r="H3" s="40">
        <v>14700</v>
      </c>
      <c r="I3" s="40" t="s">
        <v>143</v>
      </c>
      <c r="J3" s="39" t="s">
        <v>144</v>
      </c>
      <c r="K3" s="39" t="s">
        <v>144</v>
      </c>
      <c r="L3" s="292" t="s">
        <v>257</v>
      </c>
    </row>
    <row r="4" spans="1:12" x14ac:dyDescent="0.25">
      <c r="A4" s="19"/>
      <c r="B4" s="39" t="s">
        <v>142</v>
      </c>
      <c r="C4" s="40">
        <v>30</v>
      </c>
      <c r="D4" s="40">
        <v>300</v>
      </c>
      <c r="E4" s="41">
        <v>8550</v>
      </c>
      <c r="F4" s="40">
        <v>307</v>
      </c>
      <c r="G4" s="40">
        <v>900</v>
      </c>
      <c r="H4" s="40">
        <v>17100</v>
      </c>
      <c r="I4" s="40" t="s">
        <v>143</v>
      </c>
      <c r="J4" s="39" t="s">
        <v>144</v>
      </c>
      <c r="K4" s="39" t="s">
        <v>144</v>
      </c>
      <c r="L4" s="292" t="s">
        <v>257</v>
      </c>
    </row>
    <row r="5" spans="1:12" x14ac:dyDescent="0.25">
      <c r="A5" s="42"/>
      <c r="B5" s="43" t="s">
        <v>147</v>
      </c>
      <c r="C5" s="44">
        <f>AVERAGE(C3:C4)</f>
        <v>30</v>
      </c>
      <c r="D5" s="44">
        <f t="shared" ref="D5:H5" si="0">AVERAGE(D3:D4)</f>
        <v>400</v>
      </c>
      <c r="E5" s="44">
        <f t="shared" si="0"/>
        <v>7950</v>
      </c>
      <c r="F5" s="44">
        <f t="shared" si="0"/>
        <v>307</v>
      </c>
      <c r="G5" s="44">
        <f t="shared" si="0"/>
        <v>900</v>
      </c>
      <c r="H5" s="44">
        <f t="shared" si="0"/>
        <v>15900</v>
      </c>
      <c r="I5" s="44"/>
      <c r="J5" s="43"/>
      <c r="K5" s="43"/>
      <c r="L5" s="293"/>
    </row>
    <row r="6" spans="1:12" x14ac:dyDescent="0.25">
      <c r="A6" s="19" t="s">
        <v>40</v>
      </c>
      <c r="B6" s="39" t="s">
        <v>258</v>
      </c>
      <c r="C6" s="45">
        <v>233.46</v>
      </c>
      <c r="D6" s="40">
        <v>750</v>
      </c>
      <c r="E6" s="41">
        <v>3250</v>
      </c>
      <c r="F6" s="45">
        <v>883.44</v>
      </c>
      <c r="G6" s="40">
        <v>1500</v>
      </c>
      <c r="H6" s="40">
        <v>6500</v>
      </c>
      <c r="I6" s="40" t="s">
        <v>143</v>
      </c>
      <c r="J6" s="46" t="s">
        <v>257</v>
      </c>
      <c r="K6" s="39" t="s">
        <v>257</v>
      </c>
      <c r="L6" s="294" t="s">
        <v>144</v>
      </c>
    </row>
    <row r="7" spans="1:12" x14ac:dyDescent="0.25">
      <c r="A7" s="19"/>
      <c r="B7" s="39" t="s">
        <v>149</v>
      </c>
      <c r="C7" s="45">
        <v>96.02</v>
      </c>
      <c r="D7" s="40">
        <v>1750</v>
      </c>
      <c r="E7" s="41">
        <v>6450</v>
      </c>
      <c r="F7" s="45">
        <v>408.32</v>
      </c>
      <c r="G7" s="40">
        <v>2750</v>
      </c>
      <c r="H7" s="40">
        <v>9675</v>
      </c>
      <c r="I7" s="39" t="s">
        <v>143</v>
      </c>
      <c r="J7" s="46" t="s">
        <v>257</v>
      </c>
      <c r="K7" s="39" t="s">
        <v>257</v>
      </c>
      <c r="L7" s="294" t="s">
        <v>144</v>
      </c>
    </row>
    <row r="8" spans="1:12" x14ac:dyDescent="0.25">
      <c r="A8" s="19"/>
      <c r="B8" s="39" t="s">
        <v>150</v>
      </c>
      <c r="C8" s="45">
        <v>61.26</v>
      </c>
      <c r="D8" s="40">
        <v>4000</v>
      </c>
      <c r="E8" s="41">
        <v>6450</v>
      </c>
      <c r="F8" s="45">
        <v>325.62</v>
      </c>
      <c r="G8" s="40">
        <v>8000</v>
      </c>
      <c r="H8" s="40">
        <v>12900</v>
      </c>
      <c r="I8" s="39" t="s">
        <v>143</v>
      </c>
      <c r="J8" s="46" t="s">
        <v>257</v>
      </c>
      <c r="K8" s="39" t="s">
        <v>257</v>
      </c>
      <c r="L8" s="294" t="s">
        <v>144</v>
      </c>
    </row>
    <row r="9" spans="1:12" x14ac:dyDescent="0.25">
      <c r="A9" s="42"/>
      <c r="B9" s="43" t="s">
        <v>147</v>
      </c>
      <c r="C9" s="47">
        <f>AVERAGE(C6:C8)</f>
        <v>130.24666666666667</v>
      </c>
      <c r="D9" s="47">
        <f t="shared" ref="D9:H9" si="1">AVERAGE(D6:D8)</f>
        <v>2166.6666666666665</v>
      </c>
      <c r="E9" s="47">
        <f t="shared" si="1"/>
        <v>5383.333333333333</v>
      </c>
      <c r="F9" s="47">
        <f t="shared" si="1"/>
        <v>539.12666666666667</v>
      </c>
      <c r="G9" s="47">
        <f t="shared" si="1"/>
        <v>4083.3333333333335</v>
      </c>
      <c r="H9" s="47">
        <f t="shared" si="1"/>
        <v>9691.6666666666661</v>
      </c>
      <c r="I9" s="43"/>
      <c r="J9" s="43"/>
      <c r="K9" s="43"/>
      <c r="L9" s="293"/>
    </row>
    <row r="10" spans="1:12" x14ac:dyDescent="0.25">
      <c r="A10" s="19" t="s">
        <v>42</v>
      </c>
      <c r="B10" s="39" t="s">
        <v>259</v>
      </c>
      <c r="C10" s="45">
        <v>27.84</v>
      </c>
      <c r="D10" s="40">
        <v>500</v>
      </c>
      <c r="E10" s="41">
        <v>2000</v>
      </c>
      <c r="F10" s="45">
        <v>71.92</v>
      </c>
      <c r="G10" s="40">
        <v>1000</v>
      </c>
      <c r="H10" s="40">
        <v>4000</v>
      </c>
      <c r="I10" s="39" t="s">
        <v>143</v>
      </c>
      <c r="J10" s="39" t="s">
        <v>144</v>
      </c>
      <c r="K10" s="39" t="s">
        <v>144</v>
      </c>
      <c r="L10" s="294" t="s">
        <v>144</v>
      </c>
    </row>
    <row r="11" spans="1:12" x14ac:dyDescent="0.25">
      <c r="A11" s="19"/>
      <c r="B11" s="39" t="s">
        <v>260</v>
      </c>
      <c r="C11" s="45">
        <v>35.979999999999997</v>
      </c>
      <c r="D11" s="40">
        <v>1500</v>
      </c>
      <c r="E11" s="41">
        <v>4500</v>
      </c>
      <c r="F11" s="45">
        <v>94.78</v>
      </c>
      <c r="G11" s="40">
        <v>3000</v>
      </c>
      <c r="H11" s="40">
        <v>9000</v>
      </c>
      <c r="I11" s="39" t="s">
        <v>143</v>
      </c>
      <c r="J11" s="39" t="s">
        <v>144</v>
      </c>
      <c r="K11" s="39" t="s">
        <v>144</v>
      </c>
      <c r="L11" s="294" t="s">
        <v>144</v>
      </c>
    </row>
    <row r="12" spans="1:12" x14ac:dyDescent="0.25">
      <c r="A12" s="19"/>
      <c r="B12" s="39" t="s">
        <v>261</v>
      </c>
      <c r="C12" s="45">
        <v>47.16</v>
      </c>
      <c r="D12" s="40" t="s">
        <v>110</v>
      </c>
      <c r="E12" s="41">
        <v>4500</v>
      </c>
      <c r="F12" s="45">
        <v>124.12</v>
      </c>
      <c r="G12" s="40" t="s">
        <v>110</v>
      </c>
      <c r="H12" s="40">
        <v>9000</v>
      </c>
      <c r="I12" s="39" t="s">
        <v>143</v>
      </c>
      <c r="J12" s="39" t="s">
        <v>144</v>
      </c>
      <c r="K12" s="39" t="s">
        <v>144</v>
      </c>
      <c r="L12" s="294" t="s">
        <v>144</v>
      </c>
    </row>
    <row r="13" spans="1:12" x14ac:dyDescent="0.25">
      <c r="A13" s="19"/>
      <c r="B13" s="39" t="s">
        <v>262</v>
      </c>
      <c r="C13" s="45">
        <v>105.18</v>
      </c>
      <c r="D13" s="39" t="s">
        <v>110</v>
      </c>
      <c r="E13" s="41">
        <v>4500</v>
      </c>
      <c r="F13" s="45">
        <v>272.86</v>
      </c>
      <c r="G13" s="39" t="s">
        <v>110</v>
      </c>
      <c r="H13" s="40">
        <v>9000</v>
      </c>
      <c r="I13" s="39" t="s">
        <v>143</v>
      </c>
      <c r="J13" s="39" t="s">
        <v>144</v>
      </c>
      <c r="K13" s="39" t="s">
        <v>144</v>
      </c>
      <c r="L13" s="294" t="s">
        <v>144</v>
      </c>
    </row>
    <row r="14" spans="1:12" x14ac:dyDescent="0.25">
      <c r="A14" s="42"/>
      <c r="B14" s="43" t="s">
        <v>147</v>
      </c>
      <c r="C14" s="47">
        <f>AVERAGE(C10:C13)</f>
        <v>54.04</v>
      </c>
      <c r="D14" s="47">
        <f t="shared" ref="D14:H14" si="2">AVERAGE(D10:D13)</f>
        <v>1000</v>
      </c>
      <c r="E14" s="47">
        <f t="shared" si="2"/>
        <v>3875</v>
      </c>
      <c r="F14" s="47">
        <f t="shared" si="2"/>
        <v>140.92000000000002</v>
      </c>
      <c r="G14" s="47">
        <f t="shared" si="2"/>
        <v>2000</v>
      </c>
      <c r="H14" s="47">
        <f t="shared" si="2"/>
        <v>7750</v>
      </c>
      <c r="I14" s="43"/>
      <c r="J14" s="43"/>
      <c r="K14" s="43"/>
      <c r="L14" s="293"/>
    </row>
    <row r="15" spans="1:12" x14ac:dyDescent="0.25">
      <c r="A15" s="48" t="s">
        <v>43</v>
      </c>
      <c r="B15" s="39" t="s">
        <v>263</v>
      </c>
      <c r="C15" s="40">
        <v>50</v>
      </c>
      <c r="D15" s="40">
        <v>250</v>
      </c>
      <c r="E15" s="41">
        <v>7900</v>
      </c>
      <c r="F15" s="40">
        <v>180</v>
      </c>
      <c r="G15" s="40">
        <v>500</v>
      </c>
      <c r="H15" s="40">
        <v>15800</v>
      </c>
      <c r="I15" s="39" t="s">
        <v>143</v>
      </c>
      <c r="J15" s="39" t="s">
        <v>144</v>
      </c>
      <c r="K15" s="39" t="s">
        <v>144</v>
      </c>
      <c r="L15" s="294" t="s">
        <v>144</v>
      </c>
    </row>
    <row r="16" spans="1:12" x14ac:dyDescent="0.25">
      <c r="A16" s="19"/>
      <c r="B16" s="39" t="s">
        <v>264</v>
      </c>
      <c r="C16" s="45">
        <v>15</v>
      </c>
      <c r="D16" s="40">
        <v>1350</v>
      </c>
      <c r="E16" s="40">
        <v>4350</v>
      </c>
      <c r="F16" s="45">
        <v>64.3</v>
      </c>
      <c r="G16" s="40">
        <v>2700</v>
      </c>
      <c r="H16" s="40">
        <v>8700</v>
      </c>
      <c r="I16" s="39" t="s">
        <v>143</v>
      </c>
      <c r="J16" s="39" t="s">
        <v>144</v>
      </c>
      <c r="K16" s="39" t="s">
        <v>144</v>
      </c>
      <c r="L16" s="294" t="s">
        <v>144</v>
      </c>
    </row>
    <row r="17" spans="1:12" x14ac:dyDescent="0.25">
      <c r="A17" s="49"/>
      <c r="B17" s="43" t="s">
        <v>147</v>
      </c>
      <c r="C17" s="44">
        <f>AVERAGE(C15:C16)</f>
        <v>32.5</v>
      </c>
      <c r="D17" s="44">
        <f t="shared" ref="D17:H17" si="3">AVERAGE(D15:D16)</f>
        <v>800</v>
      </c>
      <c r="E17" s="44">
        <f t="shared" si="3"/>
        <v>6125</v>
      </c>
      <c r="F17" s="44">
        <f t="shared" si="3"/>
        <v>122.15</v>
      </c>
      <c r="G17" s="44">
        <f t="shared" si="3"/>
        <v>1600</v>
      </c>
      <c r="H17" s="44">
        <f t="shared" si="3"/>
        <v>12250</v>
      </c>
      <c r="I17" s="43"/>
      <c r="J17" s="43"/>
      <c r="K17" s="43"/>
      <c r="L17" s="293"/>
    </row>
    <row r="18" spans="1:12" x14ac:dyDescent="0.25">
      <c r="A18" s="19" t="s">
        <v>44</v>
      </c>
      <c r="B18" s="39" t="s">
        <v>157</v>
      </c>
      <c r="C18" s="45">
        <v>175.68</v>
      </c>
      <c r="D18" s="40">
        <v>1500</v>
      </c>
      <c r="E18" s="41">
        <v>4000</v>
      </c>
      <c r="F18" s="45">
        <v>580.76</v>
      </c>
      <c r="G18" s="40">
        <v>3000</v>
      </c>
      <c r="H18" s="40">
        <v>8000</v>
      </c>
      <c r="I18" s="39" t="s">
        <v>143</v>
      </c>
      <c r="J18" s="46" t="s">
        <v>257</v>
      </c>
      <c r="K18" s="46" t="s">
        <v>257</v>
      </c>
      <c r="L18" s="292" t="s">
        <v>257</v>
      </c>
    </row>
    <row r="19" spans="1:12" x14ac:dyDescent="0.25">
      <c r="A19" s="19"/>
      <c r="B19" s="39" t="s">
        <v>158</v>
      </c>
      <c r="C19" s="45">
        <v>114.32</v>
      </c>
      <c r="D19" s="40">
        <v>2000</v>
      </c>
      <c r="E19" s="41">
        <v>5000</v>
      </c>
      <c r="F19" s="45">
        <v>408.95</v>
      </c>
      <c r="G19" s="40">
        <v>4000</v>
      </c>
      <c r="H19" s="40">
        <v>10000</v>
      </c>
      <c r="I19" s="39" t="s">
        <v>143</v>
      </c>
      <c r="J19" s="46" t="s">
        <v>257</v>
      </c>
      <c r="K19" s="46" t="s">
        <v>257</v>
      </c>
      <c r="L19" s="292" t="s">
        <v>257</v>
      </c>
    </row>
    <row r="20" spans="1:12" x14ac:dyDescent="0.25">
      <c r="A20" s="19"/>
      <c r="B20" s="39" t="s">
        <v>159</v>
      </c>
      <c r="C20" s="45">
        <v>76.58</v>
      </c>
      <c r="D20" s="40">
        <v>2500</v>
      </c>
      <c r="E20" s="41">
        <v>6000</v>
      </c>
      <c r="F20" s="45">
        <v>303.27999999999997</v>
      </c>
      <c r="G20" s="40">
        <v>5000</v>
      </c>
      <c r="H20" s="40">
        <v>12000</v>
      </c>
      <c r="I20" s="39" t="s">
        <v>143</v>
      </c>
      <c r="J20" s="46" t="s">
        <v>257</v>
      </c>
      <c r="K20" s="46" t="s">
        <v>257</v>
      </c>
      <c r="L20" s="292" t="s">
        <v>257</v>
      </c>
    </row>
    <row r="21" spans="1:12" x14ac:dyDescent="0.25">
      <c r="A21" s="19"/>
      <c r="B21" s="39" t="s">
        <v>160</v>
      </c>
      <c r="C21" s="45">
        <v>143.03</v>
      </c>
      <c r="D21" s="40">
        <v>1300</v>
      </c>
      <c r="E21" s="41">
        <v>4000</v>
      </c>
      <c r="F21" s="45">
        <v>489.34</v>
      </c>
      <c r="G21" s="40">
        <v>2600</v>
      </c>
      <c r="H21" s="40">
        <v>9000</v>
      </c>
      <c r="I21" s="39" t="s">
        <v>143</v>
      </c>
      <c r="J21" s="46" t="s">
        <v>257</v>
      </c>
      <c r="K21" s="46" t="s">
        <v>257</v>
      </c>
      <c r="L21" s="292" t="s">
        <v>257</v>
      </c>
    </row>
    <row r="22" spans="1:12" x14ac:dyDescent="0.25">
      <c r="A22" s="19"/>
      <c r="B22" s="39" t="s">
        <v>161</v>
      </c>
      <c r="C22" s="45">
        <v>174.49</v>
      </c>
      <c r="D22" s="40">
        <v>1300</v>
      </c>
      <c r="E22" s="41">
        <v>4000</v>
      </c>
      <c r="F22" s="45">
        <v>577.42999999999995</v>
      </c>
      <c r="G22" s="40">
        <v>2600</v>
      </c>
      <c r="H22" s="40">
        <v>9000</v>
      </c>
      <c r="I22" s="39" t="s">
        <v>143</v>
      </c>
      <c r="J22" s="46" t="s">
        <v>257</v>
      </c>
      <c r="K22" s="46" t="s">
        <v>257</v>
      </c>
      <c r="L22" s="292" t="s">
        <v>257</v>
      </c>
    </row>
    <row r="23" spans="1:12" x14ac:dyDescent="0.25">
      <c r="A23" s="19"/>
      <c r="B23" s="39" t="s">
        <v>162</v>
      </c>
      <c r="C23" s="45">
        <v>61.83</v>
      </c>
      <c r="D23" s="40">
        <v>3500</v>
      </c>
      <c r="E23" s="41">
        <v>6450</v>
      </c>
      <c r="F23" s="45">
        <v>261.98</v>
      </c>
      <c r="G23" s="40">
        <v>7000</v>
      </c>
      <c r="H23" s="40">
        <v>12900</v>
      </c>
      <c r="I23" s="39" t="s">
        <v>143</v>
      </c>
      <c r="J23" s="46" t="s">
        <v>257</v>
      </c>
      <c r="K23" s="46" t="s">
        <v>257</v>
      </c>
      <c r="L23" s="292" t="s">
        <v>257</v>
      </c>
    </row>
    <row r="24" spans="1:12" x14ac:dyDescent="0.25">
      <c r="A24" s="49"/>
      <c r="B24" s="43" t="s">
        <v>147</v>
      </c>
      <c r="C24" s="47">
        <f>AVERAGE(C18:C23)</f>
        <v>124.32166666666667</v>
      </c>
      <c r="D24" s="47">
        <f t="shared" ref="D24:H24" si="4">AVERAGE(D18:D23)</f>
        <v>2016.6666666666667</v>
      </c>
      <c r="E24" s="47">
        <f t="shared" si="4"/>
        <v>4908.333333333333</v>
      </c>
      <c r="F24" s="47">
        <f t="shared" si="4"/>
        <v>436.95666666666665</v>
      </c>
      <c r="G24" s="47">
        <f t="shared" si="4"/>
        <v>4033.3333333333335</v>
      </c>
      <c r="H24" s="47">
        <f t="shared" si="4"/>
        <v>10150</v>
      </c>
      <c r="I24" s="43"/>
      <c r="J24" s="43"/>
      <c r="K24" s="43"/>
      <c r="L24" s="293"/>
    </row>
    <row r="25" spans="1:12" x14ac:dyDescent="0.25">
      <c r="A25" s="19" t="s">
        <v>46</v>
      </c>
      <c r="B25" s="39" t="s">
        <v>163</v>
      </c>
      <c r="C25" s="45">
        <v>53.46</v>
      </c>
      <c r="D25" s="40">
        <v>1500</v>
      </c>
      <c r="E25" s="41">
        <v>3000</v>
      </c>
      <c r="F25" s="45">
        <v>398.92</v>
      </c>
      <c r="G25" s="40">
        <v>2750</v>
      </c>
      <c r="H25" s="40">
        <v>5750</v>
      </c>
      <c r="I25" s="39" t="s">
        <v>143</v>
      </c>
      <c r="J25" s="39" t="s">
        <v>144</v>
      </c>
      <c r="K25" s="39" t="s">
        <v>144</v>
      </c>
      <c r="L25" s="294" t="s">
        <v>144</v>
      </c>
    </row>
    <row r="26" spans="1:12" x14ac:dyDescent="0.25">
      <c r="A26" s="19"/>
      <c r="B26" s="39" t="s">
        <v>165</v>
      </c>
      <c r="C26" s="45">
        <v>89.14</v>
      </c>
      <c r="D26" s="40">
        <v>1000</v>
      </c>
      <c r="E26" s="41">
        <v>3000</v>
      </c>
      <c r="F26" s="45">
        <v>716.64</v>
      </c>
      <c r="G26" s="40">
        <v>1750</v>
      </c>
      <c r="H26" s="40">
        <v>5750</v>
      </c>
      <c r="I26" s="39" t="s">
        <v>289</v>
      </c>
      <c r="J26" s="39" t="s">
        <v>144</v>
      </c>
      <c r="K26" s="39" t="s">
        <v>144</v>
      </c>
      <c r="L26" s="294" t="s">
        <v>144</v>
      </c>
    </row>
    <row r="27" spans="1:12" x14ac:dyDescent="0.25">
      <c r="A27" s="19"/>
      <c r="B27" s="39" t="s">
        <v>166</v>
      </c>
      <c r="C27" s="45">
        <v>28.34</v>
      </c>
      <c r="D27" s="40">
        <v>2000</v>
      </c>
      <c r="E27" s="41">
        <v>4000</v>
      </c>
      <c r="F27" s="45">
        <v>337.68</v>
      </c>
      <c r="G27" s="40">
        <v>3750</v>
      </c>
      <c r="H27" s="40">
        <v>7750</v>
      </c>
      <c r="I27" s="39" t="s">
        <v>143</v>
      </c>
      <c r="J27" s="39" t="s">
        <v>144</v>
      </c>
      <c r="K27" s="39" t="s">
        <v>144</v>
      </c>
      <c r="L27" s="294" t="s">
        <v>144</v>
      </c>
    </row>
    <row r="28" spans="1:12" x14ac:dyDescent="0.25">
      <c r="A28" s="19"/>
      <c r="B28" s="39" t="s">
        <v>266</v>
      </c>
      <c r="C28" s="45">
        <v>25.5</v>
      </c>
      <c r="D28" s="40">
        <v>4250</v>
      </c>
      <c r="E28" s="41">
        <v>5250</v>
      </c>
      <c r="F28" s="45">
        <v>303.92</v>
      </c>
      <c r="G28" s="40">
        <v>8250</v>
      </c>
      <c r="H28" s="40">
        <v>10250</v>
      </c>
      <c r="I28" s="39" t="s">
        <v>143</v>
      </c>
      <c r="J28" s="39" t="s">
        <v>144</v>
      </c>
      <c r="K28" s="39" t="s">
        <v>144</v>
      </c>
      <c r="L28" s="294" t="s">
        <v>144</v>
      </c>
    </row>
    <row r="29" spans="1:12" x14ac:dyDescent="0.25">
      <c r="A29" s="49"/>
      <c r="B29" s="43" t="s">
        <v>147</v>
      </c>
      <c r="C29" s="47">
        <f>AVERAGE(C25:C28)</f>
        <v>49.11</v>
      </c>
      <c r="D29" s="47">
        <f t="shared" ref="D29:H29" si="5">AVERAGE(D25:D28)</f>
        <v>2187.5</v>
      </c>
      <c r="E29" s="47">
        <f t="shared" si="5"/>
        <v>3812.5</v>
      </c>
      <c r="F29" s="47">
        <f t="shared" si="5"/>
        <v>439.29</v>
      </c>
      <c r="G29" s="47">
        <f t="shared" si="5"/>
        <v>4125</v>
      </c>
      <c r="H29" s="47">
        <f t="shared" si="5"/>
        <v>7375</v>
      </c>
      <c r="I29" s="43"/>
      <c r="J29" s="43"/>
      <c r="K29" s="43"/>
      <c r="L29" s="293"/>
    </row>
    <row r="30" spans="1:12" x14ac:dyDescent="0.25">
      <c r="A30" s="19" t="s">
        <v>47</v>
      </c>
      <c r="B30" s="39" t="s">
        <v>267</v>
      </c>
      <c r="C30" s="45">
        <v>204.2</v>
      </c>
      <c r="D30" s="40">
        <v>900</v>
      </c>
      <c r="E30" s="41">
        <v>3500</v>
      </c>
      <c r="F30" s="45">
        <v>710.8</v>
      </c>
      <c r="G30" s="40">
        <v>2700</v>
      </c>
      <c r="H30" s="40">
        <v>8500</v>
      </c>
      <c r="I30" s="40">
        <v>1500</v>
      </c>
      <c r="J30" s="46" t="s">
        <v>257</v>
      </c>
      <c r="K30" s="46" t="s">
        <v>257</v>
      </c>
      <c r="L30" s="294" t="s">
        <v>144</v>
      </c>
    </row>
    <row r="31" spans="1:12" x14ac:dyDescent="0.25">
      <c r="A31" s="19"/>
      <c r="B31" s="39" t="s">
        <v>268</v>
      </c>
      <c r="C31" s="45">
        <v>166.48</v>
      </c>
      <c r="D31" s="40">
        <v>400</v>
      </c>
      <c r="E31" s="41">
        <v>1200</v>
      </c>
      <c r="F31" s="45">
        <v>579.58000000000004</v>
      </c>
      <c r="G31" s="40">
        <v>2500</v>
      </c>
      <c r="H31" s="40">
        <v>7500</v>
      </c>
      <c r="I31" s="40">
        <v>1500</v>
      </c>
      <c r="J31" s="46" t="s">
        <v>257</v>
      </c>
      <c r="K31" s="46" t="s">
        <v>257</v>
      </c>
      <c r="L31" s="294" t="s">
        <v>144</v>
      </c>
    </row>
    <row r="32" spans="1:12" x14ac:dyDescent="0.25">
      <c r="A32" s="19"/>
      <c r="B32" s="39" t="s">
        <v>269</v>
      </c>
      <c r="C32" s="45">
        <v>196.44</v>
      </c>
      <c r="D32" s="40">
        <v>400</v>
      </c>
      <c r="E32" s="41">
        <v>2500</v>
      </c>
      <c r="F32" s="45">
        <v>683.62</v>
      </c>
      <c r="G32" s="40">
        <v>1200</v>
      </c>
      <c r="H32" s="40">
        <v>8500</v>
      </c>
      <c r="I32" s="40">
        <v>1500</v>
      </c>
      <c r="J32" s="46" t="s">
        <v>257</v>
      </c>
      <c r="K32" s="46" t="s">
        <v>257</v>
      </c>
      <c r="L32" s="294" t="s">
        <v>144</v>
      </c>
    </row>
    <row r="33" spans="1:12" x14ac:dyDescent="0.25">
      <c r="A33" s="19"/>
      <c r="B33" s="39" t="s">
        <v>270</v>
      </c>
      <c r="C33" s="45">
        <v>70.959999999999994</v>
      </c>
      <c r="D33" s="40">
        <v>2000</v>
      </c>
      <c r="E33" s="41">
        <v>5000</v>
      </c>
      <c r="F33" s="45">
        <v>247.06</v>
      </c>
      <c r="G33" s="40">
        <v>4000</v>
      </c>
      <c r="H33" s="40">
        <v>10000</v>
      </c>
      <c r="I33" s="40">
        <v>1500</v>
      </c>
      <c r="J33" s="46" t="s">
        <v>257</v>
      </c>
      <c r="K33" s="46" t="s">
        <v>257</v>
      </c>
      <c r="L33" s="294" t="s">
        <v>144</v>
      </c>
    </row>
    <row r="34" spans="1:12" x14ac:dyDescent="0.25">
      <c r="A34" s="19"/>
      <c r="B34" s="39" t="s">
        <v>271</v>
      </c>
      <c r="C34" s="45">
        <v>122.74</v>
      </c>
      <c r="D34" s="40">
        <v>2000</v>
      </c>
      <c r="E34" s="41">
        <v>5000</v>
      </c>
      <c r="F34" s="45">
        <v>427.14</v>
      </c>
      <c r="G34" s="40">
        <v>4000</v>
      </c>
      <c r="H34" s="40">
        <v>10000</v>
      </c>
      <c r="I34" s="40">
        <v>1500</v>
      </c>
      <c r="J34" s="46" t="s">
        <v>257</v>
      </c>
      <c r="K34" s="46" t="s">
        <v>257</v>
      </c>
      <c r="L34" s="294" t="s">
        <v>144</v>
      </c>
    </row>
    <row r="35" spans="1:12" x14ac:dyDescent="0.25">
      <c r="A35" s="19"/>
      <c r="B35" s="39" t="s">
        <v>272</v>
      </c>
      <c r="C35" s="45">
        <v>205.32</v>
      </c>
      <c r="D35" s="40">
        <v>400</v>
      </c>
      <c r="E35" s="41">
        <v>3500</v>
      </c>
      <c r="F35" s="45">
        <v>714.6</v>
      </c>
      <c r="G35" s="40">
        <v>1200</v>
      </c>
      <c r="H35" s="40">
        <v>8500</v>
      </c>
      <c r="I35" s="40">
        <v>1500</v>
      </c>
      <c r="J35" s="39" t="s">
        <v>144</v>
      </c>
      <c r="K35" s="39" t="s">
        <v>144</v>
      </c>
      <c r="L35" s="294" t="s">
        <v>144</v>
      </c>
    </row>
    <row r="36" spans="1:12" x14ac:dyDescent="0.25">
      <c r="A36" s="49"/>
      <c r="B36" s="43" t="s">
        <v>147</v>
      </c>
      <c r="C36" s="47">
        <f>AVERAGE(C30:C35)</f>
        <v>161.02333333333331</v>
      </c>
      <c r="D36" s="47">
        <f t="shared" ref="D36:H36" si="6">AVERAGE(D30:D35)</f>
        <v>1016.6666666666666</v>
      </c>
      <c r="E36" s="47">
        <f t="shared" si="6"/>
        <v>3450</v>
      </c>
      <c r="F36" s="47">
        <f t="shared" si="6"/>
        <v>560.46666666666658</v>
      </c>
      <c r="G36" s="47">
        <f t="shared" si="6"/>
        <v>2600</v>
      </c>
      <c r="H36" s="47">
        <f t="shared" si="6"/>
        <v>8833.3333333333339</v>
      </c>
      <c r="I36" s="44">
        <v>1500</v>
      </c>
      <c r="J36" s="43"/>
      <c r="K36" s="43"/>
      <c r="L36" s="293"/>
    </row>
    <row r="37" spans="1:12" x14ac:dyDescent="0.25">
      <c r="A37" s="19" t="s">
        <v>48</v>
      </c>
      <c r="B37" s="50" t="s">
        <v>174</v>
      </c>
      <c r="C37" s="45"/>
      <c r="D37" s="40"/>
      <c r="E37" s="41"/>
      <c r="F37" s="45"/>
      <c r="G37" s="40"/>
      <c r="H37" s="40"/>
      <c r="I37" s="39"/>
      <c r="J37" s="39"/>
      <c r="K37" s="39"/>
      <c r="L37" s="294"/>
    </row>
    <row r="38" spans="1:12" x14ac:dyDescent="0.25">
      <c r="A38" s="49"/>
      <c r="B38" s="43" t="s">
        <v>147</v>
      </c>
      <c r="C38" s="47"/>
      <c r="D38" s="44"/>
      <c r="E38" s="51"/>
      <c r="F38" s="47"/>
      <c r="G38" s="44"/>
      <c r="H38" s="44"/>
      <c r="I38" s="43"/>
      <c r="J38" s="43"/>
      <c r="K38" s="43"/>
      <c r="L38" s="293"/>
    </row>
    <row r="39" spans="1:12" ht="28.5" x14ac:dyDescent="0.25">
      <c r="A39" s="19" t="s">
        <v>49</v>
      </c>
      <c r="B39" s="81" t="s">
        <v>175</v>
      </c>
      <c r="C39" s="45">
        <v>0</v>
      </c>
      <c r="D39" s="40">
        <v>1800</v>
      </c>
      <c r="E39" s="41">
        <v>6500</v>
      </c>
      <c r="F39" s="45">
        <v>687</v>
      </c>
      <c r="G39" s="40">
        <v>3000</v>
      </c>
      <c r="H39" s="40">
        <v>13000</v>
      </c>
      <c r="I39" s="40">
        <v>75</v>
      </c>
      <c r="J39" s="46" t="s">
        <v>257</v>
      </c>
      <c r="K39" s="46" t="s">
        <v>257</v>
      </c>
      <c r="L39" s="294" t="s">
        <v>144</v>
      </c>
    </row>
    <row r="40" spans="1:12" ht="28.5" x14ac:dyDescent="0.25">
      <c r="A40" s="19"/>
      <c r="B40" s="81" t="s">
        <v>176</v>
      </c>
      <c r="C40" s="45">
        <v>20</v>
      </c>
      <c r="D40" s="40">
        <v>1500</v>
      </c>
      <c r="E40" s="41">
        <v>6500</v>
      </c>
      <c r="F40" s="45">
        <v>769</v>
      </c>
      <c r="G40" s="40">
        <v>3000</v>
      </c>
      <c r="H40" s="40">
        <v>13000</v>
      </c>
      <c r="I40" s="40">
        <v>75</v>
      </c>
      <c r="J40" s="46" t="s">
        <v>257</v>
      </c>
      <c r="K40" s="46" t="s">
        <v>257</v>
      </c>
      <c r="L40" s="294" t="s">
        <v>144</v>
      </c>
    </row>
    <row r="41" spans="1:12" ht="28.5" x14ac:dyDescent="0.25">
      <c r="A41" s="19"/>
      <c r="B41" s="81" t="s">
        <v>177</v>
      </c>
      <c r="C41" s="45">
        <v>0</v>
      </c>
      <c r="D41" s="40">
        <v>1800</v>
      </c>
      <c r="E41" s="41">
        <v>6500</v>
      </c>
      <c r="F41" s="45">
        <v>687</v>
      </c>
      <c r="G41" s="40">
        <v>3000</v>
      </c>
      <c r="H41" s="40">
        <v>13000</v>
      </c>
      <c r="I41" s="40">
        <v>75</v>
      </c>
      <c r="J41" s="46" t="s">
        <v>257</v>
      </c>
      <c r="K41" s="46" t="s">
        <v>257</v>
      </c>
      <c r="L41" s="294" t="s">
        <v>144</v>
      </c>
    </row>
    <row r="42" spans="1:12" ht="28.5" x14ac:dyDescent="0.25">
      <c r="A42" s="19"/>
      <c r="B42" s="81" t="s">
        <v>178</v>
      </c>
      <c r="C42" s="45">
        <v>43</v>
      </c>
      <c r="D42" s="40">
        <v>1500</v>
      </c>
      <c r="E42" s="41">
        <v>6500</v>
      </c>
      <c r="F42" s="45">
        <v>792</v>
      </c>
      <c r="G42" s="40">
        <v>3000</v>
      </c>
      <c r="H42" s="40">
        <v>13000</v>
      </c>
      <c r="I42" s="40">
        <v>75</v>
      </c>
      <c r="J42" s="46" t="s">
        <v>257</v>
      </c>
      <c r="K42" s="46" t="s">
        <v>257</v>
      </c>
      <c r="L42" s="294" t="s">
        <v>144</v>
      </c>
    </row>
    <row r="43" spans="1:12" x14ac:dyDescent="0.25">
      <c r="A43" s="49"/>
      <c r="B43" s="43" t="s">
        <v>147</v>
      </c>
      <c r="C43" s="47">
        <f>AVERAGE(C39:C42)</f>
        <v>15.75</v>
      </c>
      <c r="D43" s="47">
        <f t="shared" ref="D43:H43" si="7">AVERAGE(D39:D42)</f>
        <v>1650</v>
      </c>
      <c r="E43" s="47">
        <f t="shared" si="7"/>
        <v>6500</v>
      </c>
      <c r="F43" s="47">
        <f t="shared" si="7"/>
        <v>733.75</v>
      </c>
      <c r="G43" s="47">
        <f t="shared" si="7"/>
        <v>3000</v>
      </c>
      <c r="H43" s="47">
        <f t="shared" si="7"/>
        <v>13000</v>
      </c>
      <c r="I43" s="44">
        <v>75</v>
      </c>
      <c r="J43" s="43"/>
      <c r="K43" s="43"/>
      <c r="L43" s="293"/>
    </row>
    <row r="44" spans="1:12" x14ac:dyDescent="0.25">
      <c r="A44" s="19" t="s">
        <v>51</v>
      </c>
      <c r="B44" s="39" t="s">
        <v>273</v>
      </c>
      <c r="C44" s="45">
        <v>50</v>
      </c>
      <c r="D44" s="40">
        <v>1250</v>
      </c>
      <c r="E44" s="41">
        <v>4890</v>
      </c>
      <c r="F44" s="45">
        <v>720</v>
      </c>
      <c r="G44" s="40">
        <v>3750</v>
      </c>
      <c r="H44" s="40">
        <v>14670</v>
      </c>
      <c r="I44" s="39" t="s">
        <v>143</v>
      </c>
      <c r="J44" s="46" t="s">
        <v>257</v>
      </c>
      <c r="K44" s="46" t="s">
        <v>257</v>
      </c>
      <c r="L44" s="292" t="s">
        <v>257</v>
      </c>
    </row>
    <row r="45" spans="1:12" x14ac:dyDescent="0.25">
      <c r="A45" s="19"/>
      <c r="B45" s="39" t="s">
        <v>274</v>
      </c>
      <c r="C45" s="45">
        <v>25</v>
      </c>
      <c r="D45" s="40">
        <v>1500</v>
      </c>
      <c r="E45" s="41">
        <v>5900</v>
      </c>
      <c r="F45" s="45">
        <v>598</v>
      </c>
      <c r="G45" s="40">
        <v>4500</v>
      </c>
      <c r="H45" s="40">
        <v>16300</v>
      </c>
      <c r="I45" s="39" t="s">
        <v>143</v>
      </c>
      <c r="J45" s="46" t="s">
        <v>257</v>
      </c>
      <c r="K45" s="46" t="s">
        <v>257</v>
      </c>
      <c r="L45" s="292" t="s">
        <v>257</v>
      </c>
    </row>
    <row r="46" spans="1:12" x14ac:dyDescent="0.25">
      <c r="A46" s="19"/>
      <c r="B46" s="39" t="s">
        <v>275</v>
      </c>
      <c r="C46" s="45">
        <v>96</v>
      </c>
      <c r="D46" s="40">
        <v>5000</v>
      </c>
      <c r="E46" s="41">
        <v>6450</v>
      </c>
      <c r="F46" s="45">
        <v>617</v>
      </c>
      <c r="G46" s="40">
        <v>10000</v>
      </c>
      <c r="H46" s="40">
        <v>12900</v>
      </c>
      <c r="I46" s="39" t="s">
        <v>143</v>
      </c>
      <c r="J46" s="46" t="s">
        <v>257</v>
      </c>
      <c r="K46" s="46" t="s">
        <v>257</v>
      </c>
      <c r="L46" s="292" t="s">
        <v>257</v>
      </c>
    </row>
    <row r="47" spans="1:12" x14ac:dyDescent="0.25">
      <c r="A47" s="49"/>
      <c r="B47" s="43" t="s">
        <v>147</v>
      </c>
      <c r="C47" s="47">
        <f>AVERAGE(C44:C46)</f>
        <v>57</v>
      </c>
      <c r="D47" s="47">
        <f t="shared" ref="D47:H47" si="8">AVERAGE(D44:D46)</f>
        <v>2583.3333333333335</v>
      </c>
      <c r="E47" s="47">
        <f t="shared" si="8"/>
        <v>5746.666666666667</v>
      </c>
      <c r="F47" s="47">
        <f t="shared" si="8"/>
        <v>645</v>
      </c>
      <c r="G47" s="47">
        <f t="shared" si="8"/>
        <v>6083.333333333333</v>
      </c>
      <c r="H47" s="47">
        <f t="shared" si="8"/>
        <v>14623.333333333334</v>
      </c>
      <c r="I47" s="43"/>
      <c r="J47" s="43"/>
      <c r="K47" s="43"/>
      <c r="L47" s="293"/>
    </row>
    <row r="48" spans="1:12" x14ac:dyDescent="0.25">
      <c r="A48" s="19" t="s">
        <v>53</v>
      </c>
      <c r="B48" s="39" t="s">
        <v>276</v>
      </c>
      <c r="C48" s="45">
        <v>0</v>
      </c>
      <c r="D48" s="40" t="s">
        <v>110</v>
      </c>
      <c r="E48" s="41">
        <v>3750</v>
      </c>
      <c r="F48" s="45">
        <v>2048.36</v>
      </c>
      <c r="G48" s="40" t="s">
        <v>110</v>
      </c>
      <c r="H48" s="40">
        <v>11250</v>
      </c>
      <c r="I48" s="39" t="s">
        <v>143</v>
      </c>
      <c r="J48" s="39" t="s">
        <v>144</v>
      </c>
      <c r="K48" s="39" t="s">
        <v>144</v>
      </c>
      <c r="L48" s="294" t="s">
        <v>144</v>
      </c>
    </row>
    <row r="49" spans="1:12" x14ac:dyDescent="0.25">
      <c r="A49" s="19"/>
      <c r="B49" s="39" t="s">
        <v>183</v>
      </c>
      <c r="C49" s="45">
        <v>440.15999999999997</v>
      </c>
      <c r="D49" s="40" t="s">
        <v>110</v>
      </c>
      <c r="E49" s="41">
        <v>4000</v>
      </c>
      <c r="F49" s="45">
        <v>2839.04</v>
      </c>
      <c r="G49" s="40" t="s">
        <v>110</v>
      </c>
      <c r="H49" s="40">
        <v>8000</v>
      </c>
      <c r="I49" s="39" t="s">
        <v>143</v>
      </c>
      <c r="J49" s="39" t="s">
        <v>144</v>
      </c>
      <c r="K49" s="39" t="s">
        <v>144</v>
      </c>
      <c r="L49" s="294" t="s">
        <v>144</v>
      </c>
    </row>
    <row r="50" spans="1:12" x14ac:dyDescent="0.25">
      <c r="A50" s="19"/>
      <c r="B50" s="39" t="s">
        <v>184</v>
      </c>
      <c r="C50" s="45">
        <v>239.80000000000007</v>
      </c>
      <c r="D50" s="40" t="s">
        <v>110</v>
      </c>
      <c r="E50" s="41">
        <v>4000</v>
      </c>
      <c r="F50" s="45">
        <v>2300.9</v>
      </c>
      <c r="G50" s="40" t="s">
        <v>110</v>
      </c>
      <c r="H50" s="40">
        <v>12000</v>
      </c>
      <c r="I50" s="39" t="s">
        <v>143</v>
      </c>
      <c r="J50" s="39" t="s">
        <v>144</v>
      </c>
      <c r="K50" s="39" t="s">
        <v>144</v>
      </c>
      <c r="L50" s="294" t="s">
        <v>144</v>
      </c>
    </row>
    <row r="51" spans="1:12" x14ac:dyDescent="0.25">
      <c r="A51" s="19"/>
      <c r="B51" s="39" t="s">
        <v>185</v>
      </c>
      <c r="C51" s="45">
        <v>0</v>
      </c>
      <c r="D51" s="40">
        <v>750</v>
      </c>
      <c r="E51" s="41">
        <v>3300</v>
      </c>
      <c r="F51" s="45">
        <v>1247.8400000000001</v>
      </c>
      <c r="G51" s="40">
        <v>2000</v>
      </c>
      <c r="H51" s="40">
        <v>8400</v>
      </c>
      <c r="I51" s="39" t="s">
        <v>290</v>
      </c>
      <c r="J51" s="39" t="s">
        <v>144</v>
      </c>
      <c r="K51" s="39" t="s">
        <v>144</v>
      </c>
      <c r="L51" s="294" t="s">
        <v>144</v>
      </c>
    </row>
    <row r="52" spans="1:12" x14ac:dyDescent="0.25">
      <c r="A52" s="19"/>
      <c r="B52" s="39" t="s">
        <v>187</v>
      </c>
      <c r="C52" s="45">
        <v>0</v>
      </c>
      <c r="D52" s="40">
        <v>1000</v>
      </c>
      <c r="E52" s="41">
        <v>3550</v>
      </c>
      <c r="F52" s="45">
        <v>1247.8400000000001</v>
      </c>
      <c r="G52" s="40">
        <v>2750</v>
      </c>
      <c r="H52" s="40">
        <v>8400</v>
      </c>
      <c r="I52" s="39" t="s">
        <v>290</v>
      </c>
      <c r="J52" s="39" t="s">
        <v>144</v>
      </c>
      <c r="K52" s="39" t="s">
        <v>144</v>
      </c>
      <c r="L52" s="294" t="s">
        <v>144</v>
      </c>
    </row>
    <row r="53" spans="1:12" x14ac:dyDescent="0.25">
      <c r="A53" s="19"/>
      <c r="B53" s="39" t="s">
        <v>190</v>
      </c>
      <c r="C53" s="45">
        <v>0</v>
      </c>
      <c r="D53" s="40">
        <v>1750</v>
      </c>
      <c r="E53" s="41">
        <v>6000</v>
      </c>
      <c r="F53" s="45">
        <v>670.43999999999994</v>
      </c>
      <c r="G53" s="40">
        <v>3500</v>
      </c>
      <c r="H53" s="40">
        <v>12000</v>
      </c>
      <c r="I53" s="39" t="s">
        <v>143</v>
      </c>
      <c r="J53" s="39" t="s">
        <v>144</v>
      </c>
      <c r="K53" s="39" t="s">
        <v>144</v>
      </c>
      <c r="L53" s="294" t="s">
        <v>144</v>
      </c>
    </row>
    <row r="54" spans="1:12" x14ac:dyDescent="0.25">
      <c r="A54" s="19"/>
      <c r="B54" s="39" t="s">
        <v>188</v>
      </c>
      <c r="C54" s="45">
        <v>0</v>
      </c>
      <c r="D54" s="40">
        <v>1000</v>
      </c>
      <c r="E54" s="41">
        <v>4000</v>
      </c>
      <c r="F54" s="45">
        <v>868.56000000000006</v>
      </c>
      <c r="G54" s="40">
        <v>1500</v>
      </c>
      <c r="H54" s="40">
        <v>9000</v>
      </c>
      <c r="I54" s="39" t="s">
        <v>290</v>
      </c>
      <c r="J54" s="39" t="s">
        <v>144</v>
      </c>
      <c r="K54" s="39" t="s">
        <v>144</v>
      </c>
      <c r="L54" s="294" t="s">
        <v>144</v>
      </c>
    </row>
    <row r="55" spans="1:12" x14ac:dyDescent="0.25">
      <c r="A55" s="19"/>
      <c r="B55" s="39" t="s">
        <v>189</v>
      </c>
      <c r="C55" s="45">
        <v>0</v>
      </c>
      <c r="D55" s="40">
        <v>1250</v>
      </c>
      <c r="E55" s="41">
        <v>4000</v>
      </c>
      <c r="F55" s="45">
        <v>868.56000000000006</v>
      </c>
      <c r="G55" s="40">
        <v>1750</v>
      </c>
      <c r="H55" s="40">
        <v>9000</v>
      </c>
      <c r="I55" s="39" t="s">
        <v>290</v>
      </c>
      <c r="J55" s="39" t="s">
        <v>144</v>
      </c>
      <c r="K55" s="39" t="s">
        <v>144</v>
      </c>
      <c r="L55" s="294" t="s">
        <v>144</v>
      </c>
    </row>
    <row r="56" spans="1:12" x14ac:dyDescent="0.25">
      <c r="A56" s="49"/>
      <c r="B56" s="43" t="s">
        <v>147</v>
      </c>
      <c r="C56" s="47">
        <f>AVERAGE(C48:C55)</f>
        <v>84.995000000000005</v>
      </c>
      <c r="D56" s="47">
        <f t="shared" ref="D56:H56" si="9">AVERAGE(D48:D55)</f>
        <v>1150</v>
      </c>
      <c r="E56" s="47">
        <f t="shared" si="9"/>
        <v>4075</v>
      </c>
      <c r="F56" s="47">
        <f t="shared" si="9"/>
        <v>1511.4424999999999</v>
      </c>
      <c r="G56" s="47">
        <f t="shared" si="9"/>
        <v>2300</v>
      </c>
      <c r="H56" s="47">
        <f t="shared" si="9"/>
        <v>9756.25</v>
      </c>
      <c r="I56" s="43"/>
      <c r="J56" s="43"/>
      <c r="K56" s="43"/>
      <c r="L56" s="293"/>
    </row>
    <row r="57" spans="1:12" x14ac:dyDescent="0.25">
      <c r="A57" s="19" t="s">
        <v>54</v>
      </c>
      <c r="B57" s="39" t="s">
        <v>191</v>
      </c>
      <c r="C57" s="45">
        <v>97.68</v>
      </c>
      <c r="D57" s="40">
        <v>490</v>
      </c>
      <c r="E57" s="41">
        <v>5600</v>
      </c>
      <c r="F57" s="45">
        <v>306.56</v>
      </c>
      <c r="G57" s="40">
        <v>980</v>
      </c>
      <c r="H57" s="40">
        <v>11200</v>
      </c>
      <c r="I57" s="39" t="s">
        <v>143</v>
      </c>
      <c r="J57" s="39" t="s">
        <v>144</v>
      </c>
      <c r="K57" s="39" t="s">
        <v>144</v>
      </c>
      <c r="L57" s="294" t="s">
        <v>144</v>
      </c>
    </row>
    <row r="58" spans="1:12" x14ac:dyDescent="0.25">
      <c r="A58" s="19"/>
      <c r="B58" s="39" t="s">
        <v>192</v>
      </c>
      <c r="C58" s="45">
        <v>9.6999999999999993</v>
      </c>
      <c r="D58" s="40">
        <v>3600</v>
      </c>
      <c r="E58" s="41">
        <v>4800</v>
      </c>
      <c r="F58" s="45">
        <v>113</v>
      </c>
      <c r="G58" s="40">
        <v>7200</v>
      </c>
      <c r="H58" s="40">
        <v>9600</v>
      </c>
      <c r="I58" s="39" t="s">
        <v>143</v>
      </c>
      <c r="J58" s="39" t="s">
        <v>144</v>
      </c>
      <c r="K58" s="39" t="s">
        <v>144</v>
      </c>
      <c r="L58" s="294" t="s">
        <v>144</v>
      </c>
    </row>
    <row r="59" spans="1:12" x14ac:dyDescent="0.25">
      <c r="A59" s="49"/>
      <c r="B59" s="43" t="s">
        <v>147</v>
      </c>
      <c r="C59" s="47">
        <f>AVERAGE(C57:C58)</f>
        <v>53.690000000000005</v>
      </c>
      <c r="D59" s="47">
        <f t="shared" ref="D59:H59" si="10">AVERAGE(D57:D58)</f>
        <v>2045</v>
      </c>
      <c r="E59" s="47">
        <f t="shared" si="10"/>
        <v>5200</v>
      </c>
      <c r="F59" s="47">
        <f t="shared" si="10"/>
        <v>209.78</v>
      </c>
      <c r="G59" s="47">
        <f t="shared" si="10"/>
        <v>4090</v>
      </c>
      <c r="H59" s="47">
        <f t="shared" si="10"/>
        <v>10400</v>
      </c>
      <c r="I59" s="43"/>
      <c r="J59" s="43"/>
      <c r="K59" s="43"/>
      <c r="L59" s="293"/>
    </row>
    <row r="60" spans="1:12" x14ac:dyDescent="0.25">
      <c r="A60" s="19" t="s">
        <v>193</v>
      </c>
      <c r="B60" s="39" t="s">
        <v>291</v>
      </c>
      <c r="C60" s="45">
        <v>358.05</v>
      </c>
      <c r="D60" s="40">
        <v>500</v>
      </c>
      <c r="E60" s="41">
        <v>3600</v>
      </c>
      <c r="F60" s="45">
        <v>930.6</v>
      </c>
      <c r="G60" s="40">
        <v>750</v>
      </c>
      <c r="H60" s="40">
        <v>5400</v>
      </c>
      <c r="I60" s="39" t="s">
        <v>143</v>
      </c>
      <c r="J60" s="39" t="s">
        <v>144</v>
      </c>
      <c r="K60" s="39" t="s">
        <v>144</v>
      </c>
      <c r="L60" s="294" t="s">
        <v>144</v>
      </c>
    </row>
    <row r="61" spans="1:12" x14ac:dyDescent="0.25">
      <c r="A61" s="19"/>
      <c r="B61" s="39" t="s">
        <v>292</v>
      </c>
      <c r="C61" s="45">
        <v>334.95000000000005</v>
      </c>
      <c r="D61" s="40">
        <v>1000</v>
      </c>
      <c r="E61" s="41">
        <v>4000</v>
      </c>
      <c r="F61" s="45">
        <v>870.65000000000009</v>
      </c>
      <c r="G61" s="40">
        <v>1500</v>
      </c>
      <c r="H61" s="40">
        <v>6000</v>
      </c>
      <c r="I61" s="39" t="s">
        <v>143</v>
      </c>
      <c r="J61" s="39" t="s">
        <v>144</v>
      </c>
      <c r="K61" s="39" t="s">
        <v>144</v>
      </c>
      <c r="L61" s="294" t="s">
        <v>144</v>
      </c>
    </row>
    <row r="62" spans="1:12" x14ac:dyDescent="0.25">
      <c r="A62" s="19"/>
      <c r="B62" s="39" t="s">
        <v>293</v>
      </c>
      <c r="C62" s="45">
        <v>306.90000000000003</v>
      </c>
      <c r="D62" s="40">
        <v>1800</v>
      </c>
      <c r="E62" s="41">
        <v>6800</v>
      </c>
      <c r="F62" s="45">
        <v>796.95</v>
      </c>
      <c r="G62" s="40">
        <v>2500</v>
      </c>
      <c r="H62" s="40">
        <v>13600</v>
      </c>
      <c r="I62" s="39" t="s">
        <v>143</v>
      </c>
      <c r="J62" s="39" t="s">
        <v>144</v>
      </c>
      <c r="K62" s="39" t="s">
        <v>144</v>
      </c>
      <c r="L62" s="294" t="s">
        <v>144</v>
      </c>
    </row>
    <row r="63" spans="1:12" x14ac:dyDescent="0.25">
      <c r="A63" s="19"/>
      <c r="B63" s="39" t="s">
        <v>294</v>
      </c>
      <c r="C63" s="45">
        <v>260.15000000000003</v>
      </c>
      <c r="D63" s="40">
        <v>2000</v>
      </c>
      <c r="E63" s="41">
        <v>5000</v>
      </c>
      <c r="F63" s="45">
        <v>676.5</v>
      </c>
      <c r="G63" s="40">
        <v>4000</v>
      </c>
      <c r="H63" s="40">
        <v>10000</v>
      </c>
      <c r="I63" s="39" t="s">
        <v>143</v>
      </c>
      <c r="J63" s="39" t="s">
        <v>144</v>
      </c>
      <c r="K63" s="39" t="s">
        <v>144</v>
      </c>
      <c r="L63" s="294" t="s">
        <v>144</v>
      </c>
    </row>
    <row r="64" spans="1:12" x14ac:dyDescent="0.25">
      <c r="A64" s="19"/>
      <c r="B64" s="39" t="s">
        <v>295</v>
      </c>
      <c r="C64" s="45">
        <v>393.8</v>
      </c>
      <c r="D64" s="40">
        <v>500</v>
      </c>
      <c r="E64" s="41">
        <v>3600</v>
      </c>
      <c r="F64" s="45">
        <v>1002.1000000000001</v>
      </c>
      <c r="G64" s="40">
        <v>750</v>
      </c>
      <c r="H64" s="40">
        <v>5400</v>
      </c>
      <c r="I64" s="39" t="s">
        <v>143</v>
      </c>
      <c r="J64" s="39" t="s">
        <v>144</v>
      </c>
      <c r="K64" s="39" t="s">
        <v>144</v>
      </c>
      <c r="L64" s="294" t="s">
        <v>144</v>
      </c>
    </row>
    <row r="65" spans="1:12" x14ac:dyDescent="0.25">
      <c r="A65" s="19"/>
      <c r="B65" s="39" t="s">
        <v>296</v>
      </c>
      <c r="C65" s="45">
        <v>370.70000000000005</v>
      </c>
      <c r="D65" s="40">
        <v>1000</v>
      </c>
      <c r="E65" s="41">
        <v>4000</v>
      </c>
      <c r="F65" s="45">
        <v>942.15000000000009</v>
      </c>
      <c r="G65" s="40">
        <v>1500</v>
      </c>
      <c r="H65" s="40">
        <v>6000</v>
      </c>
      <c r="I65" s="39" t="s">
        <v>143</v>
      </c>
      <c r="J65" s="39" t="s">
        <v>144</v>
      </c>
      <c r="K65" s="39" t="s">
        <v>144</v>
      </c>
      <c r="L65" s="294" t="s">
        <v>144</v>
      </c>
    </row>
    <row r="66" spans="1:12" x14ac:dyDescent="0.25">
      <c r="A66" s="19"/>
      <c r="B66" s="39" t="s">
        <v>297</v>
      </c>
      <c r="C66" s="45">
        <v>342.65000000000003</v>
      </c>
      <c r="D66" s="40">
        <v>1800</v>
      </c>
      <c r="E66" s="41">
        <v>6800</v>
      </c>
      <c r="F66" s="45">
        <v>868.45</v>
      </c>
      <c r="G66" s="40">
        <v>2500</v>
      </c>
      <c r="H66" s="40">
        <v>13600</v>
      </c>
      <c r="I66" s="39" t="s">
        <v>143</v>
      </c>
      <c r="J66" s="39" t="s">
        <v>144</v>
      </c>
      <c r="K66" s="39" t="s">
        <v>144</v>
      </c>
      <c r="L66" s="294" t="s">
        <v>144</v>
      </c>
    </row>
    <row r="67" spans="1:12" x14ac:dyDescent="0.25">
      <c r="A67" s="19"/>
      <c r="B67" s="39" t="s">
        <v>298</v>
      </c>
      <c r="C67" s="45">
        <v>295.90000000000003</v>
      </c>
      <c r="D67" s="40">
        <v>2000</v>
      </c>
      <c r="E67" s="41">
        <v>5000</v>
      </c>
      <c r="F67" s="45">
        <v>748.00000000000011</v>
      </c>
      <c r="G67" s="40">
        <v>4000</v>
      </c>
      <c r="H67" s="40">
        <v>10000</v>
      </c>
      <c r="I67" s="39" t="s">
        <v>143</v>
      </c>
      <c r="J67" s="39" t="s">
        <v>144</v>
      </c>
      <c r="K67" s="39" t="s">
        <v>144</v>
      </c>
      <c r="L67" s="294" t="s">
        <v>144</v>
      </c>
    </row>
    <row r="68" spans="1:12" x14ac:dyDescent="0.25">
      <c r="A68" s="19"/>
      <c r="B68" s="39" t="s">
        <v>195</v>
      </c>
      <c r="C68" s="45">
        <v>358.05</v>
      </c>
      <c r="D68" s="40">
        <v>500</v>
      </c>
      <c r="E68" s="41">
        <v>3600</v>
      </c>
      <c r="F68" s="45">
        <v>930.6</v>
      </c>
      <c r="G68" s="40">
        <v>750</v>
      </c>
      <c r="H68" s="40">
        <v>5400</v>
      </c>
      <c r="I68" s="39" t="s">
        <v>143</v>
      </c>
      <c r="J68" s="39" t="s">
        <v>144</v>
      </c>
      <c r="K68" s="39" t="s">
        <v>144</v>
      </c>
      <c r="L68" s="294" t="s">
        <v>144</v>
      </c>
    </row>
    <row r="69" spans="1:12" x14ac:dyDescent="0.25">
      <c r="A69" s="19"/>
      <c r="B69" s="39" t="s">
        <v>198</v>
      </c>
      <c r="C69" s="45">
        <v>334.95000000000005</v>
      </c>
      <c r="D69" s="40">
        <v>1000</v>
      </c>
      <c r="E69" s="41">
        <v>4000</v>
      </c>
      <c r="F69" s="45">
        <v>870.65000000000009</v>
      </c>
      <c r="G69" s="40">
        <v>1500</v>
      </c>
      <c r="H69" s="40">
        <v>6000</v>
      </c>
      <c r="I69" s="39" t="s">
        <v>143</v>
      </c>
      <c r="J69" s="39" t="s">
        <v>144</v>
      </c>
      <c r="K69" s="39" t="s">
        <v>144</v>
      </c>
      <c r="L69" s="294" t="s">
        <v>144</v>
      </c>
    </row>
    <row r="70" spans="1:12" x14ac:dyDescent="0.25">
      <c r="A70" s="19"/>
      <c r="B70" s="39" t="s">
        <v>201</v>
      </c>
      <c r="C70" s="45">
        <v>306.90000000000003</v>
      </c>
      <c r="D70" s="40">
        <v>1800</v>
      </c>
      <c r="E70" s="41">
        <v>6800</v>
      </c>
      <c r="F70" s="45">
        <v>796.95</v>
      </c>
      <c r="G70" s="40">
        <v>2500</v>
      </c>
      <c r="H70" s="40">
        <v>13600</v>
      </c>
      <c r="I70" s="39" t="s">
        <v>143</v>
      </c>
      <c r="J70" s="39" t="s">
        <v>144</v>
      </c>
      <c r="K70" s="39" t="s">
        <v>144</v>
      </c>
      <c r="L70" s="294" t="s">
        <v>144</v>
      </c>
    </row>
    <row r="71" spans="1:12" x14ac:dyDescent="0.25">
      <c r="A71" s="19"/>
      <c r="B71" s="39" t="s">
        <v>204</v>
      </c>
      <c r="C71" s="45">
        <v>260.15000000000003</v>
      </c>
      <c r="D71" s="40">
        <v>2000</v>
      </c>
      <c r="E71" s="41">
        <v>5000</v>
      </c>
      <c r="F71" s="45">
        <v>676.5</v>
      </c>
      <c r="G71" s="40">
        <v>4000</v>
      </c>
      <c r="H71" s="40">
        <v>10000</v>
      </c>
      <c r="I71" s="39" t="s">
        <v>143</v>
      </c>
      <c r="J71" s="39" t="s">
        <v>144</v>
      </c>
      <c r="K71" s="39" t="s">
        <v>144</v>
      </c>
      <c r="L71" s="294" t="s">
        <v>144</v>
      </c>
    </row>
    <row r="72" spans="1:12" x14ac:dyDescent="0.25">
      <c r="A72" s="19"/>
      <c r="B72" s="39" t="s">
        <v>279</v>
      </c>
      <c r="C72" s="45">
        <v>393.8</v>
      </c>
      <c r="D72" s="40">
        <v>500</v>
      </c>
      <c r="E72" s="41">
        <v>3600</v>
      </c>
      <c r="F72" s="45">
        <v>1002.1000000000001</v>
      </c>
      <c r="G72" s="40">
        <v>750</v>
      </c>
      <c r="H72" s="40">
        <v>5400</v>
      </c>
      <c r="I72" s="39" t="s">
        <v>143</v>
      </c>
      <c r="J72" s="39" t="s">
        <v>144</v>
      </c>
      <c r="K72" s="39" t="s">
        <v>144</v>
      </c>
      <c r="L72" s="294" t="s">
        <v>144</v>
      </c>
    </row>
    <row r="73" spans="1:12" x14ac:dyDescent="0.25">
      <c r="A73" s="19"/>
      <c r="B73" s="39" t="s">
        <v>280</v>
      </c>
      <c r="C73" s="45">
        <v>370.70000000000005</v>
      </c>
      <c r="D73" s="40">
        <v>1000</v>
      </c>
      <c r="E73" s="41">
        <v>4000</v>
      </c>
      <c r="F73" s="45">
        <v>942.15000000000009</v>
      </c>
      <c r="G73" s="40">
        <v>1500</v>
      </c>
      <c r="H73" s="40">
        <v>6000</v>
      </c>
      <c r="I73" s="39" t="s">
        <v>143</v>
      </c>
      <c r="J73" s="39" t="s">
        <v>144</v>
      </c>
      <c r="K73" s="39" t="s">
        <v>144</v>
      </c>
      <c r="L73" s="294" t="s">
        <v>144</v>
      </c>
    </row>
    <row r="74" spans="1:12" x14ac:dyDescent="0.25">
      <c r="A74" s="19"/>
      <c r="B74" s="39" t="s">
        <v>281</v>
      </c>
      <c r="C74" s="45">
        <v>342.65000000000003</v>
      </c>
      <c r="D74" s="40">
        <v>1800</v>
      </c>
      <c r="E74" s="41">
        <v>6800</v>
      </c>
      <c r="F74" s="45">
        <v>868.45</v>
      </c>
      <c r="G74" s="40">
        <v>2500</v>
      </c>
      <c r="H74" s="40">
        <v>13600</v>
      </c>
      <c r="I74" s="39" t="s">
        <v>143</v>
      </c>
      <c r="J74" s="39" t="s">
        <v>144</v>
      </c>
      <c r="K74" s="39" t="s">
        <v>144</v>
      </c>
      <c r="L74" s="294" t="s">
        <v>144</v>
      </c>
    </row>
    <row r="75" spans="1:12" x14ac:dyDescent="0.25">
      <c r="A75" s="19"/>
      <c r="B75" s="39" t="s">
        <v>282</v>
      </c>
      <c r="C75" s="45">
        <v>295.90000000000003</v>
      </c>
      <c r="D75" s="40">
        <v>2000</v>
      </c>
      <c r="E75" s="41">
        <v>5000</v>
      </c>
      <c r="F75" s="45">
        <v>748.00000000000011</v>
      </c>
      <c r="G75" s="40">
        <v>4000</v>
      </c>
      <c r="H75" s="40">
        <v>10000</v>
      </c>
      <c r="I75" s="39" t="s">
        <v>143</v>
      </c>
      <c r="J75" s="39" t="s">
        <v>144</v>
      </c>
      <c r="K75" s="39" t="s">
        <v>144</v>
      </c>
      <c r="L75" s="294" t="s">
        <v>144</v>
      </c>
    </row>
    <row r="76" spans="1:12" x14ac:dyDescent="0.25">
      <c r="A76" s="49"/>
      <c r="B76" s="43" t="s">
        <v>147</v>
      </c>
      <c r="C76" s="47">
        <f>AVERAGE(C60:C75)</f>
        <v>332.88749999999999</v>
      </c>
      <c r="D76" s="47">
        <f t="shared" ref="D76:H76" si="11">AVERAGE(D60:D75)</f>
        <v>1325</v>
      </c>
      <c r="E76" s="47">
        <f t="shared" si="11"/>
        <v>4850</v>
      </c>
      <c r="F76" s="47">
        <f t="shared" si="11"/>
        <v>854.42500000000018</v>
      </c>
      <c r="G76" s="47">
        <f t="shared" si="11"/>
        <v>2187.5</v>
      </c>
      <c r="H76" s="47">
        <f t="shared" si="11"/>
        <v>8750</v>
      </c>
      <c r="I76" s="43"/>
      <c r="J76" s="43"/>
      <c r="K76" s="43"/>
      <c r="L76" s="293"/>
    </row>
    <row r="77" spans="1:12" x14ac:dyDescent="0.25">
      <c r="A77" s="19" t="s">
        <v>57</v>
      </c>
      <c r="B77" s="39" t="s">
        <v>283</v>
      </c>
      <c r="C77" s="45">
        <v>417</v>
      </c>
      <c r="D77" s="40">
        <v>2500</v>
      </c>
      <c r="E77" s="41">
        <v>8150</v>
      </c>
      <c r="F77" s="45">
        <v>1405</v>
      </c>
      <c r="G77" s="40">
        <v>5000</v>
      </c>
      <c r="H77" s="40">
        <v>16300</v>
      </c>
      <c r="I77" s="39" t="s">
        <v>143</v>
      </c>
      <c r="J77" s="46" t="s">
        <v>257</v>
      </c>
      <c r="K77" s="39" t="s">
        <v>144</v>
      </c>
      <c r="L77" s="292" t="s">
        <v>257</v>
      </c>
    </row>
    <row r="78" spans="1:12" x14ac:dyDescent="0.25">
      <c r="A78" s="19"/>
      <c r="B78" s="39" t="s">
        <v>284</v>
      </c>
      <c r="C78" s="45">
        <v>429</v>
      </c>
      <c r="D78" s="40">
        <v>3000</v>
      </c>
      <c r="E78" s="41">
        <v>7000</v>
      </c>
      <c r="F78" s="45">
        <v>1445</v>
      </c>
      <c r="G78" s="40">
        <v>6000</v>
      </c>
      <c r="H78" s="40">
        <v>14000</v>
      </c>
      <c r="I78" s="39" t="s">
        <v>143</v>
      </c>
      <c r="J78" s="46" t="s">
        <v>257</v>
      </c>
      <c r="K78" s="39" t="s">
        <v>144</v>
      </c>
      <c r="L78" s="292" t="s">
        <v>257</v>
      </c>
    </row>
    <row r="79" spans="1:12" x14ac:dyDescent="0.25">
      <c r="A79" s="19"/>
      <c r="B79" s="39" t="s">
        <v>285</v>
      </c>
      <c r="C79" s="45">
        <v>542</v>
      </c>
      <c r="D79" s="40">
        <v>1200</v>
      </c>
      <c r="E79" s="41">
        <v>6900</v>
      </c>
      <c r="F79" s="45">
        <v>1675</v>
      </c>
      <c r="G79" s="40">
        <v>3600</v>
      </c>
      <c r="H79" s="40">
        <v>13800</v>
      </c>
      <c r="I79" s="39" t="s">
        <v>143</v>
      </c>
      <c r="J79" s="46" t="s">
        <v>257</v>
      </c>
      <c r="K79" s="39" t="s">
        <v>144</v>
      </c>
      <c r="L79" s="292" t="s">
        <v>257</v>
      </c>
    </row>
    <row r="80" spans="1:12" x14ac:dyDescent="0.25">
      <c r="A80" s="49"/>
      <c r="B80" s="43" t="s">
        <v>147</v>
      </c>
      <c r="C80" s="47">
        <f>AVERAGE(C77:C79)</f>
        <v>462.66666666666669</v>
      </c>
      <c r="D80" s="47">
        <f t="shared" ref="D80:H80" si="12">AVERAGE(D77:D79)</f>
        <v>2233.3333333333335</v>
      </c>
      <c r="E80" s="47">
        <f t="shared" si="12"/>
        <v>7350</v>
      </c>
      <c r="F80" s="47">
        <f t="shared" si="12"/>
        <v>1508.3333333333333</v>
      </c>
      <c r="G80" s="47">
        <f t="shared" si="12"/>
        <v>4866.666666666667</v>
      </c>
      <c r="H80" s="47">
        <f t="shared" si="12"/>
        <v>14700</v>
      </c>
      <c r="I80" s="43"/>
      <c r="J80" s="43"/>
      <c r="K80" s="43"/>
      <c r="L80" s="293"/>
    </row>
    <row r="81" spans="1:12" x14ac:dyDescent="0.25">
      <c r="A81" s="19" t="s">
        <v>58</v>
      </c>
      <c r="B81" s="39" t="s">
        <v>210</v>
      </c>
      <c r="C81" s="45">
        <v>94</v>
      </c>
      <c r="D81" s="40">
        <v>300</v>
      </c>
      <c r="E81" s="41">
        <v>1500</v>
      </c>
      <c r="F81" s="45">
        <v>295</v>
      </c>
      <c r="G81" s="40">
        <v>600</v>
      </c>
      <c r="H81" s="40">
        <v>3000</v>
      </c>
      <c r="I81" s="39" t="s">
        <v>143</v>
      </c>
      <c r="J81" s="39" t="s">
        <v>144</v>
      </c>
      <c r="K81" s="39" t="s">
        <v>144</v>
      </c>
      <c r="L81" s="294" t="s">
        <v>144</v>
      </c>
    </row>
    <row r="82" spans="1:12" x14ac:dyDescent="0.25">
      <c r="A82" s="19"/>
      <c r="B82" s="39" t="s">
        <v>209</v>
      </c>
      <c r="C82" s="45">
        <v>17</v>
      </c>
      <c r="D82" s="40">
        <v>1500</v>
      </c>
      <c r="E82" s="41">
        <v>3000</v>
      </c>
      <c r="F82" s="45">
        <v>53</v>
      </c>
      <c r="G82" s="40">
        <v>3000</v>
      </c>
      <c r="H82" s="40">
        <v>6000</v>
      </c>
      <c r="I82" s="39" t="s">
        <v>143</v>
      </c>
      <c r="J82" s="39" t="s">
        <v>144</v>
      </c>
      <c r="K82" s="39" t="s">
        <v>144</v>
      </c>
      <c r="L82" s="294" t="s">
        <v>144</v>
      </c>
    </row>
    <row r="83" spans="1:12" x14ac:dyDescent="0.25">
      <c r="A83" s="19"/>
      <c r="B83" s="39" t="s">
        <v>211</v>
      </c>
      <c r="C83" s="45">
        <v>0</v>
      </c>
      <c r="D83" s="40">
        <v>1750</v>
      </c>
      <c r="E83" s="41">
        <v>5000</v>
      </c>
      <c r="F83" s="45">
        <v>0</v>
      </c>
      <c r="G83" s="40">
        <v>3500</v>
      </c>
      <c r="H83" s="40">
        <v>10000</v>
      </c>
      <c r="I83" s="39" t="s">
        <v>143</v>
      </c>
      <c r="J83" s="39" t="s">
        <v>144</v>
      </c>
      <c r="K83" s="39" t="s">
        <v>144</v>
      </c>
      <c r="L83" s="294" t="s">
        <v>144</v>
      </c>
    </row>
    <row r="84" spans="1:12" x14ac:dyDescent="0.25">
      <c r="A84" s="49"/>
      <c r="B84" s="43" t="s">
        <v>147</v>
      </c>
      <c r="C84" s="47">
        <f>AVERAGE(C81:C83)</f>
        <v>37</v>
      </c>
      <c r="D84" s="47">
        <f t="shared" ref="D84:H84" si="13">AVERAGE(D81:D83)</f>
        <v>1183.3333333333333</v>
      </c>
      <c r="E84" s="47">
        <f t="shared" si="13"/>
        <v>3166.6666666666665</v>
      </c>
      <c r="F84" s="47">
        <f t="shared" si="13"/>
        <v>116</v>
      </c>
      <c r="G84" s="47">
        <f t="shared" si="13"/>
        <v>2366.6666666666665</v>
      </c>
      <c r="H84" s="47">
        <f t="shared" si="13"/>
        <v>6333.333333333333</v>
      </c>
      <c r="I84" s="43"/>
      <c r="J84" s="43"/>
      <c r="K84" s="43"/>
      <c r="L84" s="293"/>
    </row>
    <row r="85" spans="1:12" x14ac:dyDescent="0.25">
      <c r="A85" s="19" t="s">
        <v>59</v>
      </c>
      <c r="B85" s="39" t="s">
        <v>214</v>
      </c>
      <c r="C85" s="52">
        <v>143</v>
      </c>
      <c r="D85" s="45">
        <v>600</v>
      </c>
      <c r="E85" s="45">
        <v>6850</v>
      </c>
      <c r="F85" s="45">
        <v>387</v>
      </c>
      <c r="G85" s="45">
        <v>1200</v>
      </c>
      <c r="H85" s="45">
        <v>13700</v>
      </c>
      <c r="I85" s="39" t="s">
        <v>143</v>
      </c>
      <c r="J85" s="39" t="s">
        <v>144</v>
      </c>
      <c r="K85" s="39" t="s">
        <v>144</v>
      </c>
      <c r="L85" s="294" t="s">
        <v>144</v>
      </c>
    </row>
    <row r="86" spans="1:12" x14ac:dyDescent="0.25">
      <c r="A86" s="19"/>
      <c r="B86" s="39" t="s">
        <v>215</v>
      </c>
      <c r="C86" s="52">
        <v>63</v>
      </c>
      <c r="D86" s="45">
        <v>1000</v>
      </c>
      <c r="E86" s="45">
        <v>6850</v>
      </c>
      <c r="F86" s="45">
        <v>253</v>
      </c>
      <c r="G86" s="45">
        <v>2000</v>
      </c>
      <c r="H86" s="45">
        <v>13700</v>
      </c>
      <c r="I86" s="39" t="s">
        <v>143</v>
      </c>
      <c r="J86" s="39" t="s">
        <v>144</v>
      </c>
      <c r="K86" s="39" t="s">
        <v>144</v>
      </c>
      <c r="L86" s="294" t="s">
        <v>144</v>
      </c>
    </row>
    <row r="87" spans="1:12" x14ac:dyDescent="0.25">
      <c r="A87" s="19"/>
      <c r="B87" s="39" t="s">
        <v>216</v>
      </c>
      <c r="C87" s="52">
        <v>75</v>
      </c>
      <c r="D87" s="45">
        <v>1200</v>
      </c>
      <c r="E87" s="45">
        <v>6850</v>
      </c>
      <c r="F87" s="45">
        <v>272</v>
      </c>
      <c r="G87" s="45">
        <v>2400</v>
      </c>
      <c r="H87" s="45">
        <v>13700</v>
      </c>
      <c r="I87" s="39" t="s">
        <v>143</v>
      </c>
      <c r="J87" s="39" t="s">
        <v>144</v>
      </c>
      <c r="K87" s="39" t="s">
        <v>144</v>
      </c>
      <c r="L87" s="294" t="s">
        <v>144</v>
      </c>
    </row>
    <row r="88" spans="1:12" x14ac:dyDescent="0.25">
      <c r="A88" s="19"/>
      <c r="B88" s="39" t="s">
        <v>217</v>
      </c>
      <c r="C88" s="52">
        <v>109</v>
      </c>
      <c r="D88" s="52">
        <v>475</v>
      </c>
      <c r="E88" s="52">
        <v>2750</v>
      </c>
      <c r="F88" s="52">
        <v>341</v>
      </c>
      <c r="G88" s="52">
        <v>950</v>
      </c>
      <c r="H88" s="52">
        <v>5500</v>
      </c>
      <c r="I88" s="39" t="s">
        <v>143</v>
      </c>
      <c r="J88" s="39" t="s">
        <v>144</v>
      </c>
      <c r="K88" s="39" t="s">
        <v>144</v>
      </c>
      <c r="L88" s="294" t="s">
        <v>144</v>
      </c>
    </row>
    <row r="89" spans="1:12" x14ac:dyDescent="0.25">
      <c r="A89" s="19"/>
      <c r="B89" s="39" t="s">
        <v>221</v>
      </c>
      <c r="C89" s="52">
        <v>61</v>
      </c>
      <c r="D89" s="52">
        <v>1225</v>
      </c>
      <c r="E89" s="52">
        <v>3000</v>
      </c>
      <c r="F89" s="52">
        <v>207</v>
      </c>
      <c r="G89" s="52">
        <v>1950</v>
      </c>
      <c r="H89" s="52">
        <v>6000</v>
      </c>
      <c r="I89" s="39" t="s">
        <v>143</v>
      </c>
      <c r="J89" s="39" t="s">
        <v>144</v>
      </c>
      <c r="K89" s="39" t="s">
        <v>144</v>
      </c>
      <c r="L89" s="294" t="s">
        <v>144</v>
      </c>
    </row>
    <row r="90" spans="1:12" x14ac:dyDescent="0.25">
      <c r="A90" s="19"/>
      <c r="B90" s="39" t="s">
        <v>223</v>
      </c>
      <c r="C90" s="52">
        <v>85</v>
      </c>
      <c r="D90" s="52">
        <v>1400</v>
      </c>
      <c r="E90" s="52">
        <v>2500</v>
      </c>
      <c r="F90" s="52">
        <v>304</v>
      </c>
      <c r="G90" s="52">
        <v>2800</v>
      </c>
      <c r="H90" s="52">
        <v>5000</v>
      </c>
      <c r="I90" s="39" t="s">
        <v>143</v>
      </c>
      <c r="J90" s="39" t="s">
        <v>144</v>
      </c>
      <c r="K90" s="39" t="s">
        <v>144</v>
      </c>
      <c r="L90" s="294" t="s">
        <v>144</v>
      </c>
    </row>
    <row r="91" spans="1:12" x14ac:dyDescent="0.25">
      <c r="A91" s="19"/>
      <c r="B91" s="39" t="s">
        <v>224</v>
      </c>
      <c r="C91" s="52">
        <v>93</v>
      </c>
      <c r="D91" s="52">
        <v>475</v>
      </c>
      <c r="E91" s="52">
        <v>2750</v>
      </c>
      <c r="F91" s="52">
        <v>283</v>
      </c>
      <c r="G91" s="52">
        <v>950</v>
      </c>
      <c r="H91" s="52">
        <v>5500</v>
      </c>
      <c r="I91" s="39" t="s">
        <v>143</v>
      </c>
      <c r="J91" s="39" t="s">
        <v>144</v>
      </c>
      <c r="K91" s="39" t="s">
        <v>144</v>
      </c>
      <c r="L91" s="294" t="s">
        <v>144</v>
      </c>
    </row>
    <row r="92" spans="1:12" x14ac:dyDescent="0.25">
      <c r="A92" s="53"/>
      <c r="B92" s="54" t="s">
        <v>147</v>
      </c>
      <c r="C92" s="55">
        <f>AVERAGE(C85:C91)</f>
        <v>89.857142857142861</v>
      </c>
      <c r="D92" s="55">
        <f t="shared" ref="D92:H92" si="14">AVERAGE(D85:D91)</f>
        <v>910.71428571428567</v>
      </c>
      <c r="E92" s="55">
        <f t="shared" si="14"/>
        <v>4507.1428571428569</v>
      </c>
      <c r="F92" s="55">
        <f t="shared" si="14"/>
        <v>292.42857142857144</v>
      </c>
      <c r="G92" s="55">
        <f t="shared" si="14"/>
        <v>1750</v>
      </c>
      <c r="H92" s="55">
        <f t="shared" si="14"/>
        <v>9014.2857142857138</v>
      </c>
      <c r="I92" s="54"/>
      <c r="J92" s="55"/>
      <c r="K92" s="55"/>
      <c r="L92" s="295"/>
    </row>
    <row r="93" spans="1:12" x14ac:dyDescent="0.25">
      <c r="A93" s="206" t="s">
        <v>225</v>
      </c>
      <c r="B93" s="207"/>
      <c r="C93" s="208">
        <f>AVERAGE(C3:C4,C6:C8,C10:C13,C15:C16,C18:C23,C25:C28,C30:C35,C39:C42,C44:C46,C48:C55,C57:C58,C60:C75,C77:C79,C81:C83,C85:C91)</f>
        <v>152.27328767123285</v>
      </c>
      <c r="D93" s="208">
        <v>1466</v>
      </c>
      <c r="E93" s="208">
        <v>4753</v>
      </c>
      <c r="F93" s="208">
        <f>AVERAGE(F3:F4,F6:F8,F10:F13,F15:F16,F18:F23,F25:F28,F30:F35,F39:F42,F44:F46,F48:F55,F57:F58,F60:F75,F77:F79,F81:F83,F85:F91)</f>
        <v>667.84876712328764</v>
      </c>
      <c r="G93" s="208">
        <v>2889</v>
      </c>
      <c r="H93" s="208">
        <v>9763</v>
      </c>
      <c r="I93" s="209"/>
      <c r="J93" s="210"/>
      <c r="K93" s="210"/>
      <c r="L93" s="296"/>
    </row>
    <row r="94" spans="1:12" x14ac:dyDescent="0.25">
      <c r="A94" s="211" t="s">
        <v>226</v>
      </c>
      <c r="B94" s="212"/>
      <c r="C94" s="213">
        <f>MEDIAN(C3:C4,C6:C8,C10:C13,C15:C16,C18:C23,C25:C28,C30:C35,C39:C42,C44:C46,C48:C55,C57:C58,C60:C75,C77:C79,C81:C83,C85:C91)</f>
        <v>96</v>
      </c>
      <c r="D94" s="213">
        <v>1325</v>
      </c>
      <c r="E94" s="213">
        <v>4500</v>
      </c>
      <c r="F94" s="213">
        <f>MEDIAN(F3:F4,F6:F8,F10:F13,F15:F16,F18:F23,F25:F28,F30:F35,F39:F42,F44:F46,F48:F55,F57:F58,F60:F75,F77:F79,F81:F83,F85:F91)</f>
        <v>670.43999999999994</v>
      </c>
      <c r="G94" s="213">
        <v>2650</v>
      </c>
      <c r="H94" s="213">
        <v>9000</v>
      </c>
      <c r="I94" s="214"/>
      <c r="J94" s="215"/>
      <c r="K94" s="215"/>
      <c r="L94" s="297"/>
    </row>
    <row r="97" spans="3:12" x14ac:dyDescent="0.25">
      <c r="C97" s="57" t="s">
        <v>227</v>
      </c>
      <c r="D97" s="58"/>
      <c r="E97" s="58"/>
      <c r="F97" s="58"/>
      <c r="G97" s="58"/>
      <c r="H97" s="58"/>
      <c r="I97" s="58"/>
      <c r="J97" s="58"/>
      <c r="K97" s="58"/>
      <c r="L97" s="59"/>
    </row>
    <row r="98" spans="3:12" x14ac:dyDescent="0.25">
      <c r="C98" s="60"/>
      <c r="D98" s="61"/>
      <c r="E98" s="61"/>
      <c r="F98" s="61"/>
      <c r="G98" s="61"/>
      <c r="H98" s="61"/>
      <c r="I98" s="61"/>
      <c r="J98" s="61"/>
      <c r="K98" s="61"/>
      <c r="L98" s="62"/>
    </row>
    <row r="99" spans="3:12" x14ac:dyDescent="0.25">
      <c r="C99" s="63" t="s">
        <v>228</v>
      </c>
      <c r="D99" s="61"/>
      <c r="E99" s="61"/>
      <c r="F99" s="61"/>
      <c r="G99" s="61"/>
      <c r="H99" s="61"/>
      <c r="I99" s="61"/>
      <c r="J99" s="61"/>
      <c r="K99" s="61"/>
      <c r="L99" s="62"/>
    </row>
    <row r="100" spans="3:12" x14ac:dyDescent="0.25">
      <c r="C100" s="60"/>
      <c r="D100" s="61"/>
      <c r="E100" s="61"/>
      <c r="F100" s="61"/>
      <c r="G100" s="61"/>
      <c r="H100" s="61"/>
      <c r="I100" s="61"/>
      <c r="J100" s="61"/>
      <c r="K100" s="61"/>
      <c r="L100" s="62"/>
    </row>
    <row r="101" spans="3:12" x14ac:dyDescent="0.25">
      <c r="C101" s="63" t="s">
        <v>229</v>
      </c>
      <c r="D101" s="61"/>
      <c r="E101" s="61"/>
      <c r="F101" s="61"/>
      <c r="G101" s="61"/>
      <c r="H101" s="61"/>
      <c r="I101" s="61"/>
      <c r="J101" s="61"/>
      <c r="K101" s="61"/>
      <c r="L101" s="62"/>
    </row>
    <row r="102" spans="3:12" x14ac:dyDescent="0.25">
      <c r="C102" s="60"/>
      <c r="D102" s="61"/>
      <c r="E102" s="61"/>
      <c r="F102" s="61"/>
      <c r="G102" s="61"/>
      <c r="H102" s="61"/>
      <c r="I102" s="61"/>
      <c r="J102" s="61"/>
      <c r="K102" s="61"/>
      <c r="L102" s="62"/>
    </row>
    <row r="103" spans="3:12" x14ac:dyDescent="0.25">
      <c r="C103" s="63" t="s">
        <v>230</v>
      </c>
      <c r="D103" s="61"/>
      <c r="E103" s="61"/>
      <c r="F103" s="61"/>
      <c r="G103" s="61"/>
      <c r="H103" s="61"/>
      <c r="I103" s="61"/>
      <c r="J103" s="61"/>
      <c r="K103" s="61"/>
      <c r="L103" s="62"/>
    </row>
    <row r="104" spans="3:12" x14ac:dyDescent="0.25">
      <c r="C104" s="60"/>
      <c r="D104" s="61"/>
      <c r="E104" s="61"/>
      <c r="F104" s="61"/>
      <c r="G104" s="61"/>
      <c r="H104" s="61"/>
      <c r="I104" s="61"/>
      <c r="J104" s="61"/>
      <c r="K104" s="61"/>
      <c r="L104" s="62"/>
    </row>
    <row r="105" spans="3:12" x14ac:dyDescent="0.25">
      <c r="C105" s="64" t="s">
        <v>231</v>
      </c>
      <c r="D105" s="61"/>
      <c r="E105" s="61"/>
      <c r="F105" s="61"/>
      <c r="G105" s="61"/>
      <c r="H105" s="61"/>
      <c r="I105" s="61"/>
      <c r="J105" s="61"/>
      <c r="K105" s="61"/>
      <c r="L105" s="62"/>
    </row>
    <row r="106" spans="3:12" x14ac:dyDescent="0.25">
      <c r="C106" s="60"/>
      <c r="D106" s="61"/>
      <c r="E106" s="61"/>
      <c r="F106" s="61"/>
      <c r="G106" s="61"/>
      <c r="H106" s="61"/>
      <c r="I106" s="61"/>
      <c r="J106" s="61"/>
      <c r="K106" s="61"/>
      <c r="L106" s="62"/>
    </row>
    <row r="107" spans="3:12" x14ac:dyDescent="0.25">
      <c r="C107" s="65" t="s">
        <v>37</v>
      </c>
      <c r="D107" s="66" t="s">
        <v>232</v>
      </c>
      <c r="E107" s="66"/>
      <c r="F107" s="66"/>
      <c r="G107" s="61"/>
      <c r="H107" s="61"/>
      <c r="I107" s="61"/>
      <c r="J107" s="61"/>
      <c r="K107" s="61"/>
      <c r="L107" s="62"/>
    </row>
    <row r="108" spans="3:12" x14ac:dyDescent="0.25">
      <c r="C108" s="65" t="s">
        <v>40</v>
      </c>
      <c r="D108" s="66" t="s">
        <v>233</v>
      </c>
      <c r="E108" s="66"/>
      <c r="F108" s="66"/>
      <c r="G108" s="61"/>
      <c r="H108" s="61"/>
      <c r="I108" s="61"/>
      <c r="J108" s="61"/>
      <c r="K108" s="61"/>
      <c r="L108" s="62"/>
    </row>
    <row r="109" spans="3:12" x14ac:dyDescent="0.25">
      <c r="C109" s="65" t="s">
        <v>42</v>
      </c>
      <c r="D109" s="66" t="s">
        <v>234</v>
      </c>
      <c r="E109" s="66"/>
      <c r="F109" s="66"/>
      <c r="G109" s="61"/>
      <c r="H109" s="61"/>
      <c r="I109" s="61"/>
      <c r="J109" s="61"/>
      <c r="K109" s="61"/>
      <c r="L109" s="62"/>
    </row>
    <row r="110" spans="3:12" x14ac:dyDescent="0.25">
      <c r="C110" s="65" t="s">
        <v>43</v>
      </c>
      <c r="D110" s="66" t="s">
        <v>235</v>
      </c>
      <c r="E110" s="66"/>
      <c r="F110" s="67" t="s">
        <v>236</v>
      </c>
      <c r="G110" s="67"/>
      <c r="H110" s="67"/>
      <c r="I110" s="67"/>
      <c r="J110" s="67"/>
      <c r="K110" s="67"/>
      <c r="L110" s="68"/>
    </row>
    <row r="111" spans="3:12" x14ac:dyDescent="0.25">
      <c r="C111" s="65" t="s">
        <v>44</v>
      </c>
      <c r="D111" s="66" t="s">
        <v>237</v>
      </c>
      <c r="E111" s="66"/>
      <c r="F111" s="67" t="s">
        <v>238</v>
      </c>
      <c r="G111" s="67"/>
      <c r="H111" s="67"/>
      <c r="I111" s="67"/>
      <c r="J111" s="67"/>
      <c r="K111" s="67"/>
      <c r="L111" s="69"/>
    </row>
    <row r="112" spans="3:12" x14ac:dyDescent="0.25">
      <c r="C112" s="65" t="s">
        <v>46</v>
      </c>
      <c r="D112" s="66" t="s">
        <v>239</v>
      </c>
      <c r="E112" s="66"/>
      <c r="F112" s="67"/>
      <c r="G112" s="67"/>
      <c r="H112" s="67"/>
      <c r="I112" s="67"/>
      <c r="J112" s="67"/>
      <c r="K112" s="67"/>
      <c r="L112" s="68"/>
    </row>
    <row r="113" spans="3:12" x14ac:dyDescent="0.25">
      <c r="C113" s="65" t="s">
        <v>47</v>
      </c>
      <c r="D113" s="66" t="s">
        <v>241</v>
      </c>
      <c r="E113" s="66"/>
      <c r="F113" s="70"/>
      <c r="G113" s="70"/>
      <c r="H113" s="70"/>
      <c r="I113" s="70"/>
      <c r="J113" s="70"/>
      <c r="K113" s="70"/>
      <c r="L113" s="68"/>
    </row>
    <row r="114" spans="3:12" x14ac:dyDescent="0.25">
      <c r="C114" s="65" t="s">
        <v>48</v>
      </c>
      <c r="D114" s="66" t="s">
        <v>242</v>
      </c>
      <c r="E114" s="66"/>
      <c r="F114" s="67" t="s">
        <v>243</v>
      </c>
      <c r="G114" s="67"/>
      <c r="H114" s="67"/>
      <c r="I114" s="67"/>
      <c r="J114" s="67"/>
      <c r="K114" s="67"/>
      <c r="L114" s="68"/>
    </row>
    <row r="115" spans="3:12" x14ac:dyDescent="0.25">
      <c r="C115" s="65" t="s">
        <v>49</v>
      </c>
      <c r="D115" s="66" t="s">
        <v>244</v>
      </c>
      <c r="E115" s="66"/>
      <c r="F115" s="67" t="s">
        <v>245</v>
      </c>
      <c r="G115" s="67"/>
      <c r="H115" s="67"/>
      <c r="I115" s="67"/>
      <c r="J115" s="67"/>
      <c r="K115" s="67"/>
      <c r="L115" s="68"/>
    </row>
    <row r="116" spans="3:12" x14ac:dyDescent="0.25">
      <c r="C116" s="65" t="s">
        <v>51</v>
      </c>
      <c r="D116" s="66" t="s">
        <v>246</v>
      </c>
      <c r="E116" s="66"/>
      <c r="F116" s="67" t="s">
        <v>247</v>
      </c>
      <c r="G116" s="67"/>
      <c r="H116" s="67"/>
      <c r="I116" s="67"/>
      <c r="J116" s="67"/>
      <c r="K116" s="67"/>
      <c r="L116" s="68"/>
    </row>
    <row r="117" spans="3:12" x14ac:dyDescent="0.25">
      <c r="C117" s="65" t="s">
        <v>53</v>
      </c>
      <c r="D117" s="66" t="s">
        <v>248</v>
      </c>
      <c r="E117" s="66"/>
      <c r="F117" s="67" t="s">
        <v>287</v>
      </c>
      <c r="G117" s="67"/>
      <c r="H117" s="67"/>
      <c r="I117" s="67"/>
      <c r="J117" s="67"/>
      <c r="K117" s="67"/>
      <c r="L117" s="68"/>
    </row>
    <row r="118" spans="3:12" x14ac:dyDescent="0.25">
      <c r="C118" s="65" t="s">
        <v>54</v>
      </c>
      <c r="D118" s="66" t="s">
        <v>250</v>
      </c>
      <c r="E118" s="66"/>
      <c r="F118" s="70"/>
      <c r="G118" s="70"/>
      <c r="H118" s="70"/>
      <c r="I118" s="70"/>
      <c r="J118" s="70"/>
      <c r="K118" s="70"/>
      <c r="L118" s="68"/>
    </row>
    <row r="119" spans="3:12" x14ac:dyDescent="0.25">
      <c r="C119" s="65" t="s">
        <v>56</v>
      </c>
      <c r="D119" s="66" t="s">
        <v>251</v>
      </c>
      <c r="E119" s="66"/>
      <c r="F119" s="67" t="s">
        <v>252</v>
      </c>
      <c r="G119" s="67"/>
      <c r="H119" s="67"/>
      <c r="I119" s="67"/>
      <c r="J119" s="67"/>
      <c r="K119" s="67"/>
      <c r="L119" s="68"/>
    </row>
    <row r="120" spans="3:12" x14ac:dyDescent="0.25">
      <c r="C120" s="65" t="s">
        <v>57</v>
      </c>
      <c r="D120" s="66" t="s">
        <v>253</v>
      </c>
      <c r="E120" s="66"/>
      <c r="F120" s="66"/>
      <c r="G120" s="71"/>
      <c r="H120" s="61"/>
      <c r="I120" s="61"/>
      <c r="J120" s="61"/>
      <c r="K120" s="61"/>
      <c r="L120" s="62"/>
    </row>
    <row r="121" spans="3:12" x14ac:dyDescent="0.25">
      <c r="C121" s="65" t="s">
        <v>58</v>
      </c>
      <c r="D121" s="66" t="s">
        <v>254</v>
      </c>
      <c r="E121" s="66"/>
      <c r="F121" s="66"/>
      <c r="G121" s="61"/>
      <c r="H121" s="61"/>
      <c r="I121" s="61"/>
      <c r="J121" s="61"/>
      <c r="K121" s="61"/>
      <c r="L121" s="62"/>
    </row>
    <row r="122" spans="3:12" x14ac:dyDescent="0.25">
      <c r="C122" s="65" t="s">
        <v>59</v>
      </c>
      <c r="D122" s="66" t="s">
        <v>255</v>
      </c>
      <c r="E122" s="66"/>
      <c r="F122" s="66"/>
      <c r="G122" s="61"/>
      <c r="H122" s="61"/>
      <c r="I122" s="61"/>
      <c r="J122" s="61"/>
      <c r="K122" s="61"/>
      <c r="L122" s="62"/>
    </row>
    <row r="123" spans="3:12" x14ac:dyDescent="0.25">
      <c r="C123" s="60"/>
      <c r="D123" s="61"/>
      <c r="E123" s="61"/>
      <c r="F123" s="61"/>
      <c r="G123" s="61"/>
      <c r="H123" s="61"/>
      <c r="I123" s="61"/>
      <c r="J123" s="61"/>
      <c r="K123" s="61"/>
      <c r="L123" s="62"/>
    </row>
    <row r="124" spans="3:12" x14ac:dyDescent="0.25">
      <c r="C124" s="72"/>
      <c r="D124" s="73"/>
      <c r="E124" s="73"/>
      <c r="F124" s="73"/>
      <c r="G124" s="73"/>
      <c r="H124" s="73"/>
      <c r="I124" s="73"/>
      <c r="J124" s="73"/>
      <c r="K124" s="73"/>
      <c r="L124" s="74"/>
    </row>
  </sheetData>
  <sheetProtection algorithmName="SHA-512" hashValue="4Sl7o2QFWT86YEuylEHU+tAnsLhkDXcMihI/Sb46D+ai/lAizKG92SZJZa5I+9NUXIfbk6lrul1NY7MOXy+ReQ==" saltValue="+yZ6aPNKpRXjkiEdIp03xA==" spinCount="100000" sheet="1" objects="1" scenarios="1"/>
  <hyperlinks>
    <hyperlink ref="D122:F122" r:id="rId1" display="West Virginia Public Employees Insurance Agency" xr:uid="{A72C7684-F73B-4206-B830-822CD76F0EE1}"/>
    <hyperlink ref="D121:F121" r:id="rId2" display="Virginia Department of Human Resource Management  " xr:uid="{A4E573DE-30A9-4D48-9510-1B799AD2826F}"/>
    <hyperlink ref="D120:F120" r:id="rId3" display="Teacher Retirement System of Texas" xr:uid="{CDC739C4-0952-4471-B6A0-0A98E402185C}"/>
    <hyperlink ref="D119:E119" r:id="rId4" display="Tennessee Partners for Health" xr:uid="{48BE5871-D45A-4A1D-BA02-17AE8FB059F9}"/>
    <hyperlink ref="D118:E118" r:id="rId5" display="South Carolina Department of Education  " xr:uid="{4F171173-28F4-4060-908F-DFF8BABA6CC6}"/>
    <hyperlink ref="D117:E117" r:id="rId6" display="Oklahoma Office of Management and Enterprise Services – Group Insurance Division" xr:uid="{A0D4841E-8618-49D4-BFB3-6880701774F9}"/>
    <hyperlink ref="D116:E116" r:id="rId7" display="North Carolina State Health Plan" xr:uid="{38044B25-32CA-4AC0-A470-F8768C410B55}"/>
    <hyperlink ref="D115:E115" r:id="rId8" display="Mississippi Department of Finance and Administration" xr:uid="{34E108AC-5C3F-418B-8657-6CD6DDEB63B5}"/>
    <hyperlink ref="D114:E114" r:id="rId9" display="Charles County Public Schools" xr:uid="{A4360485-E1D8-404C-B7E7-B53C63D8B7CB}"/>
    <hyperlink ref="D113:E113" r:id="rId10" display="State of Louisiana Office of Group Benefits" xr:uid="{347E58B6-1856-4652-BA5F-D59C5E5805B0}"/>
    <hyperlink ref="D112:E112" r:id="rId11" display="Kentucky Employees’ Health Plan " xr:uid="{1BC857C5-F63A-4D72-9E37-0022188F24C6}"/>
    <hyperlink ref="D111:E111" r:id="rId12" display="Georgia State Health Benefit Plan" xr:uid="{D82520E2-59E6-49CE-B5E0-E46D663A0DBB}"/>
    <hyperlink ref="D110:E110" r:id="rId13" display="Florida Department of Management Services" xr:uid="{D035EA9B-927C-4145-883A-47C2846E5308}"/>
    <hyperlink ref="D109:F109" r:id="rId14" display="Delaware Department of Human Resources" xr:uid="{C272F47D-0DC6-498E-8280-C5C6F9C074C6}"/>
    <hyperlink ref="D108:F108" r:id="rId15" display="Health Advantage Arkansas State and Public-School Employees" xr:uid="{79E55BDB-478F-4606-8A8B-99D272862346}"/>
    <hyperlink ref="D107:F107" r:id="rId16" display="Public Education Employees’ Health Insurance Plan (PEEHIP)" xr:uid="{5D9E91F5-E459-42C9-A76A-54DA4E0E38A5}"/>
  </hyperlinks>
  <pageMargins left="0.7" right="0.7" top="0.75" bottom="0.75" header="0.3" footer="0.3"/>
  <pageSetup orientation="portrait" horizontalDpi="1200" verticalDpi="1200"/>
  <ignoredErrors>
    <ignoredError sqref="C9:H9" formulaRange="1"/>
  </ignoredErrors>
  <tableParts count="1">
    <tablePart r:id="rId17"/>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98AD-593F-4EC3-9955-AE03EE410CF7}">
  <sheetPr>
    <tabColor rgb="FF66ACB4"/>
  </sheetPr>
  <dimension ref="A1:L124"/>
  <sheetViews>
    <sheetView workbookViewId="0">
      <pane xSplit="2" ySplit="2" topLeftCell="C3" activePane="bottomRight" state="frozen"/>
      <selection pane="topRight"/>
      <selection pane="bottomLeft"/>
      <selection pane="bottomRight" activeCell="C94" sqref="C94"/>
    </sheetView>
  </sheetViews>
  <sheetFormatPr defaultRowHeight="15" x14ac:dyDescent="0.25"/>
  <cols>
    <col min="1" max="1" width="17.42578125" style="56" bestFit="1" customWidth="1"/>
    <col min="2" max="2" width="36.7109375" customWidth="1"/>
    <col min="3" max="8" width="21.28515625" customWidth="1"/>
    <col min="9" max="9" width="25.5703125" customWidth="1"/>
    <col min="10" max="12" width="27.5703125" bestFit="1" customWidth="1"/>
  </cols>
  <sheetData>
    <row r="1" spans="1:12" ht="20.25" x14ac:dyDescent="0.3">
      <c r="A1" s="318" t="s">
        <v>299</v>
      </c>
      <c r="B1" s="1"/>
      <c r="C1" s="1"/>
      <c r="D1" s="1"/>
      <c r="E1" s="1"/>
      <c r="F1" s="1"/>
      <c r="G1" s="1"/>
      <c r="H1" s="1"/>
      <c r="I1" s="1"/>
      <c r="J1" s="1"/>
      <c r="K1" s="1"/>
      <c r="L1" s="1"/>
    </row>
    <row r="2" spans="1:12" s="38" customFormat="1" ht="47.45" customHeight="1" thickBot="1" x14ac:dyDescent="0.3">
      <c r="A2" s="35" t="s">
        <v>19</v>
      </c>
      <c r="B2" s="36" t="s">
        <v>131</v>
      </c>
      <c r="C2" s="36" t="s">
        <v>132</v>
      </c>
      <c r="D2" s="36" t="s">
        <v>133</v>
      </c>
      <c r="E2" s="37" t="s">
        <v>134</v>
      </c>
      <c r="F2" s="36" t="s">
        <v>135</v>
      </c>
      <c r="G2" s="36" t="s">
        <v>136</v>
      </c>
      <c r="H2" s="36" t="s">
        <v>137</v>
      </c>
      <c r="I2" s="36" t="s">
        <v>138</v>
      </c>
      <c r="J2" s="36" t="s">
        <v>139</v>
      </c>
      <c r="K2" s="36" t="s">
        <v>140</v>
      </c>
      <c r="L2" s="291" t="s">
        <v>141</v>
      </c>
    </row>
    <row r="3" spans="1:12" ht="15.75" thickTop="1" x14ac:dyDescent="0.25">
      <c r="A3" s="19" t="s">
        <v>37</v>
      </c>
      <c r="B3" s="39" t="s">
        <v>146</v>
      </c>
      <c r="C3" s="40">
        <v>30</v>
      </c>
      <c r="D3" s="40">
        <v>300</v>
      </c>
      <c r="E3" s="41">
        <v>9100</v>
      </c>
      <c r="F3" s="40">
        <v>307</v>
      </c>
      <c r="G3" s="40">
        <v>900</v>
      </c>
      <c r="H3" s="40">
        <v>18200</v>
      </c>
      <c r="I3" s="40" t="s">
        <v>143</v>
      </c>
      <c r="J3" s="39" t="s">
        <v>144</v>
      </c>
      <c r="K3" s="39" t="s">
        <v>144</v>
      </c>
      <c r="L3" s="292" t="s">
        <v>257</v>
      </c>
    </row>
    <row r="4" spans="1:12" x14ac:dyDescent="0.25">
      <c r="A4" s="19"/>
      <c r="B4" s="39" t="s">
        <v>142</v>
      </c>
      <c r="C4" s="40">
        <v>30</v>
      </c>
      <c r="D4" s="40">
        <v>300</v>
      </c>
      <c r="E4" s="41">
        <v>9100</v>
      </c>
      <c r="F4" s="40">
        <v>307</v>
      </c>
      <c r="G4" s="40">
        <v>900</v>
      </c>
      <c r="H4" s="40">
        <v>18200</v>
      </c>
      <c r="I4" s="40" t="s">
        <v>143</v>
      </c>
      <c r="J4" s="39" t="s">
        <v>144</v>
      </c>
      <c r="K4" s="39" t="s">
        <v>144</v>
      </c>
      <c r="L4" s="292" t="s">
        <v>257</v>
      </c>
    </row>
    <row r="5" spans="1:12" x14ac:dyDescent="0.25">
      <c r="A5" s="42"/>
      <c r="B5" s="43" t="s">
        <v>147</v>
      </c>
      <c r="C5" s="44">
        <f>AVERAGE(C3:C4)</f>
        <v>30</v>
      </c>
      <c r="D5" s="44">
        <f t="shared" ref="D5:H5" si="0">AVERAGE(D3:D4)</f>
        <v>300</v>
      </c>
      <c r="E5" s="44">
        <f t="shared" si="0"/>
        <v>9100</v>
      </c>
      <c r="F5" s="44">
        <f t="shared" si="0"/>
        <v>307</v>
      </c>
      <c r="G5" s="44">
        <f t="shared" si="0"/>
        <v>900</v>
      </c>
      <c r="H5" s="44">
        <f t="shared" si="0"/>
        <v>18200</v>
      </c>
      <c r="I5" s="44"/>
      <c r="J5" s="43"/>
      <c r="K5" s="43"/>
      <c r="L5" s="293"/>
    </row>
    <row r="6" spans="1:12" x14ac:dyDescent="0.25">
      <c r="A6" s="19" t="s">
        <v>40</v>
      </c>
      <c r="B6" s="39" t="s">
        <v>258</v>
      </c>
      <c r="C6" s="45">
        <v>221.1</v>
      </c>
      <c r="D6" s="40">
        <v>750</v>
      </c>
      <c r="E6" s="41">
        <v>3250</v>
      </c>
      <c r="F6" s="45">
        <v>848.74</v>
      </c>
      <c r="G6" s="40">
        <v>1500</v>
      </c>
      <c r="H6" s="40">
        <v>6500</v>
      </c>
      <c r="I6" s="40" t="s">
        <v>143</v>
      </c>
      <c r="J6" s="46" t="s">
        <v>257</v>
      </c>
      <c r="K6" s="39" t="s">
        <v>257</v>
      </c>
      <c r="L6" s="294" t="s">
        <v>144</v>
      </c>
    </row>
    <row r="7" spans="1:12" x14ac:dyDescent="0.25">
      <c r="A7" s="19"/>
      <c r="B7" s="39" t="s">
        <v>149</v>
      </c>
      <c r="C7" s="45">
        <v>94.83</v>
      </c>
      <c r="D7" s="40">
        <v>1750</v>
      </c>
      <c r="E7" s="41">
        <v>6450</v>
      </c>
      <c r="F7" s="45">
        <v>414.77</v>
      </c>
      <c r="G7" s="40">
        <v>3000</v>
      </c>
      <c r="H7" s="40">
        <v>9675</v>
      </c>
      <c r="I7" s="39" t="s">
        <v>143</v>
      </c>
      <c r="J7" s="46" t="s">
        <v>257</v>
      </c>
      <c r="K7" s="39" t="s">
        <v>257</v>
      </c>
      <c r="L7" s="294" t="s">
        <v>144</v>
      </c>
    </row>
    <row r="8" spans="1:12" x14ac:dyDescent="0.25">
      <c r="A8" s="19"/>
      <c r="B8" s="39" t="s">
        <v>150</v>
      </c>
      <c r="C8" s="45">
        <v>54.31</v>
      </c>
      <c r="D8" s="40">
        <v>4000</v>
      </c>
      <c r="E8" s="41">
        <v>6450</v>
      </c>
      <c r="F8" s="45">
        <v>306.68</v>
      </c>
      <c r="G8" s="40">
        <v>8000</v>
      </c>
      <c r="H8" s="40">
        <v>12900</v>
      </c>
      <c r="I8" s="39" t="s">
        <v>143</v>
      </c>
      <c r="J8" s="46" t="s">
        <v>257</v>
      </c>
      <c r="K8" s="39" t="s">
        <v>257</v>
      </c>
      <c r="L8" s="294" t="s">
        <v>144</v>
      </c>
    </row>
    <row r="9" spans="1:12" x14ac:dyDescent="0.25">
      <c r="A9" s="42"/>
      <c r="B9" s="43" t="s">
        <v>147</v>
      </c>
      <c r="C9" s="47">
        <f>AVERAGE(C6:C8)</f>
        <v>123.41333333333334</v>
      </c>
      <c r="D9" s="47">
        <f t="shared" ref="D9:H9" si="1">AVERAGE(D6:D8)</f>
        <v>2166.6666666666665</v>
      </c>
      <c r="E9" s="47">
        <f t="shared" si="1"/>
        <v>5383.333333333333</v>
      </c>
      <c r="F9" s="47">
        <f t="shared" si="1"/>
        <v>523.39666666666665</v>
      </c>
      <c r="G9" s="47">
        <f t="shared" si="1"/>
        <v>4166.666666666667</v>
      </c>
      <c r="H9" s="47">
        <f t="shared" si="1"/>
        <v>9691.6666666666661</v>
      </c>
      <c r="I9" s="43"/>
      <c r="J9" s="43"/>
      <c r="K9" s="43"/>
      <c r="L9" s="293"/>
    </row>
    <row r="10" spans="1:12" x14ac:dyDescent="0.25">
      <c r="A10" s="19" t="s">
        <v>42</v>
      </c>
      <c r="B10" s="39" t="s">
        <v>259</v>
      </c>
      <c r="C10" s="45">
        <v>33.06</v>
      </c>
      <c r="D10" s="40">
        <v>500</v>
      </c>
      <c r="E10" s="41">
        <v>2000</v>
      </c>
      <c r="F10" s="45">
        <v>85.54</v>
      </c>
      <c r="G10" s="40">
        <v>1000</v>
      </c>
      <c r="H10" s="40">
        <v>4000</v>
      </c>
      <c r="I10" s="39" t="s">
        <v>143</v>
      </c>
      <c r="J10" s="39" t="s">
        <v>144</v>
      </c>
      <c r="K10" s="39" t="s">
        <v>144</v>
      </c>
      <c r="L10" s="294" t="s">
        <v>144</v>
      </c>
    </row>
    <row r="11" spans="1:12" x14ac:dyDescent="0.25">
      <c r="A11" s="19"/>
      <c r="B11" s="39" t="s">
        <v>260</v>
      </c>
      <c r="C11" s="45">
        <v>42.78</v>
      </c>
      <c r="D11" s="40">
        <v>1500</v>
      </c>
      <c r="E11" s="41">
        <v>4500</v>
      </c>
      <c r="F11" s="45">
        <v>112.68</v>
      </c>
      <c r="G11" s="40">
        <v>3000</v>
      </c>
      <c r="H11" s="40">
        <v>9000</v>
      </c>
      <c r="I11" s="39" t="s">
        <v>143</v>
      </c>
      <c r="J11" s="39" t="s">
        <v>144</v>
      </c>
      <c r="K11" s="39" t="s">
        <v>144</v>
      </c>
      <c r="L11" s="294" t="s">
        <v>144</v>
      </c>
    </row>
    <row r="12" spans="1:12" x14ac:dyDescent="0.25">
      <c r="A12" s="19"/>
      <c r="B12" s="39" t="s">
        <v>261</v>
      </c>
      <c r="C12" s="45">
        <v>56.1</v>
      </c>
      <c r="D12" s="40" t="s">
        <v>38</v>
      </c>
      <c r="E12" s="41">
        <v>4500</v>
      </c>
      <c r="F12" s="45">
        <v>147.58000000000001</v>
      </c>
      <c r="G12" s="40" t="s">
        <v>38</v>
      </c>
      <c r="H12" s="40">
        <v>9000</v>
      </c>
      <c r="I12" s="39" t="s">
        <v>143</v>
      </c>
      <c r="J12" s="39" t="s">
        <v>144</v>
      </c>
      <c r="K12" s="39" t="s">
        <v>144</v>
      </c>
      <c r="L12" s="294" t="s">
        <v>144</v>
      </c>
    </row>
    <row r="13" spans="1:12" x14ac:dyDescent="0.25">
      <c r="A13" s="19"/>
      <c r="B13" s="39" t="s">
        <v>262</v>
      </c>
      <c r="C13" s="45">
        <v>125.04</v>
      </c>
      <c r="D13" s="39" t="s">
        <v>38</v>
      </c>
      <c r="E13" s="41">
        <v>4500</v>
      </c>
      <c r="F13" s="45">
        <v>324.39999999999998</v>
      </c>
      <c r="G13" s="39" t="s">
        <v>38</v>
      </c>
      <c r="H13" s="40">
        <v>9000</v>
      </c>
      <c r="I13" s="39" t="s">
        <v>143</v>
      </c>
      <c r="J13" s="39" t="s">
        <v>144</v>
      </c>
      <c r="K13" s="39" t="s">
        <v>144</v>
      </c>
      <c r="L13" s="294" t="s">
        <v>144</v>
      </c>
    </row>
    <row r="14" spans="1:12" x14ac:dyDescent="0.25">
      <c r="A14" s="42"/>
      <c r="B14" s="43" t="s">
        <v>147</v>
      </c>
      <c r="C14" s="47">
        <f>AVERAGE(C10:C13)</f>
        <v>64.245000000000005</v>
      </c>
      <c r="D14" s="47">
        <f t="shared" ref="D14:H14" si="2">AVERAGE(D10:D13)</f>
        <v>1000</v>
      </c>
      <c r="E14" s="47">
        <f t="shared" si="2"/>
        <v>3875</v>
      </c>
      <c r="F14" s="47">
        <f t="shared" si="2"/>
        <v>167.55</v>
      </c>
      <c r="G14" s="47">
        <f t="shared" si="2"/>
        <v>2000</v>
      </c>
      <c r="H14" s="47">
        <f t="shared" si="2"/>
        <v>7750</v>
      </c>
      <c r="I14" s="43"/>
      <c r="J14" s="43"/>
      <c r="K14" s="43"/>
      <c r="L14" s="293"/>
    </row>
    <row r="15" spans="1:12" x14ac:dyDescent="0.25">
      <c r="A15" s="48" t="s">
        <v>43</v>
      </c>
      <c r="B15" s="39" t="s">
        <v>263</v>
      </c>
      <c r="C15" s="40">
        <v>50</v>
      </c>
      <c r="D15" s="40">
        <v>250</v>
      </c>
      <c r="E15" s="41">
        <v>9100</v>
      </c>
      <c r="F15" s="40">
        <v>180</v>
      </c>
      <c r="G15" s="40">
        <v>500</v>
      </c>
      <c r="H15" s="40">
        <v>18200</v>
      </c>
      <c r="I15" s="39" t="s">
        <v>143</v>
      </c>
      <c r="J15" s="39" t="s">
        <v>144</v>
      </c>
      <c r="K15" s="39" t="s">
        <v>144</v>
      </c>
      <c r="L15" s="294" t="s">
        <v>144</v>
      </c>
    </row>
    <row r="16" spans="1:12" x14ac:dyDescent="0.25">
      <c r="A16" s="19"/>
      <c r="B16" s="39" t="s">
        <v>264</v>
      </c>
      <c r="C16" s="45">
        <v>15</v>
      </c>
      <c r="D16" s="40">
        <v>1500</v>
      </c>
      <c r="E16" s="40">
        <v>4500</v>
      </c>
      <c r="F16" s="45">
        <v>64.3</v>
      </c>
      <c r="G16" s="40">
        <v>3000</v>
      </c>
      <c r="H16" s="40">
        <v>9000</v>
      </c>
      <c r="I16" s="39" t="s">
        <v>143</v>
      </c>
      <c r="J16" s="39" t="s">
        <v>144</v>
      </c>
      <c r="K16" s="39" t="s">
        <v>144</v>
      </c>
      <c r="L16" s="294" t="s">
        <v>144</v>
      </c>
    </row>
    <row r="17" spans="1:12" x14ac:dyDescent="0.25">
      <c r="A17" s="49"/>
      <c r="B17" s="43" t="s">
        <v>147</v>
      </c>
      <c r="C17" s="44">
        <f>AVERAGE(C15:C16)</f>
        <v>32.5</v>
      </c>
      <c r="D17" s="44">
        <f t="shared" ref="D17:H17" si="3">AVERAGE(D15:D16)</f>
        <v>875</v>
      </c>
      <c r="E17" s="44">
        <f t="shared" si="3"/>
        <v>6800</v>
      </c>
      <c r="F17" s="44">
        <f t="shared" si="3"/>
        <v>122.15</v>
      </c>
      <c r="G17" s="44">
        <f t="shared" si="3"/>
        <v>1750</v>
      </c>
      <c r="H17" s="44">
        <f t="shared" si="3"/>
        <v>13600</v>
      </c>
      <c r="I17" s="43"/>
      <c r="J17" s="43"/>
      <c r="K17" s="43"/>
      <c r="L17" s="293"/>
    </row>
    <row r="18" spans="1:12" x14ac:dyDescent="0.25">
      <c r="A18" s="19" t="s">
        <v>44</v>
      </c>
      <c r="B18" s="39" t="s">
        <v>157</v>
      </c>
      <c r="C18" s="45">
        <v>175.68</v>
      </c>
      <c r="D18" s="40">
        <v>1500</v>
      </c>
      <c r="E18" s="41">
        <v>4000</v>
      </c>
      <c r="F18" s="45">
        <v>580.76</v>
      </c>
      <c r="G18" s="40">
        <v>3000</v>
      </c>
      <c r="H18" s="40">
        <v>8000</v>
      </c>
      <c r="I18" s="39" t="s">
        <v>143</v>
      </c>
      <c r="J18" s="46" t="s">
        <v>257</v>
      </c>
      <c r="K18" s="46" t="s">
        <v>257</v>
      </c>
      <c r="L18" s="292" t="s">
        <v>257</v>
      </c>
    </row>
    <row r="19" spans="1:12" x14ac:dyDescent="0.25">
      <c r="A19" s="19"/>
      <c r="B19" s="39" t="s">
        <v>158</v>
      </c>
      <c r="C19" s="45">
        <v>114.32</v>
      </c>
      <c r="D19" s="40">
        <v>2000</v>
      </c>
      <c r="E19" s="41">
        <v>5000</v>
      </c>
      <c r="F19" s="45">
        <v>408.95</v>
      </c>
      <c r="G19" s="40">
        <v>4000</v>
      </c>
      <c r="H19" s="40">
        <v>10000</v>
      </c>
      <c r="I19" s="39" t="s">
        <v>143</v>
      </c>
      <c r="J19" s="46" t="s">
        <v>257</v>
      </c>
      <c r="K19" s="46" t="s">
        <v>257</v>
      </c>
      <c r="L19" s="292" t="s">
        <v>257</v>
      </c>
    </row>
    <row r="20" spans="1:12" x14ac:dyDescent="0.25">
      <c r="A20" s="19"/>
      <c r="B20" s="39" t="s">
        <v>159</v>
      </c>
      <c r="C20" s="45">
        <v>76.58</v>
      </c>
      <c r="D20" s="40">
        <v>2500</v>
      </c>
      <c r="E20" s="41">
        <v>6000</v>
      </c>
      <c r="F20" s="45">
        <v>303.27999999999997</v>
      </c>
      <c r="G20" s="40">
        <v>5000</v>
      </c>
      <c r="H20" s="40">
        <v>12000</v>
      </c>
      <c r="I20" s="39" t="s">
        <v>143</v>
      </c>
      <c r="J20" s="46" t="s">
        <v>257</v>
      </c>
      <c r="K20" s="46" t="s">
        <v>257</v>
      </c>
      <c r="L20" s="292" t="s">
        <v>257</v>
      </c>
    </row>
    <row r="21" spans="1:12" x14ac:dyDescent="0.25">
      <c r="A21" s="19"/>
      <c r="B21" s="39" t="s">
        <v>160</v>
      </c>
      <c r="C21" s="45">
        <v>143.03</v>
      </c>
      <c r="D21" s="40">
        <v>1300</v>
      </c>
      <c r="E21" s="41">
        <v>4000</v>
      </c>
      <c r="F21" s="45">
        <v>489.34</v>
      </c>
      <c r="G21" s="40">
        <v>2600</v>
      </c>
      <c r="H21" s="40">
        <v>9000</v>
      </c>
      <c r="I21" s="39" t="s">
        <v>143</v>
      </c>
      <c r="J21" s="46" t="s">
        <v>257</v>
      </c>
      <c r="K21" s="46" t="s">
        <v>257</v>
      </c>
      <c r="L21" s="292" t="s">
        <v>257</v>
      </c>
    </row>
    <row r="22" spans="1:12" x14ac:dyDescent="0.25">
      <c r="A22" s="19"/>
      <c r="B22" s="39" t="s">
        <v>161</v>
      </c>
      <c r="C22" s="45">
        <v>174.49</v>
      </c>
      <c r="D22" s="40">
        <v>1300</v>
      </c>
      <c r="E22" s="41">
        <v>4000</v>
      </c>
      <c r="F22" s="45">
        <v>577.42999999999995</v>
      </c>
      <c r="G22" s="40">
        <v>2600</v>
      </c>
      <c r="H22" s="40">
        <v>9000</v>
      </c>
      <c r="I22" s="39" t="s">
        <v>143</v>
      </c>
      <c r="J22" s="46" t="s">
        <v>257</v>
      </c>
      <c r="K22" s="46" t="s">
        <v>257</v>
      </c>
      <c r="L22" s="292" t="s">
        <v>257</v>
      </c>
    </row>
    <row r="23" spans="1:12" x14ac:dyDescent="0.25">
      <c r="A23" s="19"/>
      <c r="B23" s="39" t="s">
        <v>162</v>
      </c>
      <c r="C23" s="45">
        <v>61.83</v>
      </c>
      <c r="D23" s="40">
        <v>3500</v>
      </c>
      <c r="E23" s="41">
        <v>6450</v>
      </c>
      <c r="F23" s="45">
        <v>261.98</v>
      </c>
      <c r="G23" s="40">
        <v>7000</v>
      </c>
      <c r="H23" s="40">
        <v>12900</v>
      </c>
      <c r="I23" s="39" t="s">
        <v>143</v>
      </c>
      <c r="J23" s="46" t="s">
        <v>257</v>
      </c>
      <c r="K23" s="46" t="s">
        <v>257</v>
      </c>
      <c r="L23" s="292" t="s">
        <v>257</v>
      </c>
    </row>
    <row r="24" spans="1:12" x14ac:dyDescent="0.25">
      <c r="A24" s="49"/>
      <c r="B24" s="43" t="s">
        <v>147</v>
      </c>
      <c r="C24" s="47">
        <f>AVERAGE(C18:C23)</f>
        <v>124.32166666666667</v>
      </c>
      <c r="D24" s="47">
        <f t="shared" ref="D24:H24" si="4">AVERAGE(D18:D23)</f>
        <v>2016.6666666666667</v>
      </c>
      <c r="E24" s="47">
        <f t="shared" si="4"/>
        <v>4908.333333333333</v>
      </c>
      <c r="F24" s="47">
        <f t="shared" si="4"/>
        <v>436.95666666666665</v>
      </c>
      <c r="G24" s="47">
        <f t="shared" si="4"/>
        <v>4033.3333333333335</v>
      </c>
      <c r="H24" s="47">
        <f t="shared" si="4"/>
        <v>10150</v>
      </c>
      <c r="I24" s="43"/>
      <c r="J24" s="43"/>
      <c r="K24" s="43"/>
      <c r="L24" s="293"/>
    </row>
    <row r="25" spans="1:12" x14ac:dyDescent="0.25">
      <c r="A25" s="19" t="s">
        <v>46</v>
      </c>
      <c r="B25" s="39" t="s">
        <v>163</v>
      </c>
      <c r="C25" s="45">
        <v>53.46</v>
      </c>
      <c r="D25" s="40">
        <v>1500</v>
      </c>
      <c r="E25" s="41">
        <v>3000</v>
      </c>
      <c r="F25" s="45">
        <v>398.92</v>
      </c>
      <c r="G25" s="40">
        <v>2750</v>
      </c>
      <c r="H25" s="40">
        <v>5750</v>
      </c>
      <c r="I25" s="39" t="s">
        <v>143</v>
      </c>
      <c r="J25" s="39" t="s">
        <v>144</v>
      </c>
      <c r="K25" s="39" t="s">
        <v>144</v>
      </c>
      <c r="L25" s="294" t="s">
        <v>144</v>
      </c>
    </row>
    <row r="26" spans="1:12" x14ac:dyDescent="0.25">
      <c r="A26" s="19"/>
      <c r="B26" s="39" t="s">
        <v>165</v>
      </c>
      <c r="C26" s="45">
        <v>89.14</v>
      </c>
      <c r="D26" s="40">
        <v>1000</v>
      </c>
      <c r="E26" s="41">
        <v>3000</v>
      </c>
      <c r="F26" s="45">
        <v>716.64</v>
      </c>
      <c r="G26" s="40">
        <v>1750</v>
      </c>
      <c r="H26" s="40">
        <v>5750</v>
      </c>
      <c r="I26" s="39" t="s">
        <v>289</v>
      </c>
      <c r="J26" s="39" t="s">
        <v>144</v>
      </c>
      <c r="K26" s="39" t="s">
        <v>144</v>
      </c>
      <c r="L26" s="294" t="s">
        <v>144</v>
      </c>
    </row>
    <row r="27" spans="1:12" x14ac:dyDescent="0.25">
      <c r="A27" s="19"/>
      <c r="B27" s="39" t="s">
        <v>166</v>
      </c>
      <c r="C27" s="45">
        <v>28.34</v>
      </c>
      <c r="D27" s="40">
        <v>2000</v>
      </c>
      <c r="E27" s="41">
        <v>4000</v>
      </c>
      <c r="F27" s="45">
        <v>337.68</v>
      </c>
      <c r="G27" s="40">
        <v>3750</v>
      </c>
      <c r="H27" s="40">
        <v>7750</v>
      </c>
      <c r="I27" s="39" t="s">
        <v>143</v>
      </c>
      <c r="J27" s="39" t="s">
        <v>144</v>
      </c>
      <c r="K27" s="39" t="s">
        <v>144</v>
      </c>
      <c r="L27" s="294" t="s">
        <v>144</v>
      </c>
    </row>
    <row r="28" spans="1:12" x14ac:dyDescent="0.25">
      <c r="A28" s="49"/>
      <c r="B28" s="43" t="s">
        <v>147</v>
      </c>
      <c r="C28" s="47">
        <f t="shared" ref="C28:H28" si="5">AVERAGE(C25:C27)</f>
        <v>56.98</v>
      </c>
      <c r="D28" s="47">
        <f t="shared" si="5"/>
        <v>1500</v>
      </c>
      <c r="E28" s="47">
        <f t="shared" si="5"/>
        <v>3333.3333333333335</v>
      </c>
      <c r="F28" s="47">
        <f t="shared" si="5"/>
        <v>484.41333333333336</v>
      </c>
      <c r="G28" s="47">
        <f t="shared" si="5"/>
        <v>2750</v>
      </c>
      <c r="H28" s="47">
        <f t="shared" si="5"/>
        <v>6416.666666666667</v>
      </c>
      <c r="I28" s="43"/>
      <c r="J28" s="43"/>
      <c r="K28" s="43"/>
      <c r="L28" s="293"/>
    </row>
    <row r="29" spans="1:12" x14ac:dyDescent="0.25">
      <c r="A29" s="19" t="s">
        <v>47</v>
      </c>
      <c r="B29" s="39" t="s">
        <v>267</v>
      </c>
      <c r="C29" s="45">
        <v>213.38</v>
      </c>
      <c r="D29" s="40">
        <v>900</v>
      </c>
      <c r="E29" s="41">
        <v>3500</v>
      </c>
      <c r="F29" s="45">
        <v>742.78</v>
      </c>
      <c r="G29" s="40">
        <v>2700</v>
      </c>
      <c r="H29" s="40">
        <v>8500</v>
      </c>
      <c r="I29" s="40">
        <v>1500</v>
      </c>
      <c r="J29" s="46" t="s">
        <v>257</v>
      </c>
      <c r="K29" s="46" t="s">
        <v>257</v>
      </c>
      <c r="L29" s="294" t="s">
        <v>144</v>
      </c>
    </row>
    <row r="30" spans="1:12" x14ac:dyDescent="0.25">
      <c r="A30" s="19"/>
      <c r="B30" s="39" t="s">
        <v>268</v>
      </c>
      <c r="C30" s="45">
        <v>173.98</v>
      </c>
      <c r="D30" s="40">
        <v>400</v>
      </c>
      <c r="E30" s="41">
        <v>2500</v>
      </c>
      <c r="F30" s="45">
        <v>605.66</v>
      </c>
      <c r="G30" s="40">
        <v>1200</v>
      </c>
      <c r="H30" s="40">
        <v>7500</v>
      </c>
      <c r="I30" s="40">
        <v>1500</v>
      </c>
      <c r="J30" s="46" t="s">
        <v>257</v>
      </c>
      <c r="K30" s="46" t="s">
        <v>257</v>
      </c>
      <c r="L30" s="294" t="s">
        <v>144</v>
      </c>
    </row>
    <row r="31" spans="1:12" x14ac:dyDescent="0.25">
      <c r="A31" s="19"/>
      <c r="B31" s="39" t="s">
        <v>269</v>
      </c>
      <c r="C31" s="45">
        <v>205.28</v>
      </c>
      <c r="D31" s="40">
        <v>400</v>
      </c>
      <c r="E31" s="41">
        <v>3500</v>
      </c>
      <c r="F31" s="45">
        <v>714.38</v>
      </c>
      <c r="G31" s="40">
        <v>1200</v>
      </c>
      <c r="H31" s="40">
        <v>8500</v>
      </c>
      <c r="I31" s="40">
        <v>1500</v>
      </c>
      <c r="J31" s="46" t="s">
        <v>257</v>
      </c>
      <c r="K31" s="46" t="s">
        <v>257</v>
      </c>
      <c r="L31" s="294" t="s">
        <v>144</v>
      </c>
    </row>
    <row r="32" spans="1:12" x14ac:dyDescent="0.25">
      <c r="A32" s="19"/>
      <c r="B32" s="39" t="s">
        <v>270</v>
      </c>
      <c r="C32" s="45">
        <v>74.16</v>
      </c>
      <c r="D32" s="40">
        <v>2000</v>
      </c>
      <c r="E32" s="41">
        <v>5000</v>
      </c>
      <c r="F32" s="45">
        <v>258.18</v>
      </c>
      <c r="G32" s="40">
        <v>4000</v>
      </c>
      <c r="H32" s="40">
        <v>10000</v>
      </c>
      <c r="I32" s="40">
        <v>1500</v>
      </c>
      <c r="J32" s="46" t="s">
        <v>257</v>
      </c>
      <c r="K32" s="46" t="s">
        <v>257</v>
      </c>
      <c r="L32" s="294" t="s">
        <v>144</v>
      </c>
    </row>
    <row r="33" spans="1:12" x14ac:dyDescent="0.25">
      <c r="A33" s="19"/>
      <c r="B33" s="39" t="s">
        <v>271</v>
      </c>
      <c r="C33" s="45">
        <v>128.26</v>
      </c>
      <c r="D33" s="40">
        <v>2000</v>
      </c>
      <c r="E33" s="41">
        <v>5000</v>
      </c>
      <c r="F33" s="45">
        <v>446.36</v>
      </c>
      <c r="G33" s="40">
        <v>4000</v>
      </c>
      <c r="H33" s="40">
        <v>10000</v>
      </c>
      <c r="I33" s="40">
        <v>1500</v>
      </c>
      <c r="J33" s="46" t="s">
        <v>257</v>
      </c>
      <c r="K33" s="46" t="s">
        <v>257</v>
      </c>
      <c r="L33" s="294" t="s">
        <v>144</v>
      </c>
    </row>
    <row r="34" spans="1:12" x14ac:dyDescent="0.25">
      <c r="A34" s="19"/>
      <c r="B34" s="39" t="s">
        <v>272</v>
      </c>
      <c r="C34" s="45">
        <v>217.52</v>
      </c>
      <c r="D34" s="40">
        <v>400</v>
      </c>
      <c r="E34" s="41">
        <v>3500</v>
      </c>
      <c r="F34" s="45">
        <v>757.04</v>
      </c>
      <c r="G34" s="40">
        <v>1200</v>
      </c>
      <c r="H34" s="40">
        <v>8500</v>
      </c>
      <c r="I34" s="40" t="s">
        <v>143</v>
      </c>
      <c r="J34" s="39" t="s">
        <v>144</v>
      </c>
      <c r="K34" s="39" t="s">
        <v>144</v>
      </c>
      <c r="L34" s="294" t="s">
        <v>144</v>
      </c>
    </row>
    <row r="35" spans="1:12" x14ac:dyDescent="0.25">
      <c r="A35" s="49"/>
      <c r="B35" s="43" t="s">
        <v>147</v>
      </c>
      <c r="C35" s="47">
        <f>AVERAGE(C29:C34)</f>
        <v>168.76333333333332</v>
      </c>
      <c r="D35" s="47">
        <f t="shared" ref="D35:H35" si="6">AVERAGE(D29:D34)</f>
        <v>1016.6666666666666</v>
      </c>
      <c r="E35" s="47">
        <f t="shared" si="6"/>
        <v>3833.3333333333335</v>
      </c>
      <c r="F35" s="47">
        <f t="shared" si="6"/>
        <v>587.4</v>
      </c>
      <c r="G35" s="47">
        <f t="shared" si="6"/>
        <v>2383.3333333333335</v>
      </c>
      <c r="H35" s="47">
        <f t="shared" si="6"/>
        <v>8833.3333333333339</v>
      </c>
      <c r="I35" s="44">
        <v>1500</v>
      </c>
      <c r="J35" s="43"/>
      <c r="K35" s="43"/>
      <c r="L35" s="293"/>
    </row>
    <row r="36" spans="1:12" x14ac:dyDescent="0.25">
      <c r="A36" s="19" t="s">
        <v>48</v>
      </c>
      <c r="B36" s="50" t="s">
        <v>174</v>
      </c>
      <c r="C36" s="45"/>
      <c r="D36" s="40"/>
      <c r="E36" s="41"/>
      <c r="F36" s="45"/>
      <c r="G36" s="40"/>
      <c r="H36" s="40"/>
      <c r="I36" s="39"/>
      <c r="J36" s="39"/>
      <c r="K36" s="39"/>
      <c r="L36" s="294"/>
    </row>
    <row r="37" spans="1:12" x14ac:dyDescent="0.25">
      <c r="A37" s="49"/>
      <c r="B37" s="43" t="s">
        <v>147</v>
      </c>
      <c r="C37" s="47"/>
      <c r="D37" s="44"/>
      <c r="E37" s="51"/>
      <c r="F37" s="47"/>
      <c r="G37" s="44"/>
      <c r="H37" s="44"/>
      <c r="I37" s="43"/>
      <c r="J37" s="43"/>
      <c r="K37" s="43"/>
      <c r="L37" s="293"/>
    </row>
    <row r="38" spans="1:12" ht="28.5" x14ac:dyDescent="0.25">
      <c r="A38" s="19" t="s">
        <v>49</v>
      </c>
      <c r="B38" s="81" t="s">
        <v>175</v>
      </c>
      <c r="C38" s="45">
        <v>0</v>
      </c>
      <c r="D38" s="40">
        <v>1800</v>
      </c>
      <c r="E38" s="41">
        <v>6500</v>
      </c>
      <c r="F38" s="45">
        <v>728</v>
      </c>
      <c r="G38" s="40">
        <v>3000</v>
      </c>
      <c r="H38" s="40">
        <v>13000</v>
      </c>
      <c r="I38" s="40">
        <v>75</v>
      </c>
      <c r="J38" s="46" t="s">
        <v>257</v>
      </c>
      <c r="K38" s="46" t="s">
        <v>257</v>
      </c>
      <c r="L38" s="294" t="s">
        <v>144</v>
      </c>
    </row>
    <row r="39" spans="1:12" ht="28.5" x14ac:dyDescent="0.25">
      <c r="A39" s="19"/>
      <c r="B39" s="81" t="s">
        <v>176</v>
      </c>
      <c r="C39" s="45">
        <v>20</v>
      </c>
      <c r="D39" s="40">
        <v>1800</v>
      </c>
      <c r="E39" s="41">
        <v>6500</v>
      </c>
      <c r="F39" s="45">
        <v>814</v>
      </c>
      <c r="G39" s="40">
        <v>3600</v>
      </c>
      <c r="H39" s="40">
        <v>13000</v>
      </c>
      <c r="I39" s="40">
        <v>75</v>
      </c>
      <c r="J39" s="46" t="s">
        <v>257</v>
      </c>
      <c r="K39" s="46" t="s">
        <v>257</v>
      </c>
      <c r="L39" s="294" t="s">
        <v>144</v>
      </c>
    </row>
    <row r="40" spans="1:12" ht="28.5" x14ac:dyDescent="0.25">
      <c r="A40" s="19"/>
      <c r="B40" s="81" t="s">
        <v>177</v>
      </c>
      <c r="C40" s="45">
        <v>0</v>
      </c>
      <c r="D40" s="40">
        <v>1800</v>
      </c>
      <c r="E40" s="41">
        <v>6500</v>
      </c>
      <c r="F40" s="45">
        <v>728</v>
      </c>
      <c r="G40" s="40">
        <v>3000</v>
      </c>
      <c r="H40" s="40">
        <v>13000</v>
      </c>
      <c r="I40" s="40">
        <v>75</v>
      </c>
      <c r="J40" s="46" t="s">
        <v>257</v>
      </c>
      <c r="K40" s="46" t="s">
        <v>257</v>
      </c>
      <c r="L40" s="294" t="s">
        <v>144</v>
      </c>
    </row>
    <row r="41" spans="1:12" ht="28.5" x14ac:dyDescent="0.25">
      <c r="A41" s="19"/>
      <c r="B41" s="81" t="s">
        <v>178</v>
      </c>
      <c r="C41" s="45">
        <v>46</v>
      </c>
      <c r="D41" s="40">
        <v>1800</v>
      </c>
      <c r="E41" s="41">
        <v>6500</v>
      </c>
      <c r="F41" s="45">
        <v>840</v>
      </c>
      <c r="G41" s="40">
        <v>3600</v>
      </c>
      <c r="H41" s="40">
        <v>13000</v>
      </c>
      <c r="I41" s="40">
        <v>75</v>
      </c>
      <c r="J41" s="46" t="s">
        <v>257</v>
      </c>
      <c r="K41" s="46" t="s">
        <v>257</v>
      </c>
      <c r="L41" s="294" t="s">
        <v>144</v>
      </c>
    </row>
    <row r="42" spans="1:12" x14ac:dyDescent="0.25">
      <c r="A42" s="49"/>
      <c r="B42" s="43" t="s">
        <v>147</v>
      </c>
      <c r="C42" s="47">
        <f>AVERAGE(C38:C41)</f>
        <v>16.5</v>
      </c>
      <c r="D42" s="47">
        <f t="shared" ref="D42:H42" si="7">AVERAGE(D38:D41)</f>
        <v>1800</v>
      </c>
      <c r="E42" s="47">
        <f t="shared" si="7"/>
        <v>6500</v>
      </c>
      <c r="F42" s="47">
        <f t="shared" si="7"/>
        <v>777.5</v>
      </c>
      <c r="G42" s="47">
        <f t="shared" si="7"/>
        <v>3300</v>
      </c>
      <c r="H42" s="47">
        <f t="shared" si="7"/>
        <v>13000</v>
      </c>
      <c r="I42" s="44">
        <v>75</v>
      </c>
      <c r="J42" s="43"/>
      <c r="K42" s="43"/>
      <c r="L42" s="293"/>
    </row>
    <row r="43" spans="1:12" x14ac:dyDescent="0.25">
      <c r="A43" s="19" t="s">
        <v>51</v>
      </c>
      <c r="B43" s="39" t="s">
        <v>273</v>
      </c>
      <c r="C43" s="45">
        <v>50</v>
      </c>
      <c r="D43" s="40">
        <v>1250</v>
      </c>
      <c r="E43" s="41">
        <v>4890</v>
      </c>
      <c r="F43" s="45">
        <v>720</v>
      </c>
      <c r="G43" s="40">
        <v>3750</v>
      </c>
      <c r="H43" s="40">
        <v>14670</v>
      </c>
      <c r="I43" s="39" t="s">
        <v>143</v>
      </c>
      <c r="J43" s="46" t="s">
        <v>257</v>
      </c>
      <c r="K43" s="46" t="s">
        <v>257</v>
      </c>
      <c r="L43" s="292" t="s">
        <v>257</v>
      </c>
    </row>
    <row r="44" spans="1:12" x14ac:dyDescent="0.25">
      <c r="A44" s="19"/>
      <c r="B44" s="39" t="s">
        <v>274</v>
      </c>
      <c r="C44" s="45">
        <v>25</v>
      </c>
      <c r="D44" s="40">
        <v>1500</v>
      </c>
      <c r="E44" s="41">
        <v>5900</v>
      </c>
      <c r="F44" s="45">
        <v>598</v>
      </c>
      <c r="G44" s="40">
        <v>4500</v>
      </c>
      <c r="H44" s="40">
        <v>16300</v>
      </c>
      <c r="I44" s="39" t="s">
        <v>143</v>
      </c>
      <c r="J44" s="46" t="s">
        <v>257</v>
      </c>
      <c r="K44" s="46" t="s">
        <v>257</v>
      </c>
      <c r="L44" s="292" t="s">
        <v>257</v>
      </c>
    </row>
    <row r="45" spans="1:12" x14ac:dyDescent="0.25">
      <c r="A45" s="19"/>
      <c r="B45" s="39" t="s">
        <v>275</v>
      </c>
      <c r="C45" s="45">
        <v>96</v>
      </c>
      <c r="D45" s="40">
        <v>5000</v>
      </c>
      <c r="E45" s="41">
        <v>6450</v>
      </c>
      <c r="F45" s="45">
        <v>617</v>
      </c>
      <c r="G45" s="40">
        <v>10000</v>
      </c>
      <c r="H45" s="40">
        <v>12900</v>
      </c>
      <c r="I45" s="39" t="s">
        <v>143</v>
      </c>
      <c r="J45" s="46" t="s">
        <v>257</v>
      </c>
      <c r="K45" s="46" t="s">
        <v>257</v>
      </c>
      <c r="L45" s="292" t="s">
        <v>257</v>
      </c>
    </row>
    <row r="46" spans="1:12" x14ac:dyDescent="0.25">
      <c r="A46" s="49"/>
      <c r="B46" s="43" t="s">
        <v>147</v>
      </c>
      <c r="C46" s="47">
        <f>AVERAGE(C43:C45)</f>
        <v>57</v>
      </c>
      <c r="D46" s="47">
        <f t="shared" ref="D46:H46" si="8">AVERAGE(D43:D45)</f>
        <v>2583.3333333333335</v>
      </c>
      <c r="E46" s="47">
        <f t="shared" si="8"/>
        <v>5746.666666666667</v>
      </c>
      <c r="F46" s="47">
        <f t="shared" si="8"/>
        <v>645</v>
      </c>
      <c r="G46" s="47">
        <f t="shared" si="8"/>
        <v>6083.333333333333</v>
      </c>
      <c r="H46" s="47">
        <f t="shared" si="8"/>
        <v>14623.333333333334</v>
      </c>
      <c r="I46" s="43"/>
      <c r="J46" s="43"/>
      <c r="K46" s="43"/>
      <c r="L46" s="293"/>
    </row>
    <row r="47" spans="1:12" x14ac:dyDescent="0.25">
      <c r="A47" s="19" t="s">
        <v>53</v>
      </c>
      <c r="B47" s="39" t="s">
        <v>276</v>
      </c>
      <c r="C47" s="45">
        <v>0</v>
      </c>
      <c r="D47" s="40" t="s">
        <v>110</v>
      </c>
      <c r="E47" s="41">
        <v>4000</v>
      </c>
      <c r="F47" s="45">
        <v>1993.36</v>
      </c>
      <c r="G47" s="40" t="s">
        <v>110</v>
      </c>
      <c r="H47" s="40">
        <v>12000</v>
      </c>
      <c r="I47" s="39" t="s">
        <v>143</v>
      </c>
      <c r="J47" s="39" t="s">
        <v>144</v>
      </c>
      <c r="K47" s="39" t="s">
        <v>144</v>
      </c>
      <c r="L47" s="294" t="s">
        <v>144</v>
      </c>
    </row>
    <row r="48" spans="1:12" x14ac:dyDescent="0.25">
      <c r="A48" s="19"/>
      <c r="B48" s="39" t="s">
        <v>183</v>
      </c>
      <c r="C48" s="45">
        <v>0</v>
      </c>
      <c r="D48" s="40" t="s">
        <v>110</v>
      </c>
      <c r="E48" s="41">
        <v>4000</v>
      </c>
      <c r="F48" s="45">
        <v>1242.1000000000001</v>
      </c>
      <c r="G48" s="40" t="s">
        <v>110</v>
      </c>
      <c r="H48" s="40">
        <v>8000</v>
      </c>
      <c r="I48" s="39" t="s">
        <v>143</v>
      </c>
      <c r="J48" s="39" t="s">
        <v>144</v>
      </c>
      <c r="K48" s="39" t="s">
        <v>144</v>
      </c>
      <c r="L48" s="294" t="s">
        <v>144</v>
      </c>
    </row>
    <row r="49" spans="1:12" x14ac:dyDescent="0.25">
      <c r="A49" s="19"/>
      <c r="B49" s="39" t="s">
        <v>184</v>
      </c>
      <c r="C49" s="45">
        <v>292.44000000000005</v>
      </c>
      <c r="D49" s="40" t="s">
        <v>110</v>
      </c>
      <c r="E49" s="41">
        <v>4000</v>
      </c>
      <c r="F49" s="45">
        <v>2539.04</v>
      </c>
      <c r="G49" s="40" t="s">
        <v>110</v>
      </c>
      <c r="H49" s="40">
        <v>12000</v>
      </c>
      <c r="I49" s="39" t="s">
        <v>143</v>
      </c>
      <c r="J49" s="39" t="s">
        <v>144</v>
      </c>
      <c r="K49" s="39" t="s">
        <v>144</v>
      </c>
      <c r="L49" s="294" t="s">
        <v>144</v>
      </c>
    </row>
    <row r="50" spans="1:12" x14ac:dyDescent="0.25">
      <c r="A50" s="19"/>
      <c r="B50" s="39" t="s">
        <v>185</v>
      </c>
      <c r="C50" s="45">
        <v>0</v>
      </c>
      <c r="D50" s="40">
        <v>750</v>
      </c>
      <c r="E50" s="41">
        <v>3300</v>
      </c>
      <c r="F50" s="45">
        <v>1297.24</v>
      </c>
      <c r="G50" s="40">
        <v>2000</v>
      </c>
      <c r="H50" s="40">
        <v>8400</v>
      </c>
      <c r="I50" s="39" t="s">
        <v>290</v>
      </c>
      <c r="J50" s="39" t="s">
        <v>144</v>
      </c>
      <c r="K50" s="39" t="s">
        <v>144</v>
      </c>
      <c r="L50" s="294" t="s">
        <v>144</v>
      </c>
    </row>
    <row r="51" spans="1:12" x14ac:dyDescent="0.25">
      <c r="A51" s="19"/>
      <c r="B51" s="39" t="s">
        <v>187</v>
      </c>
      <c r="C51" s="45">
        <v>0</v>
      </c>
      <c r="D51" s="40">
        <v>1000</v>
      </c>
      <c r="E51" s="41">
        <v>3550</v>
      </c>
      <c r="F51" s="45">
        <v>1297.24</v>
      </c>
      <c r="G51" s="40">
        <v>2750</v>
      </c>
      <c r="H51" s="40">
        <v>8400</v>
      </c>
      <c r="I51" s="39" t="s">
        <v>290</v>
      </c>
      <c r="J51" s="39" t="s">
        <v>144</v>
      </c>
      <c r="K51" s="39" t="s">
        <v>144</v>
      </c>
      <c r="L51" s="294" t="s">
        <v>144</v>
      </c>
    </row>
    <row r="52" spans="1:12" x14ac:dyDescent="0.25">
      <c r="A52" s="19"/>
      <c r="B52" s="39" t="s">
        <v>190</v>
      </c>
      <c r="C52" s="45">
        <v>0</v>
      </c>
      <c r="D52" s="40">
        <v>1750</v>
      </c>
      <c r="E52" s="41">
        <v>6000</v>
      </c>
      <c r="F52" s="45">
        <v>719.28</v>
      </c>
      <c r="G52" s="40">
        <v>3500</v>
      </c>
      <c r="H52" s="40">
        <v>12000</v>
      </c>
      <c r="I52" s="39" t="s">
        <v>143</v>
      </c>
      <c r="J52" s="39" t="s">
        <v>144</v>
      </c>
      <c r="K52" s="39" t="s">
        <v>144</v>
      </c>
      <c r="L52" s="294" t="s">
        <v>144</v>
      </c>
    </row>
    <row r="53" spans="1:12" x14ac:dyDescent="0.25">
      <c r="A53" s="19"/>
      <c r="B53" s="39" t="s">
        <v>188</v>
      </c>
      <c r="C53" s="45">
        <v>0</v>
      </c>
      <c r="D53" s="40">
        <v>1000</v>
      </c>
      <c r="E53" s="41">
        <v>4000</v>
      </c>
      <c r="F53" s="45">
        <v>918.6400000000001</v>
      </c>
      <c r="G53" s="40">
        <v>1500</v>
      </c>
      <c r="H53" s="40">
        <v>9000</v>
      </c>
      <c r="I53" s="39" t="s">
        <v>290</v>
      </c>
      <c r="J53" s="39" t="s">
        <v>144</v>
      </c>
      <c r="K53" s="39" t="s">
        <v>144</v>
      </c>
      <c r="L53" s="294" t="s">
        <v>144</v>
      </c>
    </row>
    <row r="54" spans="1:12" x14ac:dyDescent="0.25">
      <c r="A54" s="19"/>
      <c r="B54" s="39" t="s">
        <v>189</v>
      </c>
      <c r="C54" s="45">
        <v>0</v>
      </c>
      <c r="D54" s="40">
        <v>1250</v>
      </c>
      <c r="E54" s="41">
        <v>4000</v>
      </c>
      <c r="F54" s="45">
        <v>918.6400000000001</v>
      </c>
      <c r="G54" s="40">
        <v>1750</v>
      </c>
      <c r="H54" s="40">
        <v>9000</v>
      </c>
      <c r="I54" s="39" t="s">
        <v>290</v>
      </c>
      <c r="J54" s="39" t="s">
        <v>144</v>
      </c>
      <c r="K54" s="39" t="s">
        <v>144</v>
      </c>
      <c r="L54" s="294" t="s">
        <v>144</v>
      </c>
    </row>
    <row r="55" spans="1:12" x14ac:dyDescent="0.25">
      <c r="A55" s="49"/>
      <c r="B55" s="43" t="s">
        <v>147</v>
      </c>
      <c r="C55" s="47">
        <f>AVERAGE(C47:C54)</f>
        <v>36.555000000000007</v>
      </c>
      <c r="D55" s="47">
        <f t="shared" ref="D55:H55" si="9">AVERAGE(D47:D54)</f>
        <v>1150</v>
      </c>
      <c r="E55" s="47">
        <f t="shared" si="9"/>
        <v>4106.25</v>
      </c>
      <c r="F55" s="47">
        <f t="shared" si="9"/>
        <v>1365.6924999999999</v>
      </c>
      <c r="G55" s="47">
        <f t="shared" si="9"/>
        <v>2300</v>
      </c>
      <c r="H55" s="47">
        <f t="shared" si="9"/>
        <v>9850</v>
      </c>
      <c r="I55" s="43"/>
      <c r="J55" s="43"/>
      <c r="K55" s="43"/>
      <c r="L55" s="293"/>
    </row>
    <row r="56" spans="1:12" x14ac:dyDescent="0.25">
      <c r="A56" s="19" t="s">
        <v>54</v>
      </c>
      <c r="B56" s="39" t="s">
        <v>191</v>
      </c>
      <c r="C56" s="45">
        <v>97.68</v>
      </c>
      <c r="D56" s="40">
        <v>515</v>
      </c>
      <c r="E56" s="41">
        <v>6000</v>
      </c>
      <c r="F56" s="45">
        <v>306.56</v>
      </c>
      <c r="G56" s="40">
        <v>1030</v>
      </c>
      <c r="H56" s="40">
        <v>12000</v>
      </c>
      <c r="I56" s="39" t="s">
        <v>143</v>
      </c>
      <c r="J56" s="39" t="s">
        <v>144</v>
      </c>
      <c r="K56" s="39" t="s">
        <v>144</v>
      </c>
      <c r="L56" s="294" t="s">
        <v>144</v>
      </c>
    </row>
    <row r="57" spans="1:12" x14ac:dyDescent="0.25">
      <c r="A57" s="19"/>
      <c r="B57" s="39" t="s">
        <v>192</v>
      </c>
      <c r="C57" s="45">
        <v>9.6999999999999993</v>
      </c>
      <c r="D57" s="40">
        <v>4000</v>
      </c>
      <c r="E57" s="41">
        <v>6000</v>
      </c>
      <c r="F57" s="45">
        <v>113</v>
      </c>
      <c r="G57" s="40">
        <v>8000</v>
      </c>
      <c r="H57" s="40">
        <v>12000</v>
      </c>
      <c r="I57" s="39" t="s">
        <v>143</v>
      </c>
      <c r="J57" s="39" t="s">
        <v>144</v>
      </c>
      <c r="K57" s="39" t="s">
        <v>144</v>
      </c>
      <c r="L57" s="294" t="s">
        <v>144</v>
      </c>
    </row>
    <row r="58" spans="1:12" x14ac:dyDescent="0.25">
      <c r="A58" s="49"/>
      <c r="B58" s="43" t="s">
        <v>147</v>
      </c>
      <c r="C58" s="47">
        <f>AVERAGE(C56:C57)</f>
        <v>53.690000000000005</v>
      </c>
      <c r="D58" s="47">
        <f t="shared" ref="D58:H58" si="10">AVERAGE(D56:D57)</f>
        <v>2257.5</v>
      </c>
      <c r="E58" s="47">
        <f t="shared" si="10"/>
        <v>6000</v>
      </c>
      <c r="F58" s="47">
        <f t="shared" si="10"/>
        <v>209.78</v>
      </c>
      <c r="G58" s="47">
        <f t="shared" si="10"/>
        <v>4515</v>
      </c>
      <c r="H58" s="47">
        <f t="shared" si="10"/>
        <v>12000</v>
      </c>
      <c r="I58" s="43"/>
      <c r="J58" s="43"/>
      <c r="K58" s="43"/>
      <c r="L58" s="293"/>
    </row>
    <row r="59" spans="1:12" x14ac:dyDescent="0.25">
      <c r="A59" s="19" t="s">
        <v>193</v>
      </c>
      <c r="B59" s="39" t="s">
        <v>291</v>
      </c>
      <c r="C59" s="45">
        <v>375.65</v>
      </c>
      <c r="D59" s="40">
        <v>750</v>
      </c>
      <c r="E59" s="41">
        <v>3600</v>
      </c>
      <c r="F59" s="45">
        <v>976.25</v>
      </c>
      <c r="G59" s="40">
        <v>1875</v>
      </c>
      <c r="H59" s="40">
        <v>9000</v>
      </c>
      <c r="I59" s="39" t="s">
        <v>143</v>
      </c>
      <c r="J59" s="39" t="s">
        <v>144</v>
      </c>
      <c r="K59" s="39" t="s">
        <v>144</v>
      </c>
      <c r="L59" s="294" t="s">
        <v>144</v>
      </c>
    </row>
    <row r="60" spans="1:12" x14ac:dyDescent="0.25">
      <c r="A60" s="19"/>
      <c r="B60" s="39" t="s">
        <v>292</v>
      </c>
      <c r="C60" s="45">
        <v>349.25</v>
      </c>
      <c r="D60" s="40">
        <v>1300</v>
      </c>
      <c r="E60" s="41">
        <v>4400</v>
      </c>
      <c r="F60" s="45">
        <v>906.95</v>
      </c>
      <c r="G60" s="40">
        <v>3250</v>
      </c>
      <c r="H60" s="40">
        <v>11000</v>
      </c>
      <c r="I60" s="39" t="s">
        <v>143</v>
      </c>
      <c r="J60" s="39" t="s">
        <v>144</v>
      </c>
      <c r="K60" s="39" t="s">
        <v>144</v>
      </c>
      <c r="L60" s="294" t="s">
        <v>144</v>
      </c>
    </row>
    <row r="61" spans="1:12" x14ac:dyDescent="0.25">
      <c r="A61" s="19"/>
      <c r="B61" s="39" t="s">
        <v>293</v>
      </c>
      <c r="C61" s="45">
        <v>330</v>
      </c>
      <c r="D61" s="40">
        <v>1800</v>
      </c>
      <c r="E61" s="41">
        <v>6800</v>
      </c>
      <c r="F61" s="45">
        <v>858.55</v>
      </c>
      <c r="G61" s="40">
        <v>3600</v>
      </c>
      <c r="H61" s="40">
        <v>13600</v>
      </c>
      <c r="I61" s="39" t="s">
        <v>143</v>
      </c>
      <c r="J61" s="39" t="s">
        <v>144</v>
      </c>
      <c r="K61" s="39" t="s">
        <v>144</v>
      </c>
      <c r="L61" s="294" t="s">
        <v>144</v>
      </c>
    </row>
    <row r="62" spans="1:12" x14ac:dyDescent="0.25">
      <c r="A62" s="19"/>
      <c r="B62" s="39" t="s">
        <v>294</v>
      </c>
      <c r="C62" s="45">
        <v>287.64999999999998</v>
      </c>
      <c r="D62" s="40">
        <v>2000</v>
      </c>
      <c r="E62" s="41">
        <v>5000</v>
      </c>
      <c r="F62" s="45">
        <v>748</v>
      </c>
      <c r="G62" s="40">
        <v>4000</v>
      </c>
      <c r="H62" s="40">
        <v>10000</v>
      </c>
      <c r="I62" s="39" t="s">
        <v>143</v>
      </c>
      <c r="J62" s="39" t="s">
        <v>144</v>
      </c>
      <c r="K62" s="39" t="s">
        <v>144</v>
      </c>
      <c r="L62" s="294" t="s">
        <v>144</v>
      </c>
    </row>
    <row r="63" spans="1:12" x14ac:dyDescent="0.25">
      <c r="A63" s="19"/>
      <c r="B63" s="39" t="s">
        <v>295</v>
      </c>
      <c r="C63" s="45">
        <v>411.4</v>
      </c>
      <c r="D63" s="40">
        <v>750</v>
      </c>
      <c r="E63" s="41">
        <v>3600</v>
      </c>
      <c r="F63" s="45">
        <v>1047.75</v>
      </c>
      <c r="G63" s="40">
        <v>1875</v>
      </c>
      <c r="H63" s="40">
        <v>9000</v>
      </c>
      <c r="I63" s="39" t="s">
        <v>143</v>
      </c>
      <c r="J63" s="39" t="s">
        <v>144</v>
      </c>
      <c r="K63" s="39" t="s">
        <v>144</v>
      </c>
      <c r="L63" s="294" t="s">
        <v>144</v>
      </c>
    </row>
    <row r="64" spans="1:12" x14ac:dyDescent="0.25">
      <c r="A64" s="19"/>
      <c r="B64" s="39" t="s">
        <v>296</v>
      </c>
      <c r="C64" s="45">
        <v>385</v>
      </c>
      <c r="D64" s="40">
        <v>1300</v>
      </c>
      <c r="E64" s="41">
        <v>4400</v>
      </c>
      <c r="F64" s="45">
        <v>978.45</v>
      </c>
      <c r="G64" s="40">
        <v>3250</v>
      </c>
      <c r="H64" s="40">
        <v>11000</v>
      </c>
      <c r="I64" s="39" t="s">
        <v>143</v>
      </c>
      <c r="J64" s="39" t="s">
        <v>144</v>
      </c>
      <c r="K64" s="39" t="s">
        <v>144</v>
      </c>
      <c r="L64" s="294" t="s">
        <v>144</v>
      </c>
    </row>
    <row r="65" spans="1:12" x14ac:dyDescent="0.25">
      <c r="A65" s="19"/>
      <c r="B65" s="39" t="s">
        <v>297</v>
      </c>
      <c r="C65" s="45">
        <v>365.75</v>
      </c>
      <c r="D65" s="40">
        <v>1800</v>
      </c>
      <c r="E65" s="41">
        <v>6800</v>
      </c>
      <c r="F65" s="45">
        <v>930.05</v>
      </c>
      <c r="G65" s="40">
        <v>3600</v>
      </c>
      <c r="H65" s="40">
        <v>13600</v>
      </c>
      <c r="I65" s="39" t="s">
        <v>143</v>
      </c>
      <c r="J65" s="39" t="s">
        <v>144</v>
      </c>
      <c r="K65" s="39" t="s">
        <v>144</v>
      </c>
      <c r="L65" s="294" t="s">
        <v>144</v>
      </c>
    </row>
    <row r="66" spans="1:12" x14ac:dyDescent="0.25">
      <c r="A66" s="19"/>
      <c r="B66" s="39" t="s">
        <v>298</v>
      </c>
      <c r="C66" s="45">
        <v>323.39999999999998</v>
      </c>
      <c r="D66" s="40">
        <v>2000</v>
      </c>
      <c r="E66" s="41">
        <v>5000</v>
      </c>
      <c r="F66" s="45">
        <v>819.5</v>
      </c>
      <c r="G66" s="40">
        <v>4000</v>
      </c>
      <c r="H66" s="40">
        <v>10000</v>
      </c>
      <c r="I66" s="39" t="s">
        <v>143</v>
      </c>
      <c r="J66" s="39" t="s">
        <v>144</v>
      </c>
      <c r="K66" s="39" t="s">
        <v>144</v>
      </c>
      <c r="L66" s="294" t="s">
        <v>144</v>
      </c>
    </row>
    <row r="67" spans="1:12" x14ac:dyDescent="0.25">
      <c r="A67" s="19"/>
      <c r="B67" s="39" t="s">
        <v>195</v>
      </c>
      <c r="C67" s="45">
        <v>375.65</v>
      </c>
      <c r="D67" s="40">
        <v>750</v>
      </c>
      <c r="E67" s="41">
        <v>3600</v>
      </c>
      <c r="F67" s="45">
        <v>976.25</v>
      </c>
      <c r="G67" s="40">
        <v>1875</v>
      </c>
      <c r="H67" s="40">
        <v>9000</v>
      </c>
      <c r="I67" s="39" t="s">
        <v>143</v>
      </c>
      <c r="J67" s="39" t="s">
        <v>144</v>
      </c>
      <c r="K67" s="39" t="s">
        <v>144</v>
      </c>
      <c r="L67" s="294" t="s">
        <v>144</v>
      </c>
    </row>
    <row r="68" spans="1:12" x14ac:dyDescent="0.25">
      <c r="A68" s="19"/>
      <c r="B68" s="39" t="s">
        <v>198</v>
      </c>
      <c r="C68" s="45">
        <v>349.25</v>
      </c>
      <c r="D68" s="40">
        <v>1300</v>
      </c>
      <c r="E68" s="41">
        <v>4400</v>
      </c>
      <c r="F68" s="45">
        <v>906.95</v>
      </c>
      <c r="G68" s="40">
        <v>3250</v>
      </c>
      <c r="H68" s="40">
        <v>11000</v>
      </c>
      <c r="I68" s="39" t="s">
        <v>143</v>
      </c>
      <c r="J68" s="39" t="s">
        <v>144</v>
      </c>
      <c r="K68" s="39" t="s">
        <v>144</v>
      </c>
      <c r="L68" s="294" t="s">
        <v>144</v>
      </c>
    </row>
    <row r="69" spans="1:12" x14ac:dyDescent="0.25">
      <c r="A69" s="19"/>
      <c r="B69" s="39" t="s">
        <v>201</v>
      </c>
      <c r="C69" s="45">
        <v>330</v>
      </c>
      <c r="D69" s="40">
        <v>1800</v>
      </c>
      <c r="E69" s="41">
        <v>6800</v>
      </c>
      <c r="F69" s="45">
        <v>858.55</v>
      </c>
      <c r="G69" s="40">
        <v>3600</v>
      </c>
      <c r="H69" s="40">
        <v>13600</v>
      </c>
      <c r="I69" s="39" t="s">
        <v>143</v>
      </c>
      <c r="J69" s="39" t="s">
        <v>144</v>
      </c>
      <c r="K69" s="39" t="s">
        <v>144</v>
      </c>
      <c r="L69" s="294" t="s">
        <v>144</v>
      </c>
    </row>
    <row r="70" spans="1:12" x14ac:dyDescent="0.25">
      <c r="A70" s="19"/>
      <c r="B70" s="39" t="s">
        <v>204</v>
      </c>
      <c r="C70" s="45">
        <v>287.64999999999998</v>
      </c>
      <c r="D70" s="40">
        <v>2000</v>
      </c>
      <c r="E70" s="41">
        <v>5000</v>
      </c>
      <c r="F70" s="45">
        <v>748</v>
      </c>
      <c r="G70" s="40">
        <v>4000</v>
      </c>
      <c r="H70" s="40">
        <v>10000</v>
      </c>
      <c r="I70" s="39" t="s">
        <v>143</v>
      </c>
      <c r="J70" s="39" t="s">
        <v>144</v>
      </c>
      <c r="K70" s="39" t="s">
        <v>144</v>
      </c>
      <c r="L70" s="294" t="s">
        <v>144</v>
      </c>
    </row>
    <row r="71" spans="1:12" x14ac:dyDescent="0.25">
      <c r="A71" s="19"/>
      <c r="B71" s="39" t="s">
        <v>279</v>
      </c>
      <c r="C71" s="45">
        <v>411.4</v>
      </c>
      <c r="D71" s="40">
        <v>750</v>
      </c>
      <c r="E71" s="41">
        <v>3600</v>
      </c>
      <c r="F71" s="45">
        <v>1047.75</v>
      </c>
      <c r="G71" s="40">
        <v>1875</v>
      </c>
      <c r="H71" s="40">
        <v>9000</v>
      </c>
      <c r="I71" s="39" t="s">
        <v>143</v>
      </c>
      <c r="J71" s="39" t="s">
        <v>144</v>
      </c>
      <c r="K71" s="39" t="s">
        <v>144</v>
      </c>
      <c r="L71" s="294" t="s">
        <v>144</v>
      </c>
    </row>
    <row r="72" spans="1:12" x14ac:dyDescent="0.25">
      <c r="A72" s="19"/>
      <c r="B72" s="39" t="s">
        <v>280</v>
      </c>
      <c r="C72" s="45">
        <v>385</v>
      </c>
      <c r="D72" s="40">
        <v>1300</v>
      </c>
      <c r="E72" s="41">
        <v>4400</v>
      </c>
      <c r="F72" s="45">
        <v>978.45</v>
      </c>
      <c r="G72" s="40">
        <v>3250</v>
      </c>
      <c r="H72" s="40">
        <v>11000</v>
      </c>
      <c r="I72" s="39" t="s">
        <v>143</v>
      </c>
      <c r="J72" s="39" t="s">
        <v>144</v>
      </c>
      <c r="K72" s="39" t="s">
        <v>144</v>
      </c>
      <c r="L72" s="294" t="s">
        <v>144</v>
      </c>
    </row>
    <row r="73" spans="1:12" x14ac:dyDescent="0.25">
      <c r="A73" s="19"/>
      <c r="B73" s="39" t="s">
        <v>281</v>
      </c>
      <c r="C73" s="45">
        <v>365.75</v>
      </c>
      <c r="D73" s="40">
        <v>1800</v>
      </c>
      <c r="E73" s="41">
        <v>6800</v>
      </c>
      <c r="F73" s="45">
        <v>930.05</v>
      </c>
      <c r="G73" s="40">
        <v>3600</v>
      </c>
      <c r="H73" s="40">
        <v>13600</v>
      </c>
      <c r="I73" s="39" t="s">
        <v>143</v>
      </c>
      <c r="J73" s="39" t="s">
        <v>144</v>
      </c>
      <c r="K73" s="39" t="s">
        <v>144</v>
      </c>
      <c r="L73" s="294" t="s">
        <v>144</v>
      </c>
    </row>
    <row r="74" spans="1:12" x14ac:dyDescent="0.25">
      <c r="A74" s="19"/>
      <c r="B74" s="39" t="s">
        <v>282</v>
      </c>
      <c r="C74" s="45">
        <v>323.39999999999998</v>
      </c>
      <c r="D74" s="40">
        <v>2000</v>
      </c>
      <c r="E74" s="41">
        <v>5000</v>
      </c>
      <c r="F74" s="45">
        <v>819.5</v>
      </c>
      <c r="G74" s="40">
        <v>4000</v>
      </c>
      <c r="H74" s="40">
        <v>10000</v>
      </c>
      <c r="I74" s="39" t="s">
        <v>143</v>
      </c>
      <c r="J74" s="39" t="s">
        <v>144</v>
      </c>
      <c r="K74" s="39" t="s">
        <v>144</v>
      </c>
      <c r="L74" s="294" t="s">
        <v>144</v>
      </c>
    </row>
    <row r="75" spans="1:12" x14ac:dyDescent="0.25">
      <c r="A75" s="49"/>
      <c r="B75" s="43" t="s">
        <v>147</v>
      </c>
      <c r="C75" s="47">
        <f>AVERAGE(C59:C74)</f>
        <v>353.51249999999999</v>
      </c>
      <c r="D75" s="47">
        <f t="shared" ref="D75:H75" si="11">AVERAGE(D59:D74)</f>
        <v>1462.5</v>
      </c>
      <c r="E75" s="47">
        <f t="shared" si="11"/>
        <v>4950</v>
      </c>
      <c r="F75" s="47">
        <f t="shared" si="11"/>
        <v>908.1875</v>
      </c>
      <c r="G75" s="47">
        <f t="shared" si="11"/>
        <v>3181.25</v>
      </c>
      <c r="H75" s="47">
        <f t="shared" si="11"/>
        <v>10900</v>
      </c>
      <c r="I75" s="43"/>
      <c r="J75" s="43"/>
      <c r="K75" s="43"/>
      <c r="L75" s="293"/>
    </row>
    <row r="76" spans="1:12" x14ac:dyDescent="0.25">
      <c r="A76" s="19" t="s">
        <v>57</v>
      </c>
      <c r="B76" s="39" t="s">
        <v>283</v>
      </c>
      <c r="C76" s="45">
        <v>159.44999999999999</v>
      </c>
      <c r="D76" s="40">
        <v>2500</v>
      </c>
      <c r="E76" s="41">
        <v>8150</v>
      </c>
      <c r="F76" s="45">
        <v>1073.0999999999999</v>
      </c>
      <c r="G76" s="40">
        <v>5000</v>
      </c>
      <c r="H76" s="40">
        <v>16300</v>
      </c>
      <c r="I76" s="39" t="s">
        <v>143</v>
      </c>
      <c r="J76" s="46" t="s">
        <v>257</v>
      </c>
      <c r="K76" s="39" t="s">
        <v>144</v>
      </c>
      <c r="L76" s="292" t="s">
        <v>257</v>
      </c>
    </row>
    <row r="77" spans="1:12" x14ac:dyDescent="0.25">
      <c r="A77" s="19"/>
      <c r="B77" s="39" t="s">
        <v>284</v>
      </c>
      <c r="C77" s="45">
        <v>258.7</v>
      </c>
      <c r="D77" s="40">
        <v>1200</v>
      </c>
      <c r="E77" s="41">
        <v>6900</v>
      </c>
      <c r="F77" s="45">
        <v>1261.8499999999999</v>
      </c>
      <c r="G77" s="40">
        <v>3600</v>
      </c>
      <c r="H77" s="40">
        <v>13800</v>
      </c>
      <c r="I77" s="39" t="s">
        <v>143</v>
      </c>
      <c r="J77" s="46" t="s">
        <v>257</v>
      </c>
      <c r="K77" s="39" t="s">
        <v>144</v>
      </c>
      <c r="L77" s="292" t="s">
        <v>257</v>
      </c>
    </row>
    <row r="78" spans="1:12" x14ac:dyDescent="0.25">
      <c r="A78" s="19"/>
      <c r="B78" s="39" t="s">
        <v>285</v>
      </c>
      <c r="C78" s="45">
        <v>171.7</v>
      </c>
      <c r="D78" s="40">
        <v>3000</v>
      </c>
      <c r="E78" s="41">
        <v>7050</v>
      </c>
      <c r="F78" s="45">
        <v>1109.4000000000001</v>
      </c>
      <c r="G78" s="40">
        <v>6000</v>
      </c>
      <c r="H78" s="40">
        <v>14100</v>
      </c>
      <c r="I78" s="39" t="s">
        <v>143</v>
      </c>
      <c r="J78" s="46" t="s">
        <v>257</v>
      </c>
      <c r="K78" s="39" t="s">
        <v>144</v>
      </c>
      <c r="L78" s="292" t="s">
        <v>257</v>
      </c>
    </row>
    <row r="79" spans="1:12" x14ac:dyDescent="0.25">
      <c r="A79" s="19"/>
      <c r="B79" s="39" t="s">
        <v>208</v>
      </c>
      <c r="C79" s="45">
        <v>788</v>
      </c>
      <c r="D79" s="40">
        <v>1000</v>
      </c>
      <c r="E79" s="41">
        <v>7900</v>
      </c>
      <c r="F79" s="45">
        <v>2616</v>
      </c>
      <c r="G79" s="40">
        <v>3000</v>
      </c>
      <c r="H79" s="40">
        <v>15800</v>
      </c>
      <c r="I79" s="39"/>
      <c r="J79" s="46"/>
      <c r="K79" s="39"/>
      <c r="L79" s="292"/>
    </row>
    <row r="80" spans="1:12" x14ac:dyDescent="0.25">
      <c r="A80" s="49"/>
      <c r="B80" s="43" t="s">
        <v>147</v>
      </c>
      <c r="C80" s="47">
        <f>AVERAGE(C76:C79)</f>
        <v>344.46249999999998</v>
      </c>
      <c r="D80" s="47">
        <f t="shared" ref="D80:H80" si="12">AVERAGE(D76:D79)</f>
        <v>1925</v>
      </c>
      <c r="E80" s="47">
        <f t="shared" si="12"/>
        <v>7500</v>
      </c>
      <c r="F80" s="47">
        <f t="shared" si="12"/>
        <v>1515.0875000000001</v>
      </c>
      <c r="G80" s="47">
        <f t="shared" si="12"/>
        <v>4400</v>
      </c>
      <c r="H80" s="47">
        <f t="shared" si="12"/>
        <v>15000</v>
      </c>
      <c r="I80" s="43"/>
      <c r="J80" s="43"/>
      <c r="K80" s="43"/>
      <c r="L80" s="293"/>
    </row>
    <row r="81" spans="1:12" x14ac:dyDescent="0.25">
      <c r="A81" s="19" t="s">
        <v>58</v>
      </c>
      <c r="B81" s="39" t="s">
        <v>210</v>
      </c>
      <c r="C81" s="45">
        <v>96</v>
      </c>
      <c r="D81" s="40">
        <v>300</v>
      </c>
      <c r="E81" s="41">
        <v>1500</v>
      </c>
      <c r="F81" s="45">
        <v>301</v>
      </c>
      <c r="G81" s="40">
        <v>600</v>
      </c>
      <c r="H81" s="40">
        <v>3000</v>
      </c>
      <c r="I81" s="39" t="s">
        <v>143</v>
      </c>
      <c r="J81" s="39" t="s">
        <v>144</v>
      </c>
      <c r="K81" s="39" t="s">
        <v>144</v>
      </c>
      <c r="L81" s="294" t="s">
        <v>144</v>
      </c>
    </row>
    <row r="82" spans="1:12" x14ac:dyDescent="0.25">
      <c r="A82" s="19"/>
      <c r="B82" s="39" t="s">
        <v>209</v>
      </c>
      <c r="C82" s="45">
        <v>17</v>
      </c>
      <c r="D82" s="40">
        <v>1500</v>
      </c>
      <c r="E82" s="41">
        <v>3000</v>
      </c>
      <c r="F82" s="45">
        <v>54</v>
      </c>
      <c r="G82" s="40">
        <v>3000</v>
      </c>
      <c r="H82" s="40">
        <v>6000</v>
      </c>
      <c r="I82" s="39" t="s">
        <v>143</v>
      </c>
      <c r="J82" s="39" t="s">
        <v>144</v>
      </c>
      <c r="K82" s="39" t="s">
        <v>144</v>
      </c>
      <c r="L82" s="294" t="s">
        <v>144</v>
      </c>
    </row>
    <row r="83" spans="1:12" x14ac:dyDescent="0.25">
      <c r="A83" s="19"/>
      <c r="B83" s="39" t="s">
        <v>211</v>
      </c>
      <c r="C83" s="45">
        <v>0</v>
      </c>
      <c r="D83" s="40">
        <v>1750</v>
      </c>
      <c r="E83" s="41">
        <v>5000</v>
      </c>
      <c r="F83" s="45">
        <v>0</v>
      </c>
      <c r="G83" s="40">
        <v>3500</v>
      </c>
      <c r="H83" s="40">
        <v>10000</v>
      </c>
      <c r="I83" s="39" t="s">
        <v>143</v>
      </c>
      <c r="J83" s="39" t="s">
        <v>144</v>
      </c>
      <c r="K83" s="39" t="s">
        <v>144</v>
      </c>
      <c r="L83" s="294" t="s">
        <v>144</v>
      </c>
    </row>
    <row r="84" spans="1:12" x14ac:dyDescent="0.25">
      <c r="A84" s="49"/>
      <c r="B84" s="43" t="s">
        <v>147</v>
      </c>
      <c r="C84" s="47">
        <f>AVERAGE(C81:C83)</f>
        <v>37.666666666666664</v>
      </c>
      <c r="D84" s="47">
        <f t="shared" ref="D84:H84" si="13">AVERAGE(D81:D83)</f>
        <v>1183.3333333333333</v>
      </c>
      <c r="E84" s="47">
        <f t="shared" si="13"/>
        <v>3166.6666666666665</v>
      </c>
      <c r="F84" s="47">
        <f t="shared" si="13"/>
        <v>118.33333333333333</v>
      </c>
      <c r="G84" s="47">
        <f t="shared" si="13"/>
        <v>2366.6666666666665</v>
      </c>
      <c r="H84" s="47">
        <f t="shared" si="13"/>
        <v>6333.333333333333</v>
      </c>
      <c r="I84" s="43"/>
      <c r="J84" s="43"/>
      <c r="K84" s="43"/>
      <c r="L84" s="293"/>
    </row>
    <row r="85" spans="1:12" x14ac:dyDescent="0.25">
      <c r="A85" s="19" t="s">
        <v>59</v>
      </c>
      <c r="B85" s="39" t="s">
        <v>214</v>
      </c>
      <c r="C85" s="52">
        <v>143</v>
      </c>
      <c r="D85" s="45">
        <v>600</v>
      </c>
      <c r="E85" s="45">
        <v>6850</v>
      </c>
      <c r="F85" s="45">
        <v>387</v>
      </c>
      <c r="G85" s="45">
        <v>1200</v>
      </c>
      <c r="H85" s="45">
        <v>13700</v>
      </c>
      <c r="I85" s="39" t="s">
        <v>143</v>
      </c>
      <c r="J85" s="39" t="s">
        <v>144</v>
      </c>
      <c r="K85" s="39" t="s">
        <v>144</v>
      </c>
      <c r="L85" s="294" t="s">
        <v>144</v>
      </c>
    </row>
    <row r="86" spans="1:12" x14ac:dyDescent="0.25">
      <c r="A86" s="19"/>
      <c r="B86" s="39" t="s">
        <v>215</v>
      </c>
      <c r="C86" s="52">
        <v>63</v>
      </c>
      <c r="D86" s="45">
        <v>1000</v>
      </c>
      <c r="E86" s="45">
        <v>6850</v>
      </c>
      <c r="F86" s="45">
        <v>253</v>
      </c>
      <c r="G86" s="45">
        <v>2000</v>
      </c>
      <c r="H86" s="45">
        <v>13700</v>
      </c>
      <c r="I86" s="39" t="s">
        <v>143</v>
      </c>
      <c r="J86" s="39" t="s">
        <v>144</v>
      </c>
      <c r="K86" s="39" t="s">
        <v>144</v>
      </c>
      <c r="L86" s="294" t="s">
        <v>144</v>
      </c>
    </row>
    <row r="87" spans="1:12" x14ac:dyDescent="0.25">
      <c r="A87" s="19"/>
      <c r="B87" s="39" t="s">
        <v>216</v>
      </c>
      <c r="C87" s="52">
        <v>75</v>
      </c>
      <c r="D87" s="45">
        <v>1200</v>
      </c>
      <c r="E87" s="45">
        <v>6850</v>
      </c>
      <c r="F87" s="45">
        <v>272</v>
      </c>
      <c r="G87" s="45">
        <v>2400</v>
      </c>
      <c r="H87" s="45">
        <v>13700</v>
      </c>
      <c r="I87" s="39" t="s">
        <v>143</v>
      </c>
      <c r="J87" s="39" t="s">
        <v>144</v>
      </c>
      <c r="K87" s="39" t="s">
        <v>144</v>
      </c>
      <c r="L87" s="294" t="s">
        <v>144</v>
      </c>
    </row>
    <row r="88" spans="1:12" x14ac:dyDescent="0.25">
      <c r="A88" s="19"/>
      <c r="B88" s="39" t="s">
        <v>217</v>
      </c>
      <c r="C88" s="52">
        <v>109</v>
      </c>
      <c r="D88" s="52">
        <v>475</v>
      </c>
      <c r="E88" s="52">
        <v>2750</v>
      </c>
      <c r="F88" s="52">
        <v>341</v>
      </c>
      <c r="G88" s="52">
        <v>950</v>
      </c>
      <c r="H88" s="52">
        <v>5500</v>
      </c>
      <c r="I88" s="39" t="s">
        <v>143</v>
      </c>
      <c r="J88" s="39" t="s">
        <v>144</v>
      </c>
      <c r="K88" s="39" t="s">
        <v>144</v>
      </c>
      <c r="L88" s="294" t="s">
        <v>144</v>
      </c>
    </row>
    <row r="89" spans="1:12" x14ac:dyDescent="0.25">
      <c r="A89" s="19"/>
      <c r="B89" s="39" t="s">
        <v>221</v>
      </c>
      <c r="C89" s="52">
        <v>61</v>
      </c>
      <c r="D89" s="52">
        <v>1225</v>
      </c>
      <c r="E89" s="52">
        <v>3000</v>
      </c>
      <c r="F89" s="52">
        <v>207</v>
      </c>
      <c r="G89" s="52">
        <v>1950</v>
      </c>
      <c r="H89" s="52">
        <v>6000</v>
      </c>
      <c r="I89" s="39" t="s">
        <v>143</v>
      </c>
      <c r="J89" s="39" t="s">
        <v>144</v>
      </c>
      <c r="K89" s="39" t="s">
        <v>144</v>
      </c>
      <c r="L89" s="294" t="s">
        <v>144</v>
      </c>
    </row>
    <row r="90" spans="1:12" x14ac:dyDescent="0.25">
      <c r="A90" s="19"/>
      <c r="B90" s="39" t="s">
        <v>223</v>
      </c>
      <c r="C90" s="52">
        <v>85</v>
      </c>
      <c r="D90" s="52">
        <v>1400</v>
      </c>
      <c r="E90" s="52">
        <v>2500</v>
      </c>
      <c r="F90" s="52">
        <v>304</v>
      </c>
      <c r="G90" s="52">
        <v>2800</v>
      </c>
      <c r="H90" s="52">
        <v>5000</v>
      </c>
      <c r="I90" s="39" t="s">
        <v>143</v>
      </c>
      <c r="J90" s="39" t="s">
        <v>144</v>
      </c>
      <c r="K90" s="39" t="s">
        <v>144</v>
      </c>
      <c r="L90" s="294" t="s">
        <v>144</v>
      </c>
    </row>
    <row r="91" spans="1:12" x14ac:dyDescent="0.25">
      <c r="A91" s="19"/>
      <c r="B91" s="39" t="s">
        <v>224</v>
      </c>
      <c r="C91" s="52">
        <v>93</v>
      </c>
      <c r="D91" s="52">
        <v>475</v>
      </c>
      <c r="E91" s="52">
        <v>2750</v>
      </c>
      <c r="F91" s="52">
        <v>283</v>
      </c>
      <c r="G91" s="52">
        <v>950</v>
      </c>
      <c r="H91" s="52">
        <v>5500</v>
      </c>
      <c r="I91" s="39" t="s">
        <v>143</v>
      </c>
      <c r="J91" s="39" t="s">
        <v>144</v>
      </c>
      <c r="K91" s="39" t="s">
        <v>144</v>
      </c>
      <c r="L91" s="294" t="s">
        <v>144</v>
      </c>
    </row>
    <row r="92" spans="1:12" x14ac:dyDescent="0.25">
      <c r="A92" s="53"/>
      <c r="B92" s="54" t="s">
        <v>147</v>
      </c>
      <c r="C92" s="55">
        <f>AVERAGE(C85:C91)</f>
        <v>89.857142857142861</v>
      </c>
      <c r="D92" s="55">
        <f t="shared" ref="D92:H92" si="14">AVERAGE(D85:D91)</f>
        <v>910.71428571428567</v>
      </c>
      <c r="E92" s="55">
        <f t="shared" si="14"/>
        <v>4507.1428571428569</v>
      </c>
      <c r="F92" s="55">
        <f t="shared" si="14"/>
        <v>292.42857142857144</v>
      </c>
      <c r="G92" s="55">
        <f t="shared" si="14"/>
        <v>1750</v>
      </c>
      <c r="H92" s="55">
        <f t="shared" si="14"/>
        <v>9014.2857142857138</v>
      </c>
      <c r="I92" s="54"/>
      <c r="J92" s="55"/>
      <c r="K92" s="55"/>
      <c r="L92" s="295"/>
    </row>
    <row r="93" spans="1:12" x14ac:dyDescent="0.25">
      <c r="A93" s="206" t="s">
        <v>225</v>
      </c>
      <c r="B93" s="207"/>
      <c r="C93" s="208">
        <f>AVERAGE(C3:C4,C6:C8,C10:C13,C15:C16,C18:C23,C25:C27,C29:C34,C38:C41,C43:C45,C47:C54,C56:C57,C59:C74,C76:C79,C81:C83,C85:C91)</f>
        <v>151.97999999999999</v>
      </c>
      <c r="D93" s="208">
        <v>1466</v>
      </c>
      <c r="E93" s="208">
        <v>4753</v>
      </c>
      <c r="F93" s="208">
        <f>AVERAGE(F3:F4,F6:F8,F10:F13,F15:F16,F18:F23,F25:F27,F29:F34,F38:F41,F43:F45,F47:F54,F56:F57,F59:F74,F76:F79,F81:F83,F85:F91)</f>
        <v>686.04821917808226</v>
      </c>
      <c r="G93" s="208">
        <v>2889</v>
      </c>
      <c r="H93" s="208">
        <v>9763</v>
      </c>
      <c r="I93" s="209"/>
      <c r="J93" s="210"/>
      <c r="K93" s="210"/>
      <c r="L93" s="296"/>
    </row>
    <row r="94" spans="1:12" ht="15.75" thickBot="1" x14ac:dyDescent="0.3">
      <c r="A94" s="211" t="s">
        <v>226</v>
      </c>
      <c r="B94" s="212"/>
      <c r="C94" s="213">
        <f>MEDIAN(C3:C4,C6:C8,C10:C13,C15:C16,C18:C23,C25:C27,C29:C34,C38:C41,C43:C45,C47:C54,C56:C57,C59:C74,C76:C79,C81:C83,C85:C91)</f>
        <v>96</v>
      </c>
      <c r="D94" s="213">
        <v>1325</v>
      </c>
      <c r="E94" s="213">
        <v>4500</v>
      </c>
      <c r="F94" s="213">
        <f>MEDIAN(F3:F4,F6:F8,F10:F13,F15:F16,F18:F23,F25:F27,F29:F34,F38:F41,F43:F45,F47:F54,F56:F57,F59:F74,F76:F79,F81:F83,F85:F91)</f>
        <v>716.64</v>
      </c>
      <c r="G94" s="213">
        <v>2650</v>
      </c>
      <c r="H94" s="213">
        <v>9000</v>
      </c>
      <c r="I94" s="214"/>
      <c r="J94" s="215"/>
      <c r="K94" s="215"/>
      <c r="L94" s="297"/>
    </row>
    <row r="97" spans="3:12" x14ac:dyDescent="0.25">
      <c r="C97" s="57" t="s">
        <v>227</v>
      </c>
      <c r="D97" s="58"/>
      <c r="E97" s="58"/>
      <c r="F97" s="58"/>
      <c r="G97" s="58"/>
      <c r="H97" s="58"/>
      <c r="I97" s="58"/>
      <c r="J97" s="58"/>
      <c r="K97" s="58"/>
      <c r="L97" s="59"/>
    </row>
    <row r="98" spans="3:12" x14ac:dyDescent="0.25">
      <c r="C98" s="60"/>
      <c r="D98" s="61"/>
      <c r="E98" s="61"/>
      <c r="F98" s="61"/>
      <c r="G98" s="61"/>
      <c r="H98" s="61"/>
      <c r="I98" s="61"/>
      <c r="J98" s="61"/>
      <c r="K98" s="61"/>
      <c r="L98" s="62"/>
    </row>
    <row r="99" spans="3:12" x14ac:dyDescent="0.25">
      <c r="C99" s="63" t="s">
        <v>228</v>
      </c>
      <c r="D99" s="61"/>
      <c r="E99" s="61"/>
      <c r="F99" s="61"/>
      <c r="G99" s="61"/>
      <c r="H99" s="61"/>
      <c r="I99" s="61"/>
      <c r="J99" s="61"/>
      <c r="K99" s="61"/>
      <c r="L99" s="62"/>
    </row>
    <row r="100" spans="3:12" x14ac:dyDescent="0.25">
      <c r="C100" s="60"/>
      <c r="D100" s="61"/>
      <c r="E100" s="61"/>
      <c r="F100" s="61"/>
      <c r="G100" s="61"/>
      <c r="H100" s="61"/>
      <c r="I100" s="61"/>
      <c r="J100" s="61"/>
      <c r="K100" s="61"/>
      <c r="L100" s="62"/>
    </row>
    <row r="101" spans="3:12" x14ac:dyDescent="0.25">
      <c r="C101" s="63" t="s">
        <v>229</v>
      </c>
      <c r="D101" s="61"/>
      <c r="E101" s="61"/>
      <c r="F101" s="61"/>
      <c r="G101" s="61"/>
      <c r="H101" s="61"/>
      <c r="I101" s="61"/>
      <c r="J101" s="61"/>
      <c r="K101" s="61"/>
      <c r="L101" s="62"/>
    </row>
    <row r="102" spans="3:12" x14ac:dyDescent="0.25">
      <c r="C102" s="60"/>
      <c r="D102" s="61"/>
      <c r="E102" s="61"/>
      <c r="F102" s="61"/>
      <c r="G102" s="61"/>
      <c r="H102" s="61"/>
      <c r="I102" s="61"/>
      <c r="J102" s="61"/>
      <c r="K102" s="61"/>
      <c r="L102" s="62"/>
    </row>
    <row r="103" spans="3:12" x14ac:dyDescent="0.25">
      <c r="C103" s="63" t="s">
        <v>230</v>
      </c>
      <c r="D103" s="61"/>
      <c r="E103" s="61"/>
      <c r="F103" s="61"/>
      <c r="G103" s="61"/>
      <c r="H103" s="61"/>
      <c r="I103" s="61"/>
      <c r="J103" s="61"/>
      <c r="K103" s="61"/>
      <c r="L103" s="62"/>
    </row>
    <row r="104" spans="3:12" x14ac:dyDescent="0.25">
      <c r="C104" s="60"/>
      <c r="D104" s="61"/>
      <c r="E104" s="61"/>
      <c r="F104" s="61"/>
      <c r="G104" s="61"/>
      <c r="H104" s="61"/>
      <c r="I104" s="61"/>
      <c r="J104" s="61"/>
      <c r="K104" s="61"/>
      <c r="L104" s="62"/>
    </row>
    <row r="105" spans="3:12" x14ac:dyDescent="0.25">
      <c r="C105" s="64" t="s">
        <v>231</v>
      </c>
      <c r="D105" s="61"/>
      <c r="E105" s="61"/>
      <c r="F105" s="61"/>
      <c r="G105" s="61"/>
      <c r="H105" s="61"/>
      <c r="I105" s="61"/>
      <c r="J105" s="61"/>
      <c r="K105" s="61"/>
      <c r="L105" s="62"/>
    </row>
    <row r="106" spans="3:12" x14ac:dyDescent="0.25">
      <c r="C106" s="60"/>
      <c r="D106" s="61"/>
      <c r="E106" s="61"/>
      <c r="F106" s="61"/>
      <c r="G106" s="61"/>
      <c r="H106" s="61"/>
      <c r="I106" s="61"/>
      <c r="J106" s="61"/>
      <c r="K106" s="61"/>
      <c r="L106" s="62"/>
    </row>
    <row r="107" spans="3:12" x14ac:dyDescent="0.25">
      <c r="C107" s="65" t="s">
        <v>37</v>
      </c>
      <c r="D107" s="66" t="s">
        <v>232</v>
      </c>
      <c r="E107" s="66"/>
      <c r="F107" s="66"/>
      <c r="G107" s="61"/>
      <c r="H107" s="61"/>
      <c r="I107" s="61"/>
      <c r="J107" s="61"/>
      <c r="K107" s="61"/>
      <c r="L107" s="62"/>
    </row>
    <row r="108" spans="3:12" x14ac:dyDescent="0.25">
      <c r="C108" s="65" t="s">
        <v>40</v>
      </c>
      <c r="D108" s="66" t="s">
        <v>233</v>
      </c>
      <c r="E108" s="66"/>
      <c r="F108" s="66"/>
      <c r="G108" s="61"/>
      <c r="H108" s="61"/>
      <c r="I108" s="61"/>
      <c r="J108" s="61"/>
      <c r="K108" s="61"/>
      <c r="L108" s="62"/>
    </row>
    <row r="109" spans="3:12" x14ac:dyDescent="0.25">
      <c r="C109" s="65" t="s">
        <v>42</v>
      </c>
      <c r="D109" s="66" t="s">
        <v>234</v>
      </c>
      <c r="E109" s="66"/>
      <c r="F109" s="66"/>
      <c r="G109" s="61"/>
      <c r="H109" s="61"/>
      <c r="I109" s="61"/>
      <c r="J109" s="61"/>
      <c r="K109" s="61"/>
      <c r="L109" s="62"/>
    </row>
    <row r="110" spans="3:12" x14ac:dyDescent="0.25">
      <c r="C110" s="65" t="s">
        <v>43</v>
      </c>
      <c r="D110" s="66" t="s">
        <v>235</v>
      </c>
      <c r="E110" s="66"/>
      <c r="F110" s="67" t="s">
        <v>236</v>
      </c>
      <c r="G110" s="67"/>
      <c r="H110" s="67"/>
      <c r="I110" s="67"/>
      <c r="J110" s="67"/>
      <c r="K110" s="67"/>
      <c r="L110" s="68"/>
    </row>
    <row r="111" spans="3:12" x14ac:dyDescent="0.25">
      <c r="C111" s="65" t="s">
        <v>44</v>
      </c>
      <c r="D111" s="66" t="s">
        <v>237</v>
      </c>
      <c r="E111" s="66"/>
      <c r="F111" s="67" t="s">
        <v>238</v>
      </c>
      <c r="G111" s="67"/>
      <c r="H111" s="67"/>
      <c r="I111" s="67"/>
      <c r="J111" s="67"/>
      <c r="K111" s="67"/>
      <c r="L111" s="69"/>
    </row>
    <row r="112" spans="3:12" x14ac:dyDescent="0.25">
      <c r="C112" s="65" t="s">
        <v>46</v>
      </c>
      <c r="D112" s="66" t="s">
        <v>239</v>
      </c>
      <c r="E112" s="66"/>
      <c r="F112" s="67"/>
      <c r="G112" s="67"/>
      <c r="H112" s="67"/>
      <c r="I112" s="67"/>
      <c r="J112" s="67"/>
      <c r="K112" s="67"/>
      <c r="L112" s="68"/>
    </row>
    <row r="113" spans="3:12" x14ac:dyDescent="0.25">
      <c r="C113" s="65" t="s">
        <v>47</v>
      </c>
      <c r="D113" s="66" t="s">
        <v>241</v>
      </c>
      <c r="E113" s="66"/>
      <c r="F113" s="70"/>
      <c r="G113" s="70"/>
      <c r="H113" s="70"/>
      <c r="I113" s="70"/>
      <c r="J113" s="70"/>
      <c r="K113" s="70"/>
      <c r="L113" s="68"/>
    </row>
    <row r="114" spans="3:12" x14ac:dyDescent="0.25">
      <c r="C114" s="65" t="s">
        <v>48</v>
      </c>
      <c r="D114" s="66" t="s">
        <v>242</v>
      </c>
      <c r="E114" s="66"/>
      <c r="F114" s="67" t="s">
        <v>243</v>
      </c>
      <c r="G114" s="67"/>
      <c r="H114" s="67"/>
      <c r="I114" s="67"/>
      <c r="J114" s="67"/>
      <c r="K114" s="67"/>
      <c r="L114" s="68"/>
    </row>
    <row r="115" spans="3:12" x14ac:dyDescent="0.25">
      <c r="C115" s="65" t="s">
        <v>49</v>
      </c>
      <c r="D115" s="66" t="s">
        <v>244</v>
      </c>
      <c r="E115" s="66"/>
      <c r="F115" s="67" t="s">
        <v>245</v>
      </c>
      <c r="G115" s="67"/>
      <c r="H115" s="67"/>
      <c r="I115" s="67"/>
      <c r="J115" s="67"/>
      <c r="K115" s="67"/>
      <c r="L115" s="68"/>
    </row>
    <row r="116" spans="3:12" x14ac:dyDescent="0.25">
      <c r="C116" s="65" t="s">
        <v>51</v>
      </c>
      <c r="D116" s="66" t="s">
        <v>246</v>
      </c>
      <c r="E116" s="66"/>
      <c r="F116" s="67" t="s">
        <v>247</v>
      </c>
      <c r="G116" s="67"/>
      <c r="H116" s="67"/>
      <c r="I116" s="67"/>
      <c r="J116" s="67"/>
      <c r="K116" s="67"/>
      <c r="L116" s="68"/>
    </row>
    <row r="117" spans="3:12" x14ac:dyDescent="0.25">
      <c r="C117" s="65" t="s">
        <v>53</v>
      </c>
      <c r="D117" s="66" t="s">
        <v>248</v>
      </c>
      <c r="E117" s="66"/>
      <c r="F117" s="67" t="s">
        <v>287</v>
      </c>
      <c r="G117" s="67"/>
      <c r="H117" s="67"/>
      <c r="I117" s="67"/>
      <c r="J117" s="67"/>
      <c r="K117" s="67"/>
      <c r="L117" s="68"/>
    </row>
    <row r="118" spans="3:12" x14ac:dyDescent="0.25">
      <c r="C118" s="65" t="s">
        <v>54</v>
      </c>
      <c r="D118" s="66" t="s">
        <v>250</v>
      </c>
      <c r="E118" s="66"/>
      <c r="F118" s="70"/>
      <c r="G118" s="70"/>
      <c r="H118" s="70"/>
      <c r="I118" s="70"/>
      <c r="J118" s="70"/>
      <c r="K118" s="70"/>
      <c r="L118" s="68"/>
    </row>
    <row r="119" spans="3:12" x14ac:dyDescent="0.25">
      <c r="C119" s="65" t="s">
        <v>56</v>
      </c>
      <c r="D119" s="66" t="s">
        <v>251</v>
      </c>
      <c r="E119" s="66"/>
      <c r="F119" s="67" t="s">
        <v>252</v>
      </c>
      <c r="G119" s="67"/>
      <c r="H119" s="67"/>
      <c r="I119" s="67"/>
      <c r="J119" s="67"/>
      <c r="K119" s="67"/>
      <c r="L119" s="68"/>
    </row>
    <row r="120" spans="3:12" x14ac:dyDescent="0.25">
      <c r="C120" s="65" t="s">
        <v>57</v>
      </c>
      <c r="D120" s="66" t="s">
        <v>253</v>
      </c>
      <c r="E120" s="66"/>
      <c r="F120" s="322" t="s">
        <v>300</v>
      </c>
      <c r="G120" s="71"/>
      <c r="H120" s="61"/>
      <c r="I120" s="61"/>
      <c r="J120" s="61"/>
      <c r="K120" s="61"/>
      <c r="L120" s="62"/>
    </row>
    <row r="121" spans="3:12" x14ac:dyDescent="0.25">
      <c r="C121" s="65" t="s">
        <v>58</v>
      </c>
      <c r="D121" s="66" t="s">
        <v>254</v>
      </c>
      <c r="E121" s="66"/>
      <c r="F121" s="66"/>
      <c r="G121" s="61"/>
      <c r="H121" s="61"/>
      <c r="I121" s="61"/>
      <c r="J121" s="61"/>
      <c r="K121" s="61"/>
      <c r="L121" s="62"/>
    </row>
    <row r="122" spans="3:12" x14ac:dyDescent="0.25">
      <c r="C122" s="65" t="s">
        <v>59</v>
      </c>
      <c r="D122" s="66" t="s">
        <v>255</v>
      </c>
      <c r="E122" s="66"/>
      <c r="F122" s="66"/>
      <c r="G122" s="61"/>
      <c r="H122" s="61"/>
      <c r="I122" s="61"/>
      <c r="J122" s="61"/>
      <c r="K122" s="61"/>
      <c r="L122" s="62"/>
    </row>
    <row r="123" spans="3:12" x14ac:dyDescent="0.25">
      <c r="C123" s="60"/>
      <c r="D123" s="61"/>
      <c r="E123" s="61"/>
      <c r="F123" s="61"/>
      <c r="G123" s="61"/>
      <c r="H123" s="61"/>
      <c r="I123" s="61"/>
      <c r="J123" s="61"/>
      <c r="K123" s="61"/>
      <c r="L123" s="62"/>
    </row>
    <row r="124" spans="3:12" x14ac:dyDescent="0.25">
      <c r="C124" s="72"/>
      <c r="D124" s="73"/>
      <c r="E124" s="73"/>
      <c r="F124" s="73"/>
      <c r="G124" s="73"/>
      <c r="H124" s="73"/>
      <c r="I124" s="73"/>
      <c r="J124" s="73"/>
      <c r="K124" s="73"/>
      <c r="L124" s="74"/>
    </row>
  </sheetData>
  <sheetProtection algorithmName="SHA-512" hashValue="uyCekPbnsd0YGauuCT3Tkj50sEKDljMTl1XQh5UrzKABZ8LrfAuwb7Rx61+1Hze1QptmY21XoIaQhQUu9wxFiw==" saltValue="63+yV0Syk6GPos98j3FDBg==" spinCount="100000" sheet="1" objects="1" scenarios="1"/>
  <hyperlinks>
    <hyperlink ref="D122:F122" r:id="rId1" display="West Virginia Public Employees Insurance Agency" xr:uid="{E0172833-FF96-4FC7-A2BD-909F2FCF3F28}"/>
    <hyperlink ref="D121:F121" r:id="rId2" display="Virginia Department of Human Resource Management  " xr:uid="{39E607B4-9524-4CB9-AAC4-10BDD86A1846}"/>
    <hyperlink ref="D120:F120" r:id="rId3" display="Teacher Retirement System of Texas" xr:uid="{C6D8B10F-CD1B-49E5-9446-C27F08545148}"/>
    <hyperlink ref="D119:E119" r:id="rId4" display="Tennessee Partners for Health" xr:uid="{B461B0B9-1543-46BB-B33E-A03A11CEFC0F}"/>
    <hyperlink ref="D118:E118" r:id="rId5" display="South Carolina Department of Education  " xr:uid="{9C8AE312-F7F7-4EBA-8723-BB3617F0D358}"/>
    <hyperlink ref="D117:E117" r:id="rId6" display="Oklahoma Office of Management and Enterprise Services – Group Insurance Division" xr:uid="{703281E0-D562-4AD1-91BC-2AB6FDCE3D63}"/>
    <hyperlink ref="D116:E116" r:id="rId7" display="North Carolina State Health Plan" xr:uid="{E417830A-79FB-484D-90D4-B0A013727D8F}"/>
    <hyperlink ref="D115:E115" r:id="rId8" display="Mississippi Department of Finance and Administration" xr:uid="{9219871E-FB36-419F-9714-7EE33EA1454A}"/>
    <hyperlink ref="D114:E114" r:id="rId9" display="Charles County Public Schools" xr:uid="{8331A5E5-44E8-4392-A66F-631E23552A6D}"/>
    <hyperlink ref="D113:E113" r:id="rId10" display="State of Louisiana Office of Group Benefits" xr:uid="{B930F603-C645-47C2-898E-2D48B7EE0717}"/>
    <hyperlink ref="D112:E112" r:id="rId11" display="Kentucky Employees’ Health Plan " xr:uid="{80695AC4-55A9-43B3-8E7E-F28AB426D9EA}"/>
    <hyperlink ref="D111:E111" r:id="rId12" display="Georgia State Health Benefit Plan" xr:uid="{1666585D-F47F-4079-B128-86AAB1E8E862}"/>
    <hyperlink ref="D110:E110" r:id="rId13" display="Florida Department of Management Services" xr:uid="{51B9500D-0DD4-4452-9F97-CDDED46B81A7}"/>
    <hyperlink ref="D109:F109" r:id="rId14" display="Delaware Department of Human Resources" xr:uid="{B2A1DC8D-2C94-4137-9024-4DAE6A16A104}"/>
    <hyperlink ref="D108:F108" r:id="rId15" display="Health Advantage Arkansas State and Public-School Employees" xr:uid="{0E59827C-AB3E-454E-AA84-B6241AAB8345}"/>
    <hyperlink ref="D107:F107" r:id="rId16" display="Public Education Employees’ Health Insurance Plan (PEEHIP)" xr:uid="{773A0484-3892-4712-BA77-455A1EA2D18B}"/>
  </hyperlinks>
  <pageMargins left="0.7" right="0.7" top="0.75" bottom="0.75" header="0.3" footer="0.3"/>
  <pageSetup orientation="portrait" horizontalDpi="1200" verticalDpi="1200"/>
  <tableParts count="1">
    <tablePart r:id="rId17"/>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7828A-AFB0-40AF-8975-9E5D729E5521}">
  <sheetPr>
    <tabColor rgb="FF66ACB4"/>
  </sheetPr>
  <dimension ref="A1:L118"/>
  <sheetViews>
    <sheetView workbookViewId="0">
      <pane xSplit="2" ySplit="2" topLeftCell="C3" activePane="bottomRight" state="frozen"/>
      <selection pane="topRight"/>
      <selection pane="bottomLeft"/>
      <selection pane="bottomRight" activeCell="A2" sqref="A2"/>
    </sheetView>
  </sheetViews>
  <sheetFormatPr defaultRowHeight="15" x14ac:dyDescent="0.25"/>
  <cols>
    <col min="1" max="1" width="17.42578125" style="56" bestFit="1" customWidth="1"/>
    <col min="2" max="2" width="36.7109375" customWidth="1"/>
    <col min="3" max="8" width="21.28515625" customWidth="1"/>
    <col min="9" max="9" width="25.5703125" customWidth="1"/>
    <col min="10" max="12" width="27.5703125" bestFit="1" customWidth="1"/>
  </cols>
  <sheetData>
    <row r="1" spans="1:12" ht="20.25" x14ac:dyDescent="0.3">
      <c r="A1" s="318" t="s">
        <v>301</v>
      </c>
      <c r="B1" s="1"/>
      <c r="C1" s="1"/>
      <c r="D1" s="1"/>
      <c r="E1" s="1"/>
      <c r="F1" s="1"/>
      <c r="G1" s="1"/>
      <c r="H1" s="1"/>
      <c r="I1" s="1"/>
      <c r="J1" s="1"/>
      <c r="K1" s="1"/>
      <c r="L1" s="1"/>
    </row>
    <row r="2" spans="1:12" s="38" customFormat="1" ht="47.45" customHeight="1" x14ac:dyDescent="0.25">
      <c r="A2" s="35" t="s">
        <v>19</v>
      </c>
      <c r="B2" s="36" t="s">
        <v>131</v>
      </c>
      <c r="C2" s="36" t="s">
        <v>132</v>
      </c>
      <c r="D2" s="36" t="s">
        <v>133</v>
      </c>
      <c r="E2" s="37" t="s">
        <v>134</v>
      </c>
      <c r="F2" s="36" t="s">
        <v>135</v>
      </c>
      <c r="G2" s="36" t="s">
        <v>136</v>
      </c>
      <c r="H2" s="36" t="s">
        <v>137</v>
      </c>
      <c r="I2" s="36" t="s">
        <v>138</v>
      </c>
      <c r="J2" s="36" t="s">
        <v>139</v>
      </c>
      <c r="K2" s="36" t="s">
        <v>140</v>
      </c>
      <c r="L2" s="291" t="s">
        <v>141</v>
      </c>
    </row>
    <row r="3" spans="1:12" x14ac:dyDescent="0.25">
      <c r="A3" s="19" t="s">
        <v>37</v>
      </c>
      <c r="B3" s="39" t="s">
        <v>146</v>
      </c>
      <c r="C3" s="40">
        <v>30</v>
      </c>
      <c r="D3" s="40">
        <v>300</v>
      </c>
      <c r="E3" s="41">
        <v>9450</v>
      </c>
      <c r="F3" s="40">
        <v>307</v>
      </c>
      <c r="G3" s="40">
        <v>900</v>
      </c>
      <c r="H3" s="40">
        <v>18900</v>
      </c>
      <c r="I3" s="40" t="s">
        <v>143</v>
      </c>
      <c r="J3" s="39" t="s">
        <v>144</v>
      </c>
      <c r="K3" s="39" t="s">
        <v>144</v>
      </c>
      <c r="L3" s="292" t="s">
        <v>257</v>
      </c>
    </row>
    <row r="4" spans="1:12" x14ac:dyDescent="0.25">
      <c r="A4" s="19"/>
      <c r="B4" s="39" t="s">
        <v>142</v>
      </c>
      <c r="C4" s="40">
        <v>30</v>
      </c>
      <c r="D4" s="40">
        <v>300</v>
      </c>
      <c r="E4" s="41">
        <v>9450</v>
      </c>
      <c r="F4" s="40">
        <v>307</v>
      </c>
      <c r="G4" s="40">
        <v>900</v>
      </c>
      <c r="H4" s="40">
        <v>18900</v>
      </c>
      <c r="I4" s="40" t="s">
        <v>143</v>
      </c>
      <c r="J4" s="39" t="s">
        <v>144</v>
      </c>
      <c r="K4" s="39" t="s">
        <v>144</v>
      </c>
      <c r="L4" s="292" t="s">
        <v>257</v>
      </c>
    </row>
    <row r="5" spans="1:12" x14ac:dyDescent="0.25">
      <c r="A5" s="42"/>
      <c r="B5" s="43" t="s">
        <v>147</v>
      </c>
      <c r="C5" s="44">
        <f>AVERAGE(C3:C4)</f>
        <v>30</v>
      </c>
      <c r="D5" s="44">
        <f t="shared" ref="D5:H5" si="0">AVERAGE(D3:D4)</f>
        <v>300</v>
      </c>
      <c r="E5" s="44">
        <f t="shared" si="0"/>
        <v>9450</v>
      </c>
      <c r="F5" s="44">
        <f t="shared" si="0"/>
        <v>307</v>
      </c>
      <c r="G5" s="44">
        <f t="shared" si="0"/>
        <v>900</v>
      </c>
      <c r="H5" s="44">
        <f t="shared" si="0"/>
        <v>18900</v>
      </c>
      <c r="I5" s="44"/>
      <c r="J5" s="43"/>
      <c r="K5" s="43"/>
      <c r="L5" s="293"/>
    </row>
    <row r="6" spans="1:12" x14ac:dyDescent="0.25">
      <c r="A6" s="19" t="s">
        <v>40</v>
      </c>
      <c r="B6" s="39" t="s">
        <v>258</v>
      </c>
      <c r="C6" s="45">
        <v>201.96</v>
      </c>
      <c r="D6" s="40">
        <v>750</v>
      </c>
      <c r="E6" s="41">
        <v>3250</v>
      </c>
      <c r="F6" s="45">
        <v>779.68</v>
      </c>
      <c r="G6" s="40">
        <v>1500</v>
      </c>
      <c r="H6" s="40">
        <v>6500</v>
      </c>
      <c r="I6" s="40" t="s">
        <v>143</v>
      </c>
      <c r="J6" s="46" t="s">
        <v>257</v>
      </c>
      <c r="K6" s="39" t="s">
        <v>257</v>
      </c>
      <c r="L6" s="294" t="s">
        <v>144</v>
      </c>
    </row>
    <row r="7" spans="1:12" x14ac:dyDescent="0.25">
      <c r="A7" s="19"/>
      <c r="B7" s="39" t="s">
        <v>149</v>
      </c>
      <c r="C7" s="45">
        <v>88.38</v>
      </c>
      <c r="D7" s="40">
        <v>1750</v>
      </c>
      <c r="E7" s="41">
        <v>6450</v>
      </c>
      <c r="F7" s="45">
        <v>391.88</v>
      </c>
      <c r="G7" s="40" t="s">
        <v>302</v>
      </c>
      <c r="H7" s="40">
        <v>9675</v>
      </c>
      <c r="I7" s="39" t="s">
        <v>143</v>
      </c>
      <c r="J7" s="46" t="s">
        <v>257</v>
      </c>
      <c r="K7" s="39" t="s">
        <v>257</v>
      </c>
      <c r="L7" s="294" t="s">
        <v>144</v>
      </c>
    </row>
    <row r="8" spans="1:12" x14ac:dyDescent="0.25">
      <c r="A8" s="19"/>
      <c r="B8" s="39" t="s">
        <v>150</v>
      </c>
      <c r="C8" s="45">
        <v>43.24</v>
      </c>
      <c r="D8" s="40">
        <v>4000</v>
      </c>
      <c r="E8" s="41">
        <v>6450</v>
      </c>
      <c r="F8" s="45">
        <v>262.12</v>
      </c>
      <c r="G8" s="40">
        <v>8000</v>
      </c>
      <c r="H8" s="40">
        <v>12900</v>
      </c>
      <c r="I8" s="39" t="s">
        <v>143</v>
      </c>
      <c r="J8" s="46" t="s">
        <v>257</v>
      </c>
      <c r="K8" s="39" t="s">
        <v>257</v>
      </c>
      <c r="L8" s="294" t="s">
        <v>144</v>
      </c>
    </row>
    <row r="9" spans="1:12" x14ac:dyDescent="0.25">
      <c r="A9" s="42"/>
      <c r="B9" s="43" t="s">
        <v>147</v>
      </c>
      <c r="C9" s="47">
        <f>AVERAGE(C6:C8)</f>
        <v>111.19333333333334</v>
      </c>
      <c r="D9" s="47">
        <f t="shared" ref="D9:H9" si="1">AVERAGE(D6:D8)</f>
        <v>2166.6666666666665</v>
      </c>
      <c r="E9" s="47">
        <f t="shared" si="1"/>
        <v>5383.333333333333</v>
      </c>
      <c r="F9" s="47">
        <f t="shared" si="1"/>
        <v>477.89333333333326</v>
      </c>
      <c r="G9" s="47">
        <f t="shared" si="1"/>
        <v>4750</v>
      </c>
      <c r="H9" s="47">
        <f t="shared" si="1"/>
        <v>9691.6666666666661</v>
      </c>
      <c r="I9" s="43"/>
      <c r="J9" s="43"/>
      <c r="K9" s="43"/>
      <c r="L9" s="293"/>
    </row>
    <row r="10" spans="1:12" x14ac:dyDescent="0.25">
      <c r="A10" s="19" t="s">
        <v>42</v>
      </c>
      <c r="B10" s="39" t="s">
        <v>259</v>
      </c>
      <c r="C10" s="45">
        <v>33.06</v>
      </c>
      <c r="D10" s="40">
        <v>500</v>
      </c>
      <c r="E10" s="41">
        <v>2000</v>
      </c>
      <c r="F10" s="45">
        <v>85.54</v>
      </c>
      <c r="G10" s="40">
        <v>1000</v>
      </c>
      <c r="H10" s="40">
        <v>4000</v>
      </c>
      <c r="I10" s="39" t="s">
        <v>143</v>
      </c>
      <c r="J10" s="39" t="s">
        <v>144</v>
      </c>
      <c r="K10" s="39" t="s">
        <v>144</v>
      </c>
      <c r="L10" s="294" t="s">
        <v>144</v>
      </c>
    </row>
    <row r="11" spans="1:12" x14ac:dyDescent="0.25">
      <c r="A11" s="19"/>
      <c r="B11" s="39" t="s">
        <v>260</v>
      </c>
      <c r="C11" s="45">
        <v>42.78</v>
      </c>
      <c r="D11" s="40">
        <v>1500</v>
      </c>
      <c r="E11" s="41">
        <v>4500</v>
      </c>
      <c r="F11" s="45">
        <v>112.68</v>
      </c>
      <c r="G11" s="40">
        <v>3000</v>
      </c>
      <c r="H11" s="40">
        <v>9000</v>
      </c>
      <c r="I11" s="39" t="s">
        <v>143</v>
      </c>
      <c r="J11" s="39" t="s">
        <v>144</v>
      </c>
      <c r="K11" s="39" t="s">
        <v>144</v>
      </c>
      <c r="L11" s="294" t="s">
        <v>144</v>
      </c>
    </row>
    <row r="12" spans="1:12" x14ac:dyDescent="0.25">
      <c r="A12" s="19"/>
      <c r="B12" s="39" t="s">
        <v>261</v>
      </c>
      <c r="C12" s="45">
        <v>56.1</v>
      </c>
      <c r="D12" s="40" t="s">
        <v>38</v>
      </c>
      <c r="E12" s="41">
        <v>4500</v>
      </c>
      <c r="F12" s="45">
        <v>147.58000000000001</v>
      </c>
      <c r="G12" s="40" t="s">
        <v>38</v>
      </c>
      <c r="H12" s="40">
        <v>9000</v>
      </c>
      <c r="I12" s="39" t="s">
        <v>143</v>
      </c>
      <c r="J12" s="39" t="s">
        <v>144</v>
      </c>
      <c r="K12" s="39" t="s">
        <v>144</v>
      </c>
      <c r="L12" s="294" t="s">
        <v>144</v>
      </c>
    </row>
    <row r="13" spans="1:12" x14ac:dyDescent="0.25">
      <c r="A13" s="19"/>
      <c r="B13" s="39" t="s">
        <v>262</v>
      </c>
      <c r="C13" s="45">
        <v>125.04</v>
      </c>
      <c r="D13" s="39" t="s">
        <v>38</v>
      </c>
      <c r="E13" s="41">
        <v>4500</v>
      </c>
      <c r="F13" s="45">
        <v>324.39999999999998</v>
      </c>
      <c r="G13" s="39" t="s">
        <v>38</v>
      </c>
      <c r="H13" s="40">
        <v>9000</v>
      </c>
      <c r="I13" s="39" t="s">
        <v>143</v>
      </c>
      <c r="J13" s="39" t="s">
        <v>144</v>
      </c>
      <c r="K13" s="39" t="s">
        <v>144</v>
      </c>
      <c r="L13" s="294" t="s">
        <v>144</v>
      </c>
    </row>
    <row r="14" spans="1:12" x14ac:dyDescent="0.25">
      <c r="A14" s="42"/>
      <c r="B14" s="43" t="s">
        <v>147</v>
      </c>
      <c r="C14" s="47">
        <f>AVERAGE(C10:C13)</f>
        <v>64.245000000000005</v>
      </c>
      <c r="D14" s="47">
        <f t="shared" ref="D14:H14" si="2">AVERAGE(D10:D13)</f>
        <v>1000</v>
      </c>
      <c r="E14" s="47">
        <f t="shared" si="2"/>
        <v>3875</v>
      </c>
      <c r="F14" s="47">
        <f t="shared" si="2"/>
        <v>167.55</v>
      </c>
      <c r="G14" s="47">
        <f t="shared" si="2"/>
        <v>2000</v>
      </c>
      <c r="H14" s="47">
        <f t="shared" si="2"/>
        <v>7750</v>
      </c>
      <c r="I14" s="43"/>
      <c r="J14" s="43"/>
      <c r="K14" s="43"/>
      <c r="L14" s="293"/>
    </row>
    <row r="15" spans="1:12" x14ac:dyDescent="0.25">
      <c r="A15" s="48" t="s">
        <v>43</v>
      </c>
      <c r="B15" s="39" t="s">
        <v>263</v>
      </c>
      <c r="C15" s="40">
        <v>50</v>
      </c>
      <c r="D15" s="40">
        <v>250</v>
      </c>
      <c r="E15" s="41">
        <v>9400</v>
      </c>
      <c r="F15" s="40">
        <v>180</v>
      </c>
      <c r="G15" s="40">
        <v>500</v>
      </c>
      <c r="H15" s="40">
        <v>18900</v>
      </c>
      <c r="I15" s="39" t="s">
        <v>143</v>
      </c>
      <c r="J15" s="39" t="s">
        <v>144</v>
      </c>
      <c r="K15" s="39" t="s">
        <v>144</v>
      </c>
      <c r="L15" s="294" t="s">
        <v>144</v>
      </c>
    </row>
    <row r="16" spans="1:12" x14ac:dyDescent="0.25">
      <c r="A16" s="19"/>
      <c r="B16" s="39" t="s">
        <v>264</v>
      </c>
      <c r="C16" s="45">
        <v>15</v>
      </c>
      <c r="D16" s="40">
        <v>1600</v>
      </c>
      <c r="E16" s="40">
        <v>4600</v>
      </c>
      <c r="F16" s="45">
        <v>64.3</v>
      </c>
      <c r="G16" s="40">
        <v>3200</v>
      </c>
      <c r="H16" s="40">
        <v>9200</v>
      </c>
      <c r="I16" s="39" t="s">
        <v>143</v>
      </c>
      <c r="J16" s="39" t="s">
        <v>144</v>
      </c>
      <c r="K16" s="39" t="s">
        <v>144</v>
      </c>
      <c r="L16" s="294" t="s">
        <v>144</v>
      </c>
    </row>
    <row r="17" spans="1:12" x14ac:dyDescent="0.25">
      <c r="A17" s="49"/>
      <c r="B17" s="43" t="s">
        <v>147</v>
      </c>
      <c r="C17" s="44">
        <f>AVERAGE(C15:C16)</f>
        <v>32.5</v>
      </c>
      <c r="D17" s="44">
        <f t="shared" ref="D17:H17" si="3">AVERAGE(D15:D16)</f>
        <v>925</v>
      </c>
      <c r="E17" s="44">
        <f t="shared" si="3"/>
        <v>7000</v>
      </c>
      <c r="F17" s="44">
        <f t="shared" si="3"/>
        <v>122.15</v>
      </c>
      <c r="G17" s="44">
        <f t="shared" si="3"/>
        <v>1850</v>
      </c>
      <c r="H17" s="44">
        <f t="shared" si="3"/>
        <v>14050</v>
      </c>
      <c r="I17" s="43"/>
      <c r="J17" s="43"/>
      <c r="K17" s="43"/>
      <c r="L17" s="293"/>
    </row>
    <row r="18" spans="1:12" x14ac:dyDescent="0.25">
      <c r="A18" s="19" t="s">
        <v>44</v>
      </c>
      <c r="B18" s="39" t="s">
        <v>157</v>
      </c>
      <c r="C18" s="45">
        <v>188.56</v>
      </c>
      <c r="D18" s="40">
        <v>1500</v>
      </c>
      <c r="E18" s="41">
        <v>4000</v>
      </c>
      <c r="F18" s="45">
        <v>619.20000000000005</v>
      </c>
      <c r="G18" s="40">
        <v>3000</v>
      </c>
      <c r="H18" s="40">
        <v>8000</v>
      </c>
      <c r="I18" s="39" t="s">
        <v>143</v>
      </c>
      <c r="J18" s="46" t="s">
        <v>257</v>
      </c>
      <c r="K18" s="46" t="s">
        <v>257</v>
      </c>
      <c r="L18" s="292" t="s">
        <v>257</v>
      </c>
    </row>
    <row r="19" spans="1:12" x14ac:dyDescent="0.25">
      <c r="A19" s="19"/>
      <c r="B19" s="39" t="s">
        <v>158</v>
      </c>
      <c r="C19" s="45">
        <v>125.19</v>
      </c>
      <c r="D19" s="40">
        <v>2000</v>
      </c>
      <c r="E19" s="41">
        <v>5000</v>
      </c>
      <c r="F19" s="45">
        <v>441.78</v>
      </c>
      <c r="G19" s="40">
        <v>4000</v>
      </c>
      <c r="H19" s="40">
        <v>10000</v>
      </c>
      <c r="I19" s="39" t="s">
        <v>143</v>
      </c>
      <c r="J19" s="46" t="s">
        <v>257</v>
      </c>
      <c r="K19" s="46" t="s">
        <v>257</v>
      </c>
      <c r="L19" s="292" t="s">
        <v>257</v>
      </c>
    </row>
    <row r="20" spans="1:12" x14ac:dyDescent="0.25">
      <c r="A20" s="19"/>
      <c r="B20" s="39" t="s">
        <v>159</v>
      </c>
      <c r="C20" s="45">
        <v>77.69</v>
      </c>
      <c r="D20" s="40">
        <v>2500</v>
      </c>
      <c r="E20" s="41">
        <v>6000</v>
      </c>
      <c r="F20" s="45">
        <v>308.77999999999997</v>
      </c>
      <c r="G20" s="40">
        <v>5000</v>
      </c>
      <c r="H20" s="40">
        <v>12000</v>
      </c>
      <c r="I20" s="39" t="s">
        <v>143</v>
      </c>
      <c r="J20" s="46" t="s">
        <v>257</v>
      </c>
      <c r="K20" s="46" t="s">
        <v>257</v>
      </c>
      <c r="L20" s="292" t="s">
        <v>257</v>
      </c>
    </row>
    <row r="21" spans="1:12" x14ac:dyDescent="0.25">
      <c r="A21" s="19"/>
      <c r="B21" s="39" t="s">
        <v>160</v>
      </c>
      <c r="C21" s="45">
        <v>148.53</v>
      </c>
      <c r="D21" s="40">
        <v>1300</v>
      </c>
      <c r="E21" s="41">
        <v>4000</v>
      </c>
      <c r="F21" s="45">
        <v>507.12</v>
      </c>
      <c r="G21" s="40">
        <v>2600</v>
      </c>
      <c r="H21" s="40">
        <v>9000</v>
      </c>
      <c r="I21" s="39" t="s">
        <v>143</v>
      </c>
      <c r="J21" s="46" t="s">
        <v>257</v>
      </c>
      <c r="K21" s="46" t="s">
        <v>257</v>
      </c>
      <c r="L21" s="292" t="s">
        <v>257</v>
      </c>
    </row>
    <row r="22" spans="1:12" x14ac:dyDescent="0.25">
      <c r="A22" s="19"/>
      <c r="B22" s="39" t="s">
        <v>161</v>
      </c>
      <c r="C22" s="45">
        <v>177.91</v>
      </c>
      <c r="D22" s="40">
        <v>1300</v>
      </c>
      <c r="E22" s="41">
        <v>4000</v>
      </c>
      <c r="F22" s="45">
        <v>589.39</v>
      </c>
      <c r="G22" s="40">
        <v>2600</v>
      </c>
      <c r="H22" s="40">
        <v>9000</v>
      </c>
      <c r="I22" s="39" t="s">
        <v>143</v>
      </c>
      <c r="J22" s="46" t="s">
        <v>257</v>
      </c>
      <c r="K22" s="46" t="s">
        <v>257</v>
      </c>
      <c r="L22" s="292" t="s">
        <v>257</v>
      </c>
    </row>
    <row r="23" spans="1:12" x14ac:dyDescent="0.25">
      <c r="A23" s="19"/>
      <c r="B23" s="39" t="s">
        <v>162</v>
      </c>
      <c r="C23" s="45">
        <v>63.36</v>
      </c>
      <c r="D23" s="40">
        <v>3500</v>
      </c>
      <c r="E23" s="41">
        <v>6450</v>
      </c>
      <c r="F23" s="45">
        <v>268.64</v>
      </c>
      <c r="G23" s="40">
        <v>7000</v>
      </c>
      <c r="H23" s="40">
        <v>12900</v>
      </c>
      <c r="I23" s="39" t="s">
        <v>143</v>
      </c>
      <c r="J23" s="46" t="s">
        <v>257</v>
      </c>
      <c r="K23" s="46" t="s">
        <v>257</v>
      </c>
      <c r="L23" s="292" t="s">
        <v>257</v>
      </c>
    </row>
    <row r="24" spans="1:12" x14ac:dyDescent="0.25">
      <c r="A24" s="49"/>
      <c r="B24" s="43" t="s">
        <v>147</v>
      </c>
      <c r="C24" s="47">
        <f>AVERAGE(C18:C23)</f>
        <v>130.20666666666668</v>
      </c>
      <c r="D24" s="47">
        <f t="shared" ref="D24:H24" si="4">AVERAGE(D18:D23)</f>
        <v>2016.6666666666667</v>
      </c>
      <c r="E24" s="47">
        <f t="shared" si="4"/>
        <v>4908.333333333333</v>
      </c>
      <c r="F24" s="47">
        <f t="shared" si="4"/>
        <v>455.81833333333333</v>
      </c>
      <c r="G24" s="47">
        <f t="shared" si="4"/>
        <v>4033.3333333333335</v>
      </c>
      <c r="H24" s="47">
        <f t="shared" si="4"/>
        <v>10150</v>
      </c>
      <c r="I24" s="43"/>
      <c r="J24" s="43"/>
      <c r="K24" s="43"/>
      <c r="L24" s="293"/>
    </row>
    <row r="25" spans="1:12" x14ac:dyDescent="0.25">
      <c r="A25" s="19" t="s">
        <v>46</v>
      </c>
      <c r="B25" s="39" t="s">
        <v>163</v>
      </c>
      <c r="C25" s="45">
        <v>53.46</v>
      </c>
      <c r="D25" s="40">
        <v>1500</v>
      </c>
      <c r="E25" s="41">
        <v>3000</v>
      </c>
      <c r="F25" s="45">
        <v>398.92</v>
      </c>
      <c r="G25" s="40">
        <v>2750</v>
      </c>
      <c r="H25" s="40">
        <v>5750</v>
      </c>
      <c r="I25" s="39" t="s">
        <v>143</v>
      </c>
      <c r="J25" s="39" t="s">
        <v>144</v>
      </c>
      <c r="K25" s="39" t="s">
        <v>144</v>
      </c>
      <c r="L25" s="294" t="s">
        <v>144</v>
      </c>
    </row>
    <row r="26" spans="1:12" x14ac:dyDescent="0.25">
      <c r="A26" s="19"/>
      <c r="B26" s="39" t="s">
        <v>165</v>
      </c>
      <c r="C26" s="45">
        <v>89.14</v>
      </c>
      <c r="D26" s="40">
        <v>1000</v>
      </c>
      <c r="E26" s="41">
        <v>3000</v>
      </c>
      <c r="F26" s="45">
        <v>716.64</v>
      </c>
      <c r="G26" s="40">
        <v>1750</v>
      </c>
      <c r="H26" s="40">
        <v>5750</v>
      </c>
      <c r="I26" s="39" t="s">
        <v>303</v>
      </c>
      <c r="J26" s="39" t="s">
        <v>144</v>
      </c>
      <c r="K26" s="39" t="s">
        <v>144</v>
      </c>
      <c r="L26" s="294" t="s">
        <v>144</v>
      </c>
    </row>
    <row r="27" spans="1:12" x14ac:dyDescent="0.25">
      <c r="A27" s="19"/>
      <c r="B27" s="39" t="s">
        <v>166</v>
      </c>
      <c r="C27" s="45">
        <v>28.34</v>
      </c>
      <c r="D27" s="40">
        <v>2000</v>
      </c>
      <c r="E27" s="41">
        <v>4000</v>
      </c>
      <c r="F27" s="45">
        <v>337.68</v>
      </c>
      <c r="G27" s="40">
        <v>3750</v>
      </c>
      <c r="H27" s="40">
        <v>7750</v>
      </c>
      <c r="I27" s="39" t="s">
        <v>143</v>
      </c>
      <c r="J27" s="39" t="s">
        <v>144</v>
      </c>
      <c r="K27" s="39" t="s">
        <v>144</v>
      </c>
      <c r="L27" s="294" t="s">
        <v>144</v>
      </c>
    </row>
    <row r="28" spans="1:12" x14ac:dyDescent="0.25">
      <c r="A28" s="49"/>
      <c r="B28" s="43" t="s">
        <v>147</v>
      </c>
      <c r="C28" s="47">
        <f>AVERAGE(C25:C27)</f>
        <v>56.98</v>
      </c>
      <c r="D28" s="47">
        <f t="shared" ref="D28:H28" si="5">AVERAGE(D25:D27)</f>
        <v>1500</v>
      </c>
      <c r="E28" s="47">
        <f t="shared" si="5"/>
        <v>3333.3333333333335</v>
      </c>
      <c r="F28" s="47">
        <f t="shared" si="5"/>
        <v>484.41333333333336</v>
      </c>
      <c r="G28" s="47">
        <f t="shared" si="5"/>
        <v>2750</v>
      </c>
      <c r="H28" s="47">
        <f t="shared" si="5"/>
        <v>6416.666666666667</v>
      </c>
      <c r="I28" s="43"/>
      <c r="J28" s="43"/>
      <c r="K28" s="43"/>
      <c r="L28" s="293"/>
    </row>
    <row r="29" spans="1:12" x14ac:dyDescent="0.25">
      <c r="A29" s="19" t="s">
        <v>47</v>
      </c>
      <c r="B29" s="39" t="s">
        <v>267</v>
      </c>
      <c r="C29" s="45">
        <v>226.5</v>
      </c>
      <c r="D29" s="40">
        <v>900</v>
      </c>
      <c r="E29" s="41">
        <v>3500</v>
      </c>
      <c r="F29" s="45">
        <v>788.46</v>
      </c>
      <c r="G29" s="40">
        <v>2700</v>
      </c>
      <c r="H29" s="40">
        <v>8500</v>
      </c>
      <c r="I29" s="40">
        <v>1500</v>
      </c>
      <c r="J29" s="46" t="s">
        <v>257</v>
      </c>
      <c r="K29" s="46" t="s">
        <v>257</v>
      </c>
      <c r="L29" s="294" t="s">
        <v>144</v>
      </c>
    </row>
    <row r="30" spans="1:12" x14ac:dyDescent="0.25">
      <c r="A30" s="19"/>
      <c r="B30" s="39" t="s">
        <v>268</v>
      </c>
      <c r="C30" s="45">
        <v>184.68</v>
      </c>
      <c r="D30" s="40">
        <v>400</v>
      </c>
      <c r="E30" s="41">
        <v>2500</v>
      </c>
      <c r="F30" s="45">
        <v>642.9</v>
      </c>
      <c r="G30" s="40">
        <v>1200</v>
      </c>
      <c r="H30" s="40">
        <v>7500</v>
      </c>
      <c r="I30" s="40">
        <v>1500</v>
      </c>
      <c r="J30" s="46" t="s">
        <v>257</v>
      </c>
      <c r="K30" s="46" t="s">
        <v>257</v>
      </c>
      <c r="L30" s="294" t="s">
        <v>144</v>
      </c>
    </row>
    <row r="31" spans="1:12" x14ac:dyDescent="0.25">
      <c r="A31" s="19"/>
      <c r="B31" s="39" t="s">
        <v>269</v>
      </c>
      <c r="C31" s="45">
        <v>217.9</v>
      </c>
      <c r="D31" s="40">
        <v>400</v>
      </c>
      <c r="E31" s="41">
        <v>3500</v>
      </c>
      <c r="F31" s="45">
        <v>758.32</v>
      </c>
      <c r="G31" s="40">
        <v>1200</v>
      </c>
      <c r="H31" s="40">
        <v>8500</v>
      </c>
      <c r="I31" s="40">
        <v>1500</v>
      </c>
      <c r="J31" s="46" t="s">
        <v>257</v>
      </c>
      <c r="K31" s="46" t="s">
        <v>257</v>
      </c>
      <c r="L31" s="294" t="s">
        <v>144</v>
      </c>
    </row>
    <row r="32" spans="1:12" x14ac:dyDescent="0.25">
      <c r="A32" s="19"/>
      <c r="B32" s="39" t="s">
        <v>270</v>
      </c>
      <c r="C32" s="45">
        <v>78.72</v>
      </c>
      <c r="D32" s="40">
        <v>2000</v>
      </c>
      <c r="E32" s="41">
        <v>5000</v>
      </c>
      <c r="F32" s="45">
        <v>274.06</v>
      </c>
      <c r="G32" s="40">
        <v>4000</v>
      </c>
      <c r="H32" s="40">
        <v>10000</v>
      </c>
      <c r="I32" s="40" t="s">
        <v>143</v>
      </c>
      <c r="J32" s="46" t="s">
        <v>257</v>
      </c>
      <c r="K32" s="46" t="s">
        <v>257</v>
      </c>
      <c r="L32" s="294" t="s">
        <v>144</v>
      </c>
    </row>
    <row r="33" spans="1:12" x14ac:dyDescent="0.25">
      <c r="A33" s="19"/>
      <c r="B33" s="39" t="s">
        <v>271</v>
      </c>
      <c r="C33" s="45">
        <v>136.13999999999999</v>
      </c>
      <c r="D33" s="40">
        <v>2000</v>
      </c>
      <c r="E33" s="41">
        <v>5000</v>
      </c>
      <c r="F33" s="45">
        <v>473.82</v>
      </c>
      <c r="G33" s="40">
        <v>4000</v>
      </c>
      <c r="H33" s="40">
        <v>10000</v>
      </c>
      <c r="I33" s="40">
        <v>1500</v>
      </c>
      <c r="J33" s="46" t="s">
        <v>257</v>
      </c>
      <c r="K33" s="46" t="s">
        <v>257</v>
      </c>
      <c r="L33" s="294" t="s">
        <v>144</v>
      </c>
    </row>
    <row r="34" spans="1:12" x14ac:dyDescent="0.25">
      <c r="A34" s="49"/>
      <c r="B34" s="43" t="s">
        <v>147</v>
      </c>
      <c r="C34" s="47">
        <f>AVERAGE(C29:C33)</f>
        <v>168.78800000000001</v>
      </c>
      <c r="D34" s="47">
        <f t="shared" ref="D34:H34" si="6">AVERAGE(D29:D33)</f>
        <v>1140</v>
      </c>
      <c r="E34" s="47">
        <f t="shared" si="6"/>
        <v>3900</v>
      </c>
      <c r="F34" s="47">
        <f t="shared" si="6"/>
        <v>587.51200000000006</v>
      </c>
      <c r="G34" s="47">
        <f t="shared" si="6"/>
        <v>2620</v>
      </c>
      <c r="H34" s="47">
        <f t="shared" si="6"/>
        <v>8900</v>
      </c>
      <c r="I34" s="44">
        <v>1500</v>
      </c>
      <c r="J34" s="43"/>
      <c r="K34" s="43"/>
      <c r="L34" s="293"/>
    </row>
    <row r="35" spans="1:12" x14ac:dyDescent="0.25">
      <c r="A35" s="19" t="s">
        <v>48</v>
      </c>
      <c r="B35" s="50" t="s">
        <v>174</v>
      </c>
      <c r="C35" s="45"/>
      <c r="D35" s="40"/>
      <c r="E35" s="41"/>
      <c r="F35" s="45"/>
      <c r="G35" s="40"/>
      <c r="H35" s="40"/>
      <c r="I35" s="39"/>
      <c r="J35" s="39"/>
      <c r="K35" s="39"/>
      <c r="L35" s="294"/>
    </row>
    <row r="36" spans="1:12" x14ac:dyDescent="0.25">
      <c r="A36" s="49"/>
      <c r="B36" s="43" t="s">
        <v>147</v>
      </c>
      <c r="C36" s="47"/>
      <c r="D36" s="44"/>
      <c r="E36" s="51"/>
      <c r="F36" s="47"/>
      <c r="G36" s="44"/>
      <c r="H36" s="44"/>
      <c r="I36" s="43"/>
      <c r="J36" s="43"/>
      <c r="K36" s="43"/>
      <c r="L36" s="293"/>
    </row>
    <row r="37" spans="1:12" ht="28.5" x14ac:dyDescent="0.25">
      <c r="A37" s="19" t="s">
        <v>49</v>
      </c>
      <c r="B37" s="81" t="s">
        <v>175</v>
      </c>
      <c r="C37" s="45">
        <v>0</v>
      </c>
      <c r="D37" s="40">
        <v>1800</v>
      </c>
      <c r="E37" s="41">
        <v>6500</v>
      </c>
      <c r="F37" s="45">
        <v>764</v>
      </c>
      <c r="G37" s="40">
        <v>3200</v>
      </c>
      <c r="H37" s="40">
        <v>13000</v>
      </c>
      <c r="I37" s="40" t="s">
        <v>143</v>
      </c>
      <c r="J37" s="46" t="s">
        <v>257</v>
      </c>
      <c r="K37" s="46" t="s">
        <v>257</v>
      </c>
      <c r="L37" s="294" t="s">
        <v>144</v>
      </c>
    </row>
    <row r="38" spans="1:12" ht="28.5" x14ac:dyDescent="0.25">
      <c r="A38" s="19"/>
      <c r="B38" s="81" t="s">
        <v>176</v>
      </c>
      <c r="C38" s="45">
        <v>20</v>
      </c>
      <c r="D38" s="40">
        <v>1800</v>
      </c>
      <c r="E38" s="41">
        <v>6500</v>
      </c>
      <c r="F38" s="45">
        <v>854</v>
      </c>
      <c r="G38" s="40">
        <v>3600</v>
      </c>
      <c r="H38" s="40">
        <v>13000</v>
      </c>
      <c r="I38" s="40" t="s">
        <v>143</v>
      </c>
      <c r="J38" s="46" t="s">
        <v>257</v>
      </c>
      <c r="K38" s="46" t="s">
        <v>257</v>
      </c>
      <c r="L38" s="294" t="s">
        <v>144</v>
      </c>
    </row>
    <row r="39" spans="1:12" ht="28.5" x14ac:dyDescent="0.25">
      <c r="A39" s="19"/>
      <c r="B39" s="81" t="s">
        <v>177</v>
      </c>
      <c r="C39" s="45">
        <v>0</v>
      </c>
      <c r="D39" s="40">
        <v>1800</v>
      </c>
      <c r="E39" s="41">
        <v>6500</v>
      </c>
      <c r="F39" s="45">
        <v>764</v>
      </c>
      <c r="G39" s="40">
        <v>3200</v>
      </c>
      <c r="H39" s="40">
        <v>13000</v>
      </c>
      <c r="I39" s="40" t="s">
        <v>143</v>
      </c>
      <c r="J39" s="46" t="s">
        <v>257</v>
      </c>
      <c r="K39" s="46" t="s">
        <v>257</v>
      </c>
      <c r="L39" s="294" t="s">
        <v>144</v>
      </c>
    </row>
    <row r="40" spans="1:12" ht="28.5" x14ac:dyDescent="0.25">
      <c r="A40" s="19"/>
      <c r="B40" s="81" t="s">
        <v>178</v>
      </c>
      <c r="C40" s="45">
        <v>48</v>
      </c>
      <c r="D40" s="40">
        <v>1800</v>
      </c>
      <c r="E40" s="41">
        <v>6500</v>
      </c>
      <c r="F40" s="45">
        <v>882</v>
      </c>
      <c r="G40" s="40">
        <v>3600</v>
      </c>
      <c r="H40" s="40">
        <v>13000</v>
      </c>
      <c r="I40" s="40" t="s">
        <v>143</v>
      </c>
      <c r="J40" s="46" t="s">
        <v>257</v>
      </c>
      <c r="K40" s="46" t="s">
        <v>257</v>
      </c>
      <c r="L40" s="294" t="s">
        <v>144</v>
      </c>
    </row>
    <row r="41" spans="1:12" x14ac:dyDescent="0.25">
      <c r="A41" s="49"/>
      <c r="B41" s="43" t="s">
        <v>147</v>
      </c>
      <c r="C41" s="47">
        <f>AVERAGE(C37:C40)</f>
        <v>17</v>
      </c>
      <c r="D41" s="47">
        <f t="shared" ref="D41:H41" si="7">AVERAGE(D37:D40)</f>
        <v>1800</v>
      </c>
      <c r="E41" s="47">
        <f t="shared" si="7"/>
        <v>6500</v>
      </c>
      <c r="F41" s="47">
        <f t="shared" si="7"/>
        <v>816</v>
      </c>
      <c r="G41" s="47">
        <f t="shared" si="7"/>
        <v>3400</v>
      </c>
      <c r="H41" s="47">
        <f t="shared" si="7"/>
        <v>13000</v>
      </c>
      <c r="I41" s="44"/>
      <c r="J41" s="43"/>
      <c r="K41" s="43"/>
      <c r="L41" s="293"/>
    </row>
    <row r="42" spans="1:12" x14ac:dyDescent="0.25">
      <c r="A42" s="19" t="s">
        <v>51</v>
      </c>
      <c r="B42" s="39" t="s">
        <v>273</v>
      </c>
      <c r="C42" s="45">
        <v>50</v>
      </c>
      <c r="D42" s="40">
        <v>1250</v>
      </c>
      <c r="E42" s="41">
        <v>4890</v>
      </c>
      <c r="F42" s="45">
        <v>720</v>
      </c>
      <c r="G42" s="40">
        <v>3750</v>
      </c>
      <c r="H42" s="40">
        <v>14670</v>
      </c>
      <c r="I42" s="39" t="s">
        <v>143</v>
      </c>
      <c r="J42" s="46" t="s">
        <v>257</v>
      </c>
      <c r="K42" s="46" t="s">
        <v>257</v>
      </c>
      <c r="L42" s="292" t="s">
        <v>257</v>
      </c>
    </row>
    <row r="43" spans="1:12" x14ac:dyDescent="0.25">
      <c r="A43" s="19"/>
      <c r="B43" s="39" t="s">
        <v>274</v>
      </c>
      <c r="C43" s="45">
        <v>25</v>
      </c>
      <c r="D43" s="40">
        <v>1500</v>
      </c>
      <c r="E43" s="41">
        <v>5900</v>
      </c>
      <c r="F43" s="45">
        <v>598</v>
      </c>
      <c r="G43" s="40">
        <v>4500</v>
      </c>
      <c r="H43" s="40">
        <v>16300</v>
      </c>
      <c r="I43" s="39" t="s">
        <v>143</v>
      </c>
      <c r="J43" s="46" t="s">
        <v>257</v>
      </c>
      <c r="K43" s="46" t="s">
        <v>257</v>
      </c>
      <c r="L43" s="292" t="s">
        <v>257</v>
      </c>
    </row>
    <row r="44" spans="1:12" x14ac:dyDescent="0.25">
      <c r="A44" s="19"/>
      <c r="B44" s="39" t="s">
        <v>275</v>
      </c>
      <c r="C44" s="45">
        <v>96</v>
      </c>
      <c r="D44" s="40">
        <v>5000</v>
      </c>
      <c r="E44" s="41">
        <v>6450</v>
      </c>
      <c r="F44" s="45">
        <v>617</v>
      </c>
      <c r="G44" s="40">
        <v>10000</v>
      </c>
      <c r="H44" s="40">
        <v>12900</v>
      </c>
      <c r="I44" s="39" t="s">
        <v>143</v>
      </c>
      <c r="J44" s="46" t="s">
        <v>257</v>
      </c>
      <c r="K44" s="46" t="s">
        <v>257</v>
      </c>
      <c r="L44" s="292" t="s">
        <v>257</v>
      </c>
    </row>
    <row r="45" spans="1:12" x14ac:dyDescent="0.25">
      <c r="A45" s="49"/>
      <c r="B45" s="43" t="s">
        <v>147</v>
      </c>
      <c r="C45" s="47">
        <f>AVERAGE(C42:C44)</f>
        <v>57</v>
      </c>
      <c r="D45" s="47">
        <f t="shared" ref="D45:H45" si="8">AVERAGE(D42:D44)</f>
        <v>2583.3333333333335</v>
      </c>
      <c r="E45" s="47">
        <f t="shared" si="8"/>
        <v>5746.666666666667</v>
      </c>
      <c r="F45" s="47">
        <f t="shared" si="8"/>
        <v>645</v>
      </c>
      <c r="G45" s="47">
        <f t="shared" si="8"/>
        <v>6083.333333333333</v>
      </c>
      <c r="H45" s="47">
        <f t="shared" si="8"/>
        <v>14623.333333333334</v>
      </c>
      <c r="I45" s="43"/>
      <c r="J45" s="43"/>
      <c r="K45" s="43"/>
      <c r="L45" s="293"/>
    </row>
    <row r="46" spans="1:12" x14ac:dyDescent="0.25">
      <c r="A46" s="19" t="s">
        <v>53</v>
      </c>
      <c r="B46" s="39" t="s">
        <v>276</v>
      </c>
      <c r="C46" s="45">
        <v>0</v>
      </c>
      <c r="D46" s="40" t="s">
        <v>110</v>
      </c>
      <c r="E46" s="41">
        <v>4000</v>
      </c>
      <c r="F46" s="45">
        <v>2046.2200000000003</v>
      </c>
      <c r="G46" s="40" t="s">
        <v>110</v>
      </c>
      <c r="H46" s="40">
        <v>12000</v>
      </c>
      <c r="I46" s="39" t="s">
        <v>143</v>
      </c>
      <c r="J46" s="39" t="s">
        <v>144</v>
      </c>
      <c r="K46" s="39" t="s">
        <v>144</v>
      </c>
      <c r="L46" s="294" t="s">
        <v>144</v>
      </c>
    </row>
    <row r="47" spans="1:12" x14ac:dyDescent="0.25">
      <c r="A47" s="19"/>
      <c r="B47" s="39" t="s">
        <v>183</v>
      </c>
      <c r="C47" s="45">
        <v>0</v>
      </c>
      <c r="D47" s="40" t="s">
        <v>110</v>
      </c>
      <c r="E47" s="41">
        <v>4000</v>
      </c>
      <c r="F47" s="45">
        <v>1287.48</v>
      </c>
      <c r="G47" s="40" t="s">
        <v>110</v>
      </c>
      <c r="H47" s="40">
        <v>8000</v>
      </c>
      <c r="I47" s="39" t="s">
        <v>143</v>
      </c>
      <c r="J47" s="39" t="s">
        <v>144</v>
      </c>
      <c r="K47" s="39" t="s">
        <v>144</v>
      </c>
      <c r="L47" s="294" t="s">
        <v>144</v>
      </c>
    </row>
    <row r="48" spans="1:12" x14ac:dyDescent="0.25">
      <c r="A48" s="19"/>
      <c r="B48" s="39" t="s">
        <v>184</v>
      </c>
      <c r="C48" s="45">
        <v>299.79999999999995</v>
      </c>
      <c r="D48" s="40" t="s">
        <v>110</v>
      </c>
      <c r="E48" s="41">
        <v>4000</v>
      </c>
      <c r="F48" s="45">
        <v>2658.9</v>
      </c>
      <c r="G48" s="40" t="s">
        <v>110</v>
      </c>
      <c r="H48" s="40">
        <v>12000</v>
      </c>
      <c r="I48" s="39" t="s">
        <v>143</v>
      </c>
      <c r="J48" s="39" t="s">
        <v>144</v>
      </c>
      <c r="K48" s="39" t="s">
        <v>144</v>
      </c>
      <c r="L48" s="294" t="s">
        <v>144</v>
      </c>
    </row>
    <row r="49" spans="1:12" x14ac:dyDescent="0.25">
      <c r="A49" s="19"/>
      <c r="B49" s="39" t="s">
        <v>185</v>
      </c>
      <c r="C49" s="45">
        <v>0</v>
      </c>
      <c r="D49" s="40">
        <v>750</v>
      </c>
      <c r="E49" s="41">
        <v>3300</v>
      </c>
      <c r="F49" s="45">
        <v>1376.9</v>
      </c>
      <c r="G49" s="40">
        <v>2000</v>
      </c>
      <c r="H49" s="40">
        <v>8400</v>
      </c>
      <c r="I49" s="39" t="s">
        <v>277</v>
      </c>
      <c r="J49" s="39" t="s">
        <v>144</v>
      </c>
      <c r="K49" s="39" t="s">
        <v>144</v>
      </c>
      <c r="L49" s="294" t="s">
        <v>144</v>
      </c>
    </row>
    <row r="50" spans="1:12" x14ac:dyDescent="0.25">
      <c r="A50" s="19"/>
      <c r="B50" s="39" t="s">
        <v>187</v>
      </c>
      <c r="C50" s="45">
        <v>0</v>
      </c>
      <c r="D50" s="40">
        <v>1000</v>
      </c>
      <c r="E50" s="41">
        <v>3550</v>
      </c>
      <c r="F50" s="45">
        <v>1376.9</v>
      </c>
      <c r="G50" s="40">
        <v>2750</v>
      </c>
      <c r="H50" s="40">
        <v>8400</v>
      </c>
      <c r="I50" s="39" t="s">
        <v>277</v>
      </c>
      <c r="J50" s="39" t="s">
        <v>144</v>
      </c>
      <c r="K50" s="39" t="s">
        <v>144</v>
      </c>
      <c r="L50" s="294" t="s">
        <v>144</v>
      </c>
    </row>
    <row r="51" spans="1:12" x14ac:dyDescent="0.25">
      <c r="A51" s="19"/>
      <c r="B51" s="39" t="s">
        <v>190</v>
      </c>
      <c r="C51" s="45">
        <v>0</v>
      </c>
      <c r="D51" s="40">
        <v>1750</v>
      </c>
      <c r="E51" s="41">
        <v>6000</v>
      </c>
      <c r="F51" s="45">
        <v>41.870000000000005</v>
      </c>
      <c r="G51" s="40">
        <v>3500</v>
      </c>
      <c r="H51" s="40">
        <v>12000</v>
      </c>
      <c r="I51" s="39" t="s">
        <v>143</v>
      </c>
      <c r="J51" s="39" t="s">
        <v>144</v>
      </c>
      <c r="K51" s="39" t="s">
        <v>144</v>
      </c>
      <c r="L51" s="294" t="s">
        <v>144</v>
      </c>
    </row>
    <row r="52" spans="1:12" x14ac:dyDescent="0.25">
      <c r="A52" s="19"/>
      <c r="B52" s="39" t="s">
        <v>188</v>
      </c>
      <c r="C52" s="45">
        <v>0</v>
      </c>
      <c r="D52" s="40">
        <v>1000</v>
      </c>
      <c r="E52" s="41">
        <v>4000</v>
      </c>
      <c r="F52" s="45">
        <v>147.43999999999994</v>
      </c>
      <c r="G52" s="40">
        <v>1500</v>
      </c>
      <c r="H52" s="40">
        <v>9000</v>
      </c>
      <c r="I52" s="39" t="s">
        <v>277</v>
      </c>
      <c r="J52" s="39" t="s">
        <v>144</v>
      </c>
      <c r="K52" s="39" t="s">
        <v>144</v>
      </c>
      <c r="L52" s="294" t="s">
        <v>144</v>
      </c>
    </row>
    <row r="53" spans="1:12" x14ac:dyDescent="0.25">
      <c r="A53" s="19"/>
      <c r="B53" s="39" t="s">
        <v>189</v>
      </c>
      <c r="C53" s="45">
        <v>0</v>
      </c>
      <c r="D53" s="40">
        <v>1250</v>
      </c>
      <c r="E53" s="41">
        <v>4000</v>
      </c>
      <c r="F53" s="45">
        <v>147.43999999999994</v>
      </c>
      <c r="G53" s="40">
        <v>1750</v>
      </c>
      <c r="H53" s="40">
        <v>9000</v>
      </c>
      <c r="I53" s="39" t="s">
        <v>277</v>
      </c>
      <c r="J53" s="39" t="s">
        <v>144</v>
      </c>
      <c r="K53" s="39" t="s">
        <v>144</v>
      </c>
      <c r="L53" s="294" t="s">
        <v>144</v>
      </c>
    </row>
    <row r="54" spans="1:12" x14ac:dyDescent="0.25">
      <c r="A54" s="49"/>
      <c r="B54" s="43" t="s">
        <v>147</v>
      </c>
      <c r="C54" s="47">
        <f>AVERAGE(C46:C53)</f>
        <v>37.474999999999994</v>
      </c>
      <c r="D54" s="47">
        <f t="shared" ref="D54:H54" si="9">AVERAGE(D46:D53)</f>
        <v>1150</v>
      </c>
      <c r="E54" s="47">
        <f t="shared" si="9"/>
        <v>4106.25</v>
      </c>
      <c r="F54" s="47">
        <f t="shared" si="9"/>
        <v>1135.3937500000002</v>
      </c>
      <c r="G54" s="47">
        <f t="shared" si="9"/>
        <v>2300</v>
      </c>
      <c r="H54" s="47">
        <f t="shared" si="9"/>
        <v>9850</v>
      </c>
      <c r="I54" s="43"/>
      <c r="J54" s="43"/>
      <c r="K54" s="43"/>
      <c r="L54" s="293"/>
    </row>
    <row r="55" spans="1:12" x14ac:dyDescent="0.25">
      <c r="A55" s="19" t="s">
        <v>54</v>
      </c>
      <c r="B55" s="39" t="s">
        <v>191</v>
      </c>
      <c r="C55" s="45">
        <v>97.68</v>
      </c>
      <c r="D55" s="40">
        <v>515</v>
      </c>
      <c r="E55" s="41">
        <v>6000</v>
      </c>
      <c r="F55" s="45">
        <v>306.56</v>
      </c>
      <c r="G55" s="40">
        <v>1030</v>
      </c>
      <c r="H55" s="40">
        <v>12000</v>
      </c>
      <c r="I55" s="39" t="s">
        <v>143</v>
      </c>
      <c r="J55" s="39" t="s">
        <v>144</v>
      </c>
      <c r="K55" s="39" t="s">
        <v>144</v>
      </c>
      <c r="L55" s="294" t="s">
        <v>144</v>
      </c>
    </row>
    <row r="56" spans="1:12" x14ac:dyDescent="0.25">
      <c r="A56" s="19"/>
      <c r="B56" s="39" t="s">
        <v>192</v>
      </c>
      <c r="C56" s="45">
        <v>9.6999999999999993</v>
      </c>
      <c r="D56" s="40">
        <v>4000</v>
      </c>
      <c r="E56" s="41">
        <v>6000</v>
      </c>
      <c r="F56" s="45">
        <v>113</v>
      </c>
      <c r="G56" s="40">
        <v>8000</v>
      </c>
      <c r="H56" s="40">
        <v>12000</v>
      </c>
      <c r="I56" s="39" t="s">
        <v>143</v>
      </c>
      <c r="J56" s="39" t="s">
        <v>144</v>
      </c>
      <c r="K56" s="39" t="s">
        <v>144</v>
      </c>
      <c r="L56" s="294" t="s">
        <v>144</v>
      </c>
    </row>
    <row r="57" spans="1:12" x14ac:dyDescent="0.25">
      <c r="A57" s="49"/>
      <c r="B57" s="43" t="s">
        <v>147</v>
      </c>
      <c r="C57" s="47">
        <f>AVERAGE(C55:C56)</f>
        <v>53.690000000000005</v>
      </c>
      <c r="D57" s="47">
        <f t="shared" ref="D57:H57" si="10">AVERAGE(D55:D56)</f>
        <v>2257.5</v>
      </c>
      <c r="E57" s="47">
        <f t="shared" si="10"/>
        <v>6000</v>
      </c>
      <c r="F57" s="47">
        <f t="shared" si="10"/>
        <v>209.78</v>
      </c>
      <c r="G57" s="47">
        <f t="shared" si="10"/>
        <v>4515</v>
      </c>
      <c r="H57" s="47">
        <f t="shared" si="10"/>
        <v>12000</v>
      </c>
      <c r="I57" s="43"/>
      <c r="J57" s="43"/>
      <c r="K57" s="43"/>
      <c r="L57" s="293"/>
    </row>
    <row r="58" spans="1:12" x14ac:dyDescent="0.25">
      <c r="A58" s="19" t="s">
        <v>193</v>
      </c>
      <c r="B58" s="39" t="s">
        <v>291</v>
      </c>
      <c r="C58" s="45">
        <v>87.45</v>
      </c>
      <c r="D58" s="40">
        <v>750</v>
      </c>
      <c r="E58" s="41">
        <v>3600</v>
      </c>
      <c r="F58" s="45">
        <v>226.60000000000002</v>
      </c>
      <c r="G58" s="40">
        <v>1875</v>
      </c>
      <c r="H58" s="40">
        <v>9000</v>
      </c>
      <c r="I58" s="39" t="s">
        <v>143</v>
      </c>
      <c r="J58" s="39" t="s">
        <v>144</v>
      </c>
      <c r="K58" s="39" t="s">
        <v>144</v>
      </c>
      <c r="L58" s="294" t="s">
        <v>144</v>
      </c>
    </row>
    <row r="59" spans="1:12" x14ac:dyDescent="0.25">
      <c r="A59" s="19"/>
      <c r="B59" s="39" t="s">
        <v>292</v>
      </c>
      <c r="C59" s="45">
        <v>56.1</v>
      </c>
      <c r="D59" s="40">
        <v>1300</v>
      </c>
      <c r="E59" s="41">
        <v>4400</v>
      </c>
      <c r="F59" s="45">
        <v>145.75</v>
      </c>
      <c r="G59" s="40">
        <v>3250</v>
      </c>
      <c r="H59" s="40">
        <v>11000</v>
      </c>
      <c r="I59" s="39" t="s">
        <v>143</v>
      </c>
      <c r="J59" s="39" t="s">
        <v>144</v>
      </c>
      <c r="K59" s="39" t="s">
        <v>144</v>
      </c>
      <c r="L59" s="294" t="s">
        <v>144</v>
      </c>
    </row>
    <row r="60" spans="1:12" x14ac:dyDescent="0.25">
      <c r="A60" s="19"/>
      <c r="B60" s="39" t="s">
        <v>294</v>
      </c>
      <c r="C60" s="45">
        <v>39.050000000000004</v>
      </c>
      <c r="D60" s="40">
        <v>2000</v>
      </c>
      <c r="E60" s="41">
        <v>5000</v>
      </c>
      <c r="F60" s="45">
        <v>101.75000000000001</v>
      </c>
      <c r="G60" s="40">
        <v>4000</v>
      </c>
      <c r="H60" s="40">
        <v>10000</v>
      </c>
      <c r="I60" s="39" t="s">
        <v>143</v>
      </c>
      <c r="J60" s="39" t="s">
        <v>144</v>
      </c>
      <c r="K60" s="39" t="s">
        <v>144</v>
      </c>
      <c r="L60" s="294" t="s">
        <v>144</v>
      </c>
    </row>
    <row r="61" spans="1:12" x14ac:dyDescent="0.25">
      <c r="A61" s="19"/>
      <c r="B61" s="39" t="s">
        <v>195</v>
      </c>
      <c r="C61" s="45">
        <v>87.45</v>
      </c>
      <c r="D61" s="40">
        <v>750</v>
      </c>
      <c r="E61" s="41">
        <v>3600</v>
      </c>
      <c r="F61" s="45">
        <v>226.60000000000002</v>
      </c>
      <c r="G61" s="40">
        <v>1875</v>
      </c>
      <c r="H61" s="40">
        <v>9000</v>
      </c>
      <c r="I61" s="39" t="s">
        <v>143</v>
      </c>
      <c r="J61" s="39" t="s">
        <v>144</v>
      </c>
      <c r="K61" s="39" t="s">
        <v>144</v>
      </c>
      <c r="L61" s="294" t="s">
        <v>144</v>
      </c>
    </row>
    <row r="62" spans="1:12" x14ac:dyDescent="0.25">
      <c r="A62" s="19"/>
      <c r="B62" s="39" t="s">
        <v>198</v>
      </c>
      <c r="C62" s="45">
        <v>56.1</v>
      </c>
      <c r="D62" s="40">
        <v>1300</v>
      </c>
      <c r="E62" s="41">
        <v>4400</v>
      </c>
      <c r="F62" s="45">
        <v>145.75</v>
      </c>
      <c r="G62" s="40">
        <v>3250</v>
      </c>
      <c r="H62" s="40">
        <v>11000</v>
      </c>
      <c r="I62" s="39" t="s">
        <v>143</v>
      </c>
      <c r="J62" s="39" t="s">
        <v>144</v>
      </c>
      <c r="K62" s="39" t="s">
        <v>144</v>
      </c>
      <c r="L62" s="294" t="s">
        <v>144</v>
      </c>
    </row>
    <row r="63" spans="1:12" x14ac:dyDescent="0.25">
      <c r="A63" s="19"/>
      <c r="B63" s="39" t="s">
        <v>204</v>
      </c>
      <c r="C63" s="45">
        <v>39.050000000000004</v>
      </c>
      <c r="D63" s="40">
        <v>2000</v>
      </c>
      <c r="E63" s="41">
        <v>5000</v>
      </c>
      <c r="F63" s="45">
        <v>101.75000000000001</v>
      </c>
      <c r="G63" s="40">
        <v>4000</v>
      </c>
      <c r="H63" s="40">
        <v>10000</v>
      </c>
      <c r="I63" s="39" t="s">
        <v>143</v>
      </c>
      <c r="J63" s="39" t="s">
        <v>144</v>
      </c>
      <c r="K63" s="39" t="s">
        <v>144</v>
      </c>
      <c r="L63" s="294" t="s">
        <v>144</v>
      </c>
    </row>
    <row r="64" spans="1:12" x14ac:dyDescent="0.25">
      <c r="A64" s="19"/>
      <c r="B64" s="39" t="s">
        <v>295</v>
      </c>
      <c r="C64" s="45">
        <v>128.70000000000002</v>
      </c>
      <c r="D64" s="40">
        <v>750</v>
      </c>
      <c r="E64" s="41">
        <v>3600</v>
      </c>
      <c r="F64" s="45">
        <v>309.10000000000002</v>
      </c>
      <c r="G64" s="40">
        <v>1875</v>
      </c>
      <c r="H64" s="40">
        <v>9000</v>
      </c>
      <c r="I64" s="39" t="s">
        <v>143</v>
      </c>
      <c r="J64" s="39" t="s">
        <v>144</v>
      </c>
      <c r="K64" s="39" t="s">
        <v>144</v>
      </c>
      <c r="L64" s="294" t="s">
        <v>144</v>
      </c>
    </row>
    <row r="65" spans="1:12" x14ac:dyDescent="0.25">
      <c r="A65" s="19"/>
      <c r="B65" s="39" t="s">
        <v>296</v>
      </c>
      <c r="C65" s="45">
        <v>97.350000000000009</v>
      </c>
      <c r="D65" s="40">
        <v>1300</v>
      </c>
      <c r="E65" s="41">
        <v>4400</v>
      </c>
      <c r="F65" s="45">
        <v>228.25000000000003</v>
      </c>
      <c r="G65" s="40">
        <v>3250</v>
      </c>
      <c r="H65" s="40">
        <v>11000</v>
      </c>
      <c r="I65" s="39" t="s">
        <v>143</v>
      </c>
      <c r="J65" s="39" t="s">
        <v>144</v>
      </c>
      <c r="K65" s="39" t="s">
        <v>144</v>
      </c>
      <c r="L65" s="294" t="s">
        <v>144</v>
      </c>
    </row>
    <row r="66" spans="1:12" x14ac:dyDescent="0.25">
      <c r="A66" s="19"/>
      <c r="B66" s="39" t="s">
        <v>298</v>
      </c>
      <c r="C66" s="45">
        <v>80.300000000000011</v>
      </c>
      <c r="D66" s="40">
        <v>2000</v>
      </c>
      <c r="E66" s="41">
        <v>5000</v>
      </c>
      <c r="F66" s="45">
        <v>184.25000000000003</v>
      </c>
      <c r="G66" s="40">
        <v>4000</v>
      </c>
      <c r="H66" s="40">
        <v>10000</v>
      </c>
      <c r="I66" s="39" t="s">
        <v>143</v>
      </c>
      <c r="J66" s="39" t="s">
        <v>144</v>
      </c>
      <c r="K66" s="39" t="s">
        <v>144</v>
      </c>
      <c r="L66" s="294" t="s">
        <v>144</v>
      </c>
    </row>
    <row r="67" spans="1:12" x14ac:dyDescent="0.25">
      <c r="A67" s="19"/>
      <c r="B67" s="39" t="s">
        <v>279</v>
      </c>
      <c r="C67" s="45">
        <v>128.70000000000002</v>
      </c>
      <c r="D67" s="40">
        <v>750</v>
      </c>
      <c r="E67" s="41">
        <v>3600</v>
      </c>
      <c r="F67" s="45">
        <v>309.10000000000002</v>
      </c>
      <c r="G67" s="40">
        <v>1875</v>
      </c>
      <c r="H67" s="40">
        <v>9000</v>
      </c>
      <c r="I67" s="39" t="s">
        <v>143</v>
      </c>
      <c r="J67" s="39" t="s">
        <v>144</v>
      </c>
      <c r="K67" s="39" t="s">
        <v>144</v>
      </c>
      <c r="L67" s="294" t="s">
        <v>144</v>
      </c>
    </row>
    <row r="68" spans="1:12" x14ac:dyDescent="0.25">
      <c r="A68" s="19"/>
      <c r="B68" s="39" t="s">
        <v>280</v>
      </c>
      <c r="C68" s="45">
        <v>97.350000000000009</v>
      </c>
      <c r="D68" s="40">
        <v>1300</v>
      </c>
      <c r="E68" s="41">
        <v>4400</v>
      </c>
      <c r="F68" s="45">
        <v>228.25000000000003</v>
      </c>
      <c r="G68" s="40">
        <v>3250</v>
      </c>
      <c r="H68" s="40">
        <v>11000</v>
      </c>
      <c r="I68" s="39" t="s">
        <v>143</v>
      </c>
      <c r="J68" s="39" t="s">
        <v>144</v>
      </c>
      <c r="K68" s="39" t="s">
        <v>144</v>
      </c>
      <c r="L68" s="294" t="s">
        <v>144</v>
      </c>
    </row>
    <row r="69" spans="1:12" x14ac:dyDescent="0.25">
      <c r="A69" s="19"/>
      <c r="B69" s="39" t="s">
        <v>282</v>
      </c>
      <c r="C69" s="45">
        <v>80.300000000000011</v>
      </c>
      <c r="D69" s="40">
        <v>2000</v>
      </c>
      <c r="E69" s="41">
        <v>5000</v>
      </c>
      <c r="F69" s="45">
        <v>184.25000000000003</v>
      </c>
      <c r="G69" s="40">
        <v>4000</v>
      </c>
      <c r="H69" s="40">
        <v>10000</v>
      </c>
      <c r="I69" s="39" t="s">
        <v>143</v>
      </c>
      <c r="J69" s="39" t="s">
        <v>144</v>
      </c>
      <c r="K69" s="39" t="s">
        <v>144</v>
      </c>
      <c r="L69" s="294" t="s">
        <v>144</v>
      </c>
    </row>
    <row r="70" spans="1:12" x14ac:dyDescent="0.25">
      <c r="A70" s="49"/>
      <c r="B70" s="43" t="s">
        <v>147</v>
      </c>
      <c r="C70" s="47">
        <f>AVERAGE(C58:C69)</f>
        <v>81.491666666666688</v>
      </c>
      <c r="D70" s="47">
        <f t="shared" ref="D70:H70" si="11">AVERAGE(D58:D69)</f>
        <v>1350</v>
      </c>
      <c r="E70" s="47">
        <f t="shared" si="11"/>
        <v>4333.333333333333</v>
      </c>
      <c r="F70" s="47">
        <f t="shared" si="11"/>
        <v>199.28333333333333</v>
      </c>
      <c r="G70" s="47">
        <f t="shared" si="11"/>
        <v>3041.6666666666665</v>
      </c>
      <c r="H70" s="47">
        <f t="shared" si="11"/>
        <v>10000</v>
      </c>
      <c r="I70" s="43"/>
      <c r="J70" s="43"/>
      <c r="K70" s="43"/>
      <c r="L70" s="293"/>
    </row>
    <row r="71" spans="1:12" x14ac:dyDescent="0.25">
      <c r="A71" s="19" t="s">
        <v>57</v>
      </c>
      <c r="B71" s="39" t="s">
        <v>283</v>
      </c>
      <c r="C71" s="45">
        <v>231.85000000000002</v>
      </c>
      <c r="D71" s="40">
        <v>2500</v>
      </c>
      <c r="E71" s="41">
        <v>8050</v>
      </c>
      <c r="F71" s="45">
        <v>1328.65</v>
      </c>
      <c r="G71" s="40">
        <v>5000</v>
      </c>
      <c r="H71" s="40">
        <v>16100</v>
      </c>
      <c r="I71" s="39" t="s">
        <v>143</v>
      </c>
      <c r="J71" s="46" t="s">
        <v>257</v>
      </c>
      <c r="K71" s="39" t="s">
        <v>144</v>
      </c>
      <c r="L71" s="292" t="s">
        <v>257</v>
      </c>
    </row>
    <row r="72" spans="1:12" x14ac:dyDescent="0.25">
      <c r="A72" s="19"/>
      <c r="B72" s="39" t="s">
        <v>284</v>
      </c>
      <c r="C72" s="45">
        <v>244.85000000000002</v>
      </c>
      <c r="D72" s="40">
        <v>3200</v>
      </c>
      <c r="E72" s="41">
        <v>8050</v>
      </c>
      <c r="F72" s="45">
        <v>1372.8</v>
      </c>
      <c r="G72" s="40">
        <v>6400</v>
      </c>
      <c r="H72" s="40">
        <v>16100</v>
      </c>
      <c r="I72" s="39" t="s">
        <v>143</v>
      </c>
      <c r="J72" s="46" t="s">
        <v>257</v>
      </c>
      <c r="K72" s="39" t="s">
        <v>144</v>
      </c>
      <c r="L72" s="292" t="s">
        <v>257</v>
      </c>
    </row>
    <row r="73" spans="1:12" x14ac:dyDescent="0.25">
      <c r="A73" s="19"/>
      <c r="B73" s="39" t="s">
        <v>285</v>
      </c>
      <c r="C73" s="45">
        <v>311</v>
      </c>
      <c r="D73" s="40">
        <v>1200</v>
      </c>
      <c r="E73" s="41">
        <v>6900</v>
      </c>
      <c r="F73" s="45">
        <v>1544.25</v>
      </c>
      <c r="G73" s="40">
        <v>2400</v>
      </c>
      <c r="H73" s="40">
        <v>13800</v>
      </c>
      <c r="I73" s="39" t="s">
        <v>143</v>
      </c>
      <c r="J73" s="46" t="s">
        <v>257</v>
      </c>
      <c r="K73" s="39" t="s">
        <v>144</v>
      </c>
      <c r="L73" s="292" t="s">
        <v>257</v>
      </c>
    </row>
    <row r="74" spans="1:12" x14ac:dyDescent="0.25">
      <c r="A74" s="19"/>
      <c r="B74" s="39" t="s">
        <v>208</v>
      </c>
      <c r="C74" s="45">
        <v>788</v>
      </c>
      <c r="D74" s="40">
        <v>1000</v>
      </c>
      <c r="E74" s="41">
        <v>7900</v>
      </c>
      <c r="F74" s="45">
        <v>2616</v>
      </c>
      <c r="G74" s="40">
        <v>3000</v>
      </c>
      <c r="H74" s="40">
        <v>15800</v>
      </c>
      <c r="I74" s="39" t="s">
        <v>143</v>
      </c>
      <c r="J74" s="46" t="s">
        <v>257</v>
      </c>
      <c r="K74" s="39" t="s">
        <v>144</v>
      </c>
      <c r="L74" s="292" t="s">
        <v>257</v>
      </c>
    </row>
    <row r="75" spans="1:12" x14ac:dyDescent="0.25">
      <c r="A75" s="49"/>
      <c r="B75" s="43" t="s">
        <v>147</v>
      </c>
      <c r="C75" s="47">
        <f>AVERAGE(C71:C74)</f>
        <v>393.92500000000001</v>
      </c>
      <c r="D75" s="47">
        <f t="shared" ref="D75:H75" si="12">AVERAGE(D71:D74)</f>
        <v>1975</v>
      </c>
      <c r="E75" s="47">
        <f t="shared" si="12"/>
        <v>7725</v>
      </c>
      <c r="F75" s="47">
        <f t="shared" si="12"/>
        <v>1715.425</v>
      </c>
      <c r="G75" s="47">
        <f t="shared" si="12"/>
        <v>4200</v>
      </c>
      <c r="H75" s="47">
        <f t="shared" si="12"/>
        <v>15450</v>
      </c>
      <c r="I75" s="43"/>
      <c r="J75" s="43"/>
      <c r="K75" s="43"/>
      <c r="L75" s="293"/>
    </row>
    <row r="76" spans="1:12" x14ac:dyDescent="0.25">
      <c r="A76" s="19" t="s">
        <v>58</v>
      </c>
      <c r="B76" s="39" t="s">
        <v>210</v>
      </c>
      <c r="C76" s="45">
        <v>97</v>
      </c>
      <c r="D76" s="40">
        <v>300</v>
      </c>
      <c r="E76" s="41">
        <v>1500</v>
      </c>
      <c r="F76" s="45">
        <v>306</v>
      </c>
      <c r="G76" s="40">
        <v>600</v>
      </c>
      <c r="H76" s="40">
        <v>3000</v>
      </c>
      <c r="I76" s="39" t="s">
        <v>143</v>
      </c>
      <c r="J76" s="39" t="s">
        <v>144</v>
      </c>
      <c r="K76" s="39" t="s">
        <v>144</v>
      </c>
      <c r="L76" s="294" t="s">
        <v>144</v>
      </c>
    </row>
    <row r="77" spans="1:12" x14ac:dyDescent="0.25">
      <c r="A77" s="19"/>
      <c r="B77" s="39" t="s">
        <v>209</v>
      </c>
      <c r="C77" s="45">
        <v>17</v>
      </c>
      <c r="D77" s="40">
        <v>1500</v>
      </c>
      <c r="E77" s="41">
        <v>3000</v>
      </c>
      <c r="F77" s="45">
        <v>54</v>
      </c>
      <c r="G77" s="40">
        <v>3000</v>
      </c>
      <c r="H77" s="40">
        <v>6000</v>
      </c>
      <c r="I77" s="39" t="s">
        <v>143</v>
      </c>
      <c r="J77" s="39" t="s">
        <v>144</v>
      </c>
      <c r="K77" s="39" t="s">
        <v>144</v>
      </c>
      <c r="L77" s="294" t="s">
        <v>144</v>
      </c>
    </row>
    <row r="78" spans="1:12" x14ac:dyDescent="0.25">
      <c r="A78" s="19"/>
      <c r="B78" s="39" t="s">
        <v>211</v>
      </c>
      <c r="C78" s="45">
        <v>0</v>
      </c>
      <c r="D78" s="40">
        <v>1750</v>
      </c>
      <c r="E78" s="41">
        <v>5000</v>
      </c>
      <c r="F78" s="45">
        <v>0</v>
      </c>
      <c r="G78" s="40">
        <v>3500</v>
      </c>
      <c r="H78" s="40">
        <v>10000</v>
      </c>
      <c r="I78" s="39" t="s">
        <v>143</v>
      </c>
      <c r="J78" s="39" t="s">
        <v>144</v>
      </c>
      <c r="K78" s="39" t="s">
        <v>144</v>
      </c>
      <c r="L78" s="294" t="s">
        <v>144</v>
      </c>
    </row>
    <row r="79" spans="1:12" x14ac:dyDescent="0.25">
      <c r="A79" s="49"/>
      <c r="B79" s="43" t="s">
        <v>147</v>
      </c>
      <c r="C79" s="47">
        <f>AVERAGE(C76:C78)</f>
        <v>38</v>
      </c>
      <c r="D79" s="47">
        <f t="shared" ref="D79:H79" si="13">AVERAGE(D76:D78)</f>
        <v>1183.3333333333333</v>
      </c>
      <c r="E79" s="47">
        <f t="shared" si="13"/>
        <v>3166.6666666666665</v>
      </c>
      <c r="F79" s="47">
        <f t="shared" si="13"/>
        <v>120</v>
      </c>
      <c r="G79" s="47">
        <f t="shared" si="13"/>
        <v>2366.6666666666665</v>
      </c>
      <c r="H79" s="47">
        <f t="shared" si="13"/>
        <v>6333.333333333333</v>
      </c>
      <c r="I79" s="43"/>
      <c r="J79" s="43"/>
      <c r="K79" s="43"/>
      <c r="L79" s="293"/>
    </row>
    <row r="80" spans="1:12" x14ac:dyDescent="0.25">
      <c r="A80" s="19" t="s">
        <v>59</v>
      </c>
      <c r="B80" s="39" t="s">
        <v>214</v>
      </c>
      <c r="C80" s="52">
        <v>159</v>
      </c>
      <c r="D80" s="45">
        <v>600</v>
      </c>
      <c r="E80" s="45">
        <v>6850</v>
      </c>
      <c r="F80" s="45">
        <v>435</v>
      </c>
      <c r="G80" s="45">
        <v>1200</v>
      </c>
      <c r="H80" s="45">
        <v>13700</v>
      </c>
      <c r="I80" s="39" t="s">
        <v>143</v>
      </c>
      <c r="J80" s="39" t="s">
        <v>144</v>
      </c>
      <c r="K80" s="39" t="s">
        <v>144</v>
      </c>
      <c r="L80" s="294" t="s">
        <v>144</v>
      </c>
    </row>
    <row r="81" spans="1:12" x14ac:dyDescent="0.25">
      <c r="A81" s="19"/>
      <c r="B81" s="39" t="s">
        <v>215</v>
      </c>
      <c r="C81" s="52">
        <v>73</v>
      </c>
      <c r="D81" s="45">
        <v>1000</v>
      </c>
      <c r="E81" s="45">
        <v>6850</v>
      </c>
      <c r="F81" s="45">
        <v>291</v>
      </c>
      <c r="G81" s="45">
        <v>2000</v>
      </c>
      <c r="H81" s="45">
        <v>13700</v>
      </c>
      <c r="I81" s="39" t="s">
        <v>143</v>
      </c>
      <c r="J81" s="39" t="s">
        <v>144</v>
      </c>
      <c r="K81" s="39" t="s">
        <v>144</v>
      </c>
      <c r="L81" s="294" t="s">
        <v>144</v>
      </c>
    </row>
    <row r="82" spans="1:12" x14ac:dyDescent="0.25">
      <c r="A82" s="19"/>
      <c r="B82" s="39" t="s">
        <v>216</v>
      </c>
      <c r="C82" s="52">
        <v>122</v>
      </c>
      <c r="D82" s="45">
        <v>1200</v>
      </c>
      <c r="E82" s="45">
        <v>6850</v>
      </c>
      <c r="F82" s="45">
        <v>390</v>
      </c>
      <c r="G82" s="45">
        <v>2400</v>
      </c>
      <c r="H82" s="45">
        <v>13700</v>
      </c>
      <c r="I82" s="39" t="s">
        <v>143</v>
      </c>
      <c r="J82" s="39" t="s">
        <v>144</v>
      </c>
      <c r="K82" s="39" t="s">
        <v>144</v>
      </c>
      <c r="L82" s="294" t="s">
        <v>144</v>
      </c>
    </row>
    <row r="83" spans="1:12" x14ac:dyDescent="0.25">
      <c r="A83" s="19"/>
      <c r="B83" s="39" t="s">
        <v>217</v>
      </c>
      <c r="C83" s="52">
        <v>125</v>
      </c>
      <c r="D83" s="52">
        <v>475</v>
      </c>
      <c r="E83" s="52">
        <v>2750</v>
      </c>
      <c r="F83" s="52">
        <v>390</v>
      </c>
      <c r="G83" s="52">
        <v>950</v>
      </c>
      <c r="H83" s="52">
        <v>5500</v>
      </c>
      <c r="I83" s="39" t="s">
        <v>143</v>
      </c>
      <c r="J83" s="39" t="s">
        <v>144</v>
      </c>
      <c r="K83" s="39" t="s">
        <v>144</v>
      </c>
      <c r="L83" s="294" t="s">
        <v>144</v>
      </c>
    </row>
    <row r="84" spans="1:12" x14ac:dyDescent="0.25">
      <c r="A84" s="19"/>
      <c r="B84" s="39" t="s">
        <v>221</v>
      </c>
      <c r="C84" s="52">
        <v>69</v>
      </c>
      <c r="D84" s="52">
        <v>620</v>
      </c>
      <c r="E84" s="52">
        <v>3600</v>
      </c>
      <c r="F84" s="52">
        <v>234</v>
      </c>
      <c r="G84" s="52">
        <v>1260</v>
      </c>
      <c r="H84" s="52">
        <v>7300</v>
      </c>
      <c r="I84" s="39" t="s">
        <v>143</v>
      </c>
      <c r="J84" s="39" t="s">
        <v>144</v>
      </c>
      <c r="K84" s="39" t="s">
        <v>144</v>
      </c>
      <c r="L84" s="294" t="s">
        <v>144</v>
      </c>
    </row>
    <row r="85" spans="1:12" x14ac:dyDescent="0.25">
      <c r="A85" s="19"/>
      <c r="B85" s="39" t="s">
        <v>223</v>
      </c>
      <c r="C85" s="52">
        <v>95</v>
      </c>
      <c r="D85" s="52">
        <v>1500</v>
      </c>
      <c r="E85" s="52">
        <v>2500</v>
      </c>
      <c r="F85" s="52">
        <v>344</v>
      </c>
      <c r="G85" s="52">
        <v>3000</v>
      </c>
      <c r="H85" s="52">
        <v>5000</v>
      </c>
      <c r="I85" s="39" t="s">
        <v>143</v>
      </c>
      <c r="J85" s="39" t="s">
        <v>144</v>
      </c>
      <c r="K85" s="39" t="s">
        <v>144</v>
      </c>
      <c r="L85" s="294" t="s">
        <v>144</v>
      </c>
    </row>
    <row r="86" spans="1:12" x14ac:dyDescent="0.25">
      <c r="A86" s="19"/>
      <c r="B86" s="39" t="s">
        <v>224</v>
      </c>
      <c r="C86" s="52">
        <v>108</v>
      </c>
      <c r="D86" s="52">
        <v>475</v>
      </c>
      <c r="E86" s="52">
        <v>2750</v>
      </c>
      <c r="F86" s="52">
        <v>322</v>
      </c>
      <c r="G86" s="52">
        <v>950</v>
      </c>
      <c r="H86" s="52">
        <v>5500</v>
      </c>
      <c r="I86" s="39" t="s">
        <v>143</v>
      </c>
      <c r="J86" s="39" t="s">
        <v>144</v>
      </c>
      <c r="K86" s="39" t="s">
        <v>144</v>
      </c>
      <c r="L86" s="294" t="s">
        <v>144</v>
      </c>
    </row>
    <row r="87" spans="1:12" x14ac:dyDescent="0.25">
      <c r="A87" s="53"/>
      <c r="B87" s="54" t="s">
        <v>147</v>
      </c>
      <c r="C87" s="55">
        <f>AVERAGE(C80:C86)</f>
        <v>107.28571428571429</v>
      </c>
      <c r="D87" s="55">
        <f t="shared" ref="D87:H87" si="14">AVERAGE(D80:D86)</f>
        <v>838.57142857142856</v>
      </c>
      <c r="E87" s="55">
        <f t="shared" si="14"/>
        <v>4592.8571428571431</v>
      </c>
      <c r="F87" s="55">
        <f t="shared" si="14"/>
        <v>343.71428571428572</v>
      </c>
      <c r="G87" s="55">
        <f t="shared" si="14"/>
        <v>1680</v>
      </c>
      <c r="H87" s="55">
        <f t="shared" si="14"/>
        <v>9200</v>
      </c>
      <c r="I87" s="54"/>
      <c r="J87" s="55"/>
      <c r="K87" s="55"/>
      <c r="L87" s="295"/>
    </row>
    <row r="88" spans="1:12" x14ac:dyDescent="0.25">
      <c r="A88" s="206" t="s">
        <v>225</v>
      </c>
      <c r="B88" s="207"/>
      <c r="C88" s="208">
        <f>AVERAGE(C3:C4,C6:C8,C10:C13,C15:C16,C18:C23,C25:C27,C29:C33,C37:C40,C42:C44,C46:C53,C55:C56,C58:C69,C71:C74,C76:C78,C80:C86)</f>
        <v>96.712647058823521</v>
      </c>
      <c r="D88" s="208">
        <f t="shared" ref="D88:H88" si="15">AVERAGE(D3:D4,D6:D8,D10:D13,D15:D16,D18:D23,D25:D27,D29:D33,D37:D40,D42:D44,D46:D53,D55:D56,D58:D69,D71:D74,D76:D78,D80:D86)</f>
        <v>1460.0793650793651</v>
      </c>
      <c r="E88" s="208">
        <f t="shared" si="15"/>
        <v>4943.2352941176468</v>
      </c>
      <c r="F88" s="208">
        <f t="shared" si="15"/>
        <v>541.30441176470583</v>
      </c>
      <c r="G88" s="208">
        <f t="shared" si="15"/>
        <v>3049.8387096774195</v>
      </c>
      <c r="H88" s="208">
        <f t="shared" si="15"/>
        <v>10507.279411764706</v>
      </c>
      <c r="I88" s="209"/>
      <c r="J88" s="210"/>
      <c r="K88" s="210"/>
      <c r="L88" s="296"/>
    </row>
    <row r="89" spans="1:12" x14ac:dyDescent="0.25">
      <c r="A89" s="211" t="s">
        <v>226</v>
      </c>
      <c r="B89" s="212"/>
      <c r="C89" s="213">
        <f>MEDIAN((C3:C4),(C6:C8),(C10:C13),(C15:C16),(C18:C23),(C25:C27),(C29:C33),(C37:C40),(C42:C44),(C46:C53),(C55:C56),(C58:C69),(C71:C74),(C76:C78),(C80:C86))</f>
        <v>78.204999999999998</v>
      </c>
      <c r="D89" s="213">
        <f t="shared" ref="D89:H89" si="16">MEDIAN((D3:D4),(D6:D8),(D10:D13),(D15:D16),(D18:D23),(D25:D27),(D29:D33),(D37:D40),(D42:D44),(D46:D53),(D55:D56),(D58:D69),(D71:D74),(D76:D78),(D80:D86))</f>
        <v>1300</v>
      </c>
      <c r="E89" s="213">
        <f t="shared" si="16"/>
        <v>4500</v>
      </c>
      <c r="F89" s="213">
        <f t="shared" si="16"/>
        <v>323.2</v>
      </c>
      <c r="G89" s="213">
        <f t="shared" si="16"/>
        <v>3000</v>
      </c>
      <c r="H89" s="213">
        <f t="shared" si="16"/>
        <v>10000</v>
      </c>
      <c r="I89" s="214"/>
      <c r="J89" s="215"/>
      <c r="K89" s="215"/>
      <c r="L89" s="297"/>
    </row>
    <row r="91" spans="1:12" x14ac:dyDescent="0.25">
      <c r="C91" s="57" t="s">
        <v>227</v>
      </c>
      <c r="D91" s="58"/>
      <c r="E91" s="58"/>
      <c r="F91" s="58"/>
      <c r="G91" s="58"/>
      <c r="H91" s="58"/>
      <c r="I91" s="58"/>
      <c r="J91" s="58"/>
      <c r="K91" s="58"/>
      <c r="L91" s="59"/>
    </row>
    <row r="92" spans="1:12" x14ac:dyDescent="0.25">
      <c r="C92" s="60"/>
      <c r="D92" s="61"/>
      <c r="E92" s="61"/>
      <c r="F92" s="61"/>
      <c r="G92" s="61"/>
      <c r="H92" s="61"/>
      <c r="I92" s="61"/>
      <c r="J92" s="61"/>
      <c r="K92" s="61"/>
      <c r="L92" s="62"/>
    </row>
    <row r="93" spans="1:12" x14ac:dyDescent="0.25">
      <c r="C93" s="63" t="s">
        <v>228</v>
      </c>
      <c r="D93" s="61"/>
      <c r="E93" s="61"/>
      <c r="F93" s="61"/>
      <c r="G93" s="61"/>
      <c r="H93" s="61"/>
      <c r="I93" s="61"/>
      <c r="J93" s="61"/>
      <c r="K93" s="61"/>
      <c r="L93" s="62"/>
    </row>
    <row r="94" spans="1:12" x14ac:dyDescent="0.25">
      <c r="C94" s="60"/>
      <c r="D94" s="61"/>
      <c r="E94" s="61"/>
      <c r="F94" s="61"/>
      <c r="G94" s="61"/>
      <c r="H94" s="61"/>
      <c r="I94" s="61"/>
      <c r="J94" s="61"/>
      <c r="K94" s="61"/>
      <c r="L94" s="62"/>
    </row>
    <row r="95" spans="1:12" x14ac:dyDescent="0.25">
      <c r="C95" s="63" t="s">
        <v>229</v>
      </c>
      <c r="D95" s="61"/>
      <c r="E95" s="61"/>
      <c r="F95" s="61"/>
      <c r="G95" s="61"/>
      <c r="H95" s="61"/>
      <c r="I95" s="61"/>
      <c r="J95" s="61"/>
      <c r="K95" s="61"/>
      <c r="L95" s="62"/>
    </row>
    <row r="96" spans="1:12" x14ac:dyDescent="0.25">
      <c r="C96" s="60"/>
      <c r="D96" s="61"/>
      <c r="E96" s="61"/>
      <c r="F96" s="61"/>
      <c r="G96" s="61"/>
      <c r="H96" s="61"/>
      <c r="I96" s="61"/>
      <c r="J96" s="61"/>
      <c r="K96" s="61"/>
      <c r="L96" s="62"/>
    </row>
    <row r="97" spans="3:12" x14ac:dyDescent="0.25">
      <c r="C97" s="63" t="s">
        <v>230</v>
      </c>
      <c r="D97" s="61"/>
      <c r="E97" s="61"/>
      <c r="F97" s="61"/>
      <c r="G97" s="61"/>
      <c r="H97" s="61"/>
      <c r="I97" s="61"/>
      <c r="J97" s="61"/>
      <c r="K97" s="61"/>
      <c r="L97" s="62"/>
    </row>
    <row r="98" spans="3:12" x14ac:dyDescent="0.25">
      <c r="C98" s="60"/>
      <c r="D98" s="61"/>
      <c r="E98" s="61"/>
      <c r="F98" s="61"/>
      <c r="G98" s="61"/>
      <c r="H98" s="61"/>
      <c r="I98" s="61"/>
      <c r="J98" s="61"/>
      <c r="K98" s="61"/>
      <c r="L98" s="62"/>
    </row>
    <row r="99" spans="3:12" x14ac:dyDescent="0.25">
      <c r="C99" s="64" t="s">
        <v>231</v>
      </c>
      <c r="D99" s="61"/>
      <c r="E99" s="61"/>
      <c r="F99" s="61"/>
      <c r="G99" s="61"/>
      <c r="H99" s="61"/>
      <c r="I99" s="61"/>
      <c r="J99" s="61"/>
      <c r="K99" s="61"/>
      <c r="L99" s="62"/>
    </row>
    <row r="100" spans="3:12" x14ac:dyDescent="0.25">
      <c r="C100" s="60"/>
      <c r="D100" s="61"/>
      <c r="E100" s="61"/>
      <c r="F100" s="61"/>
      <c r="G100" s="61"/>
      <c r="H100" s="61"/>
      <c r="I100" s="61"/>
      <c r="J100" s="61"/>
      <c r="K100" s="61"/>
      <c r="L100" s="62"/>
    </row>
    <row r="101" spans="3:12" x14ac:dyDescent="0.25">
      <c r="C101" s="65" t="s">
        <v>37</v>
      </c>
      <c r="D101" s="66" t="s">
        <v>232</v>
      </c>
      <c r="E101" s="66"/>
      <c r="F101" s="66"/>
      <c r="G101" s="61"/>
      <c r="H101" s="61"/>
      <c r="I101" s="61"/>
      <c r="J101" s="61"/>
      <c r="K101" s="61"/>
      <c r="L101" s="62"/>
    </row>
    <row r="102" spans="3:12" x14ac:dyDescent="0.25">
      <c r="C102" s="65" t="s">
        <v>40</v>
      </c>
      <c r="D102" s="66" t="s">
        <v>233</v>
      </c>
      <c r="E102" s="66"/>
      <c r="F102" s="66"/>
      <c r="G102" s="61"/>
      <c r="H102" s="61"/>
      <c r="I102" s="61"/>
      <c r="J102" s="61"/>
      <c r="K102" s="61"/>
      <c r="L102" s="62"/>
    </row>
    <row r="103" spans="3:12" x14ac:dyDescent="0.25">
      <c r="C103" s="65" t="s">
        <v>42</v>
      </c>
      <c r="D103" s="66" t="s">
        <v>234</v>
      </c>
      <c r="E103" s="66"/>
      <c r="F103" s="66"/>
      <c r="G103" s="61"/>
      <c r="H103" s="61"/>
      <c r="I103" s="61"/>
      <c r="J103" s="61"/>
      <c r="K103" s="61"/>
      <c r="L103" s="62"/>
    </row>
    <row r="104" spans="3:12" x14ac:dyDescent="0.25">
      <c r="C104" s="65" t="s">
        <v>43</v>
      </c>
      <c r="D104" s="66" t="s">
        <v>235</v>
      </c>
      <c r="E104" s="66"/>
      <c r="F104" s="67" t="s">
        <v>236</v>
      </c>
      <c r="G104" s="67"/>
      <c r="H104" s="67"/>
      <c r="I104" s="67"/>
      <c r="J104" s="67"/>
      <c r="K104" s="67"/>
      <c r="L104" s="68"/>
    </row>
    <row r="105" spans="3:12" x14ac:dyDescent="0.25">
      <c r="C105" s="65" t="s">
        <v>44</v>
      </c>
      <c r="D105" s="66" t="s">
        <v>237</v>
      </c>
      <c r="E105" s="66"/>
      <c r="F105" s="67" t="s">
        <v>238</v>
      </c>
      <c r="G105" s="67"/>
      <c r="H105" s="67"/>
      <c r="I105" s="67"/>
      <c r="J105" s="67"/>
      <c r="K105" s="67"/>
      <c r="L105" s="69"/>
    </row>
    <row r="106" spans="3:12" x14ac:dyDescent="0.25">
      <c r="C106" s="65" t="s">
        <v>46</v>
      </c>
      <c r="D106" s="66" t="s">
        <v>239</v>
      </c>
      <c r="E106" s="66"/>
      <c r="F106" s="67"/>
      <c r="G106" s="67"/>
      <c r="H106" s="67"/>
      <c r="I106" s="67"/>
      <c r="J106" s="67"/>
      <c r="K106" s="67"/>
      <c r="L106" s="68"/>
    </row>
    <row r="107" spans="3:12" x14ac:dyDescent="0.25">
      <c r="C107" s="65" t="s">
        <v>47</v>
      </c>
      <c r="D107" s="66" t="s">
        <v>241</v>
      </c>
      <c r="E107" s="66"/>
      <c r="F107" s="70"/>
      <c r="G107" s="70"/>
      <c r="H107" s="70"/>
      <c r="I107" s="70"/>
      <c r="J107" s="70"/>
      <c r="K107" s="70"/>
      <c r="L107" s="68"/>
    </row>
    <row r="108" spans="3:12" x14ac:dyDescent="0.25">
      <c r="C108" s="65" t="s">
        <v>48</v>
      </c>
      <c r="D108" s="66" t="s">
        <v>242</v>
      </c>
      <c r="E108" s="66"/>
      <c r="F108" s="67" t="s">
        <v>243</v>
      </c>
      <c r="G108" s="67"/>
      <c r="H108" s="67"/>
      <c r="I108" s="67"/>
      <c r="J108" s="67"/>
      <c r="K108" s="67"/>
      <c r="L108" s="68"/>
    </row>
    <row r="109" spans="3:12" x14ac:dyDescent="0.25">
      <c r="C109" s="65" t="s">
        <v>49</v>
      </c>
      <c r="D109" s="66" t="s">
        <v>244</v>
      </c>
      <c r="E109" s="66"/>
      <c r="F109" s="67" t="s">
        <v>245</v>
      </c>
      <c r="G109" s="67"/>
      <c r="H109" s="67"/>
      <c r="I109" s="67"/>
      <c r="J109" s="67"/>
      <c r="K109" s="67"/>
      <c r="L109" s="68"/>
    </row>
    <row r="110" spans="3:12" x14ac:dyDescent="0.25">
      <c r="C110" s="65" t="s">
        <v>51</v>
      </c>
      <c r="D110" s="66" t="s">
        <v>246</v>
      </c>
      <c r="E110" s="66"/>
      <c r="F110" s="67" t="s">
        <v>247</v>
      </c>
      <c r="G110" s="67"/>
      <c r="H110" s="67"/>
      <c r="I110" s="67"/>
      <c r="J110" s="67"/>
      <c r="K110" s="67"/>
      <c r="L110" s="68"/>
    </row>
    <row r="111" spans="3:12" x14ac:dyDescent="0.25">
      <c r="C111" s="65" t="s">
        <v>53</v>
      </c>
      <c r="D111" s="66" t="s">
        <v>248</v>
      </c>
      <c r="E111" s="66"/>
      <c r="F111" s="67" t="s">
        <v>287</v>
      </c>
      <c r="G111" s="67"/>
      <c r="H111" s="67"/>
      <c r="I111" s="67"/>
      <c r="J111" s="67"/>
      <c r="K111" s="67"/>
      <c r="L111" s="68"/>
    </row>
    <row r="112" spans="3:12" x14ac:dyDescent="0.25">
      <c r="C112" s="65" t="s">
        <v>54</v>
      </c>
      <c r="D112" s="66" t="s">
        <v>250</v>
      </c>
      <c r="E112" s="66"/>
      <c r="F112" s="70"/>
      <c r="G112" s="70"/>
      <c r="H112" s="70"/>
      <c r="I112" s="70"/>
      <c r="J112" s="70"/>
      <c r="K112" s="70"/>
      <c r="L112" s="68"/>
    </row>
    <row r="113" spans="3:12" x14ac:dyDescent="0.25">
      <c r="C113" s="65" t="s">
        <v>56</v>
      </c>
      <c r="D113" s="66" t="s">
        <v>251</v>
      </c>
      <c r="E113" s="66"/>
      <c r="F113" s="67" t="s">
        <v>252</v>
      </c>
      <c r="G113" s="67"/>
      <c r="H113" s="67"/>
      <c r="I113" s="67"/>
      <c r="J113" s="67"/>
      <c r="K113" s="67"/>
      <c r="L113" s="68"/>
    </row>
    <row r="114" spans="3:12" x14ac:dyDescent="0.25">
      <c r="C114" s="65" t="s">
        <v>57</v>
      </c>
      <c r="D114" s="66" t="s">
        <v>253</v>
      </c>
      <c r="E114" s="66"/>
      <c r="F114" s="322" t="s">
        <v>300</v>
      </c>
      <c r="G114" s="71"/>
      <c r="H114" s="61"/>
      <c r="I114" s="61"/>
      <c r="J114" s="61"/>
      <c r="K114" s="61"/>
      <c r="L114" s="62"/>
    </row>
    <row r="115" spans="3:12" x14ac:dyDescent="0.25">
      <c r="C115" s="65" t="s">
        <v>58</v>
      </c>
      <c r="D115" s="66" t="s">
        <v>254</v>
      </c>
      <c r="E115" s="66"/>
      <c r="F115" s="66"/>
      <c r="G115" s="61"/>
      <c r="H115" s="61"/>
      <c r="I115" s="61"/>
      <c r="J115" s="61"/>
      <c r="K115" s="61"/>
      <c r="L115" s="62"/>
    </row>
    <row r="116" spans="3:12" x14ac:dyDescent="0.25">
      <c r="C116" s="65" t="s">
        <v>59</v>
      </c>
      <c r="D116" s="66" t="s">
        <v>255</v>
      </c>
      <c r="E116" s="66"/>
      <c r="F116" s="66"/>
      <c r="G116" s="61"/>
      <c r="H116" s="61"/>
      <c r="I116" s="61"/>
      <c r="J116" s="61"/>
      <c r="K116" s="61"/>
      <c r="L116" s="62"/>
    </row>
    <row r="117" spans="3:12" x14ac:dyDescent="0.25">
      <c r="C117" s="60"/>
      <c r="D117" s="61"/>
      <c r="E117" s="61"/>
      <c r="F117" s="61"/>
      <c r="G117" s="61"/>
      <c r="H117" s="61"/>
      <c r="I117" s="61"/>
      <c r="J117" s="61"/>
      <c r="K117" s="61"/>
      <c r="L117" s="62"/>
    </row>
    <row r="118" spans="3:12" x14ac:dyDescent="0.25">
      <c r="C118" s="72"/>
      <c r="D118" s="73"/>
      <c r="E118" s="73"/>
      <c r="F118" s="73"/>
      <c r="G118" s="73"/>
      <c r="H118" s="73"/>
      <c r="I118" s="73"/>
      <c r="J118" s="73"/>
      <c r="K118" s="73"/>
      <c r="L118" s="74"/>
    </row>
  </sheetData>
  <sheetProtection algorithmName="SHA-512" hashValue="uyCekPbnsd0YGauuCT3Tkj50sEKDljMTl1XQh5UrzKABZ8LrfAuwb7Rx61+1Hze1QptmY21XoIaQhQUu9wxFiw==" saltValue="63+yV0Syk6GPos98j3FDBg==" spinCount="100000" sheet="1" objects="1" scenarios="1"/>
  <hyperlinks>
    <hyperlink ref="D116:F116" r:id="rId1" display="West Virginia Public Employees Insurance Agency" xr:uid="{FDE736FD-8591-4FBD-8690-9B3BDB43DABF}"/>
    <hyperlink ref="D115:F115" r:id="rId2" display="Virginia Department of Human Resource Management  " xr:uid="{E1C841C4-049A-47CB-A3DC-476540483FB3}"/>
    <hyperlink ref="D114:F114" r:id="rId3" display="Teacher Retirement System of Texas" xr:uid="{9861BFF5-2C2E-4F21-856A-D07111C7B4E9}"/>
    <hyperlink ref="D113:E113" r:id="rId4" display="Tennessee Partners for Health" xr:uid="{ED6044C0-C4BF-4805-ADE5-7FCFA08DF72C}"/>
    <hyperlink ref="D112:E112" r:id="rId5" display="South Carolina Department of Education  " xr:uid="{8682537B-6D79-4BC4-A4E2-276EED631F49}"/>
    <hyperlink ref="D111:E111" r:id="rId6" display="Oklahoma Office of Management and Enterprise Services – Group Insurance Division" xr:uid="{07FBD092-6943-4066-BB21-0CD36491577A}"/>
    <hyperlink ref="D110:E110" r:id="rId7" display="North Carolina State Health Plan" xr:uid="{9B4BF82E-48D9-4485-A8D0-DD8E53CF0A8C}"/>
    <hyperlink ref="D109:E109" r:id="rId8" display="Mississippi Department of Finance and Administration" xr:uid="{2BC03970-7C97-4C42-8ED4-CB0E305C28B7}"/>
    <hyperlink ref="D108:E108" r:id="rId9" display="Charles County Public Schools" xr:uid="{7E361CE7-A4D0-4C67-A054-1C69A6359075}"/>
    <hyperlink ref="D107:E107" r:id="rId10" display="State of Louisiana Office of Group Benefits" xr:uid="{45FCCEE4-2199-4C39-B65A-B2D4FD41C9B6}"/>
    <hyperlink ref="D106:E106" r:id="rId11" display="Kentucky Employees’ Health Plan " xr:uid="{E45690D4-7C88-4EA5-A329-3CD5797361C2}"/>
    <hyperlink ref="D105:E105" r:id="rId12" display="Georgia State Health Benefit Plan" xr:uid="{35B57779-BA54-4987-9DF0-2BD65E674C78}"/>
    <hyperlink ref="D104:E104" r:id="rId13" display="Florida Department of Management Services" xr:uid="{7EBEAC15-BA21-407D-970F-EAC7C8529B20}"/>
    <hyperlink ref="D103:F103" r:id="rId14" display="Delaware Department of Human Resources" xr:uid="{A169C8F5-14CC-4E3C-965D-ADD73F65DA66}"/>
    <hyperlink ref="D102:F102" r:id="rId15" display="Health Advantage Arkansas State and Public-School Employees" xr:uid="{E294F9DD-582B-473E-A362-A30B05715352}"/>
    <hyperlink ref="D101:F101" r:id="rId16" display="Public Education Employees’ Health Insurance Plan (PEEHIP)" xr:uid="{A83E9360-4A81-4EF8-8F26-C4DDB7AC185B}"/>
  </hyperlinks>
  <pageMargins left="0.7" right="0.7" top="0.75" bottom="0.75" header="0.3" footer="0.3"/>
  <pageSetup orientation="portrait" horizontalDpi="1200" verticalDpi="1200"/>
  <tableParts count="1">
    <tablePart r:id="rId17"/>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5D62E-F5BA-4901-8FBD-6FE4F0EA9B63}">
  <sheetPr codeName="Sheet13">
    <tabColor rgb="FF0D4263"/>
  </sheetPr>
  <dimension ref="A1:IG65"/>
  <sheetViews>
    <sheetView zoomScale="90" zoomScaleNormal="90" workbookViewId="0">
      <pane xSplit="3" ySplit="2" topLeftCell="J52" activePane="bottomRight" state="frozen"/>
      <selection pane="topRight"/>
      <selection pane="bottomLeft"/>
      <selection pane="bottomRight" activeCell="L56" sqref="L56"/>
    </sheetView>
  </sheetViews>
  <sheetFormatPr defaultColWidth="9.140625" defaultRowHeight="15" x14ac:dyDescent="0.25"/>
  <cols>
    <col min="1" max="1" width="22.5703125" style="122" bestFit="1" customWidth="1"/>
    <col min="2" max="2" width="38" style="123" customWidth="1"/>
    <col min="3" max="3" width="41.42578125" style="75" customWidth="1"/>
    <col min="4" max="4" width="68.7109375" style="76" customWidth="1"/>
    <col min="5" max="5" width="17.28515625" style="75" customWidth="1"/>
    <col min="6" max="6" width="17.28515625" style="20" customWidth="1"/>
    <col min="7" max="12" width="17.28515625" style="75" customWidth="1"/>
    <col min="13" max="13" width="34.42578125" style="75" bestFit="1" customWidth="1"/>
    <col min="14" max="14" width="58.140625" style="75" customWidth="1"/>
    <col min="15" max="15" width="22.5703125" style="75" customWidth="1"/>
    <col min="16" max="16" width="17.5703125" style="75" bestFit="1" customWidth="1"/>
    <col min="17" max="17" width="21.140625" style="75" customWidth="1"/>
    <col min="19" max="19" width="9.140625" style="1"/>
    <col min="20" max="16384" width="9.140625" style="75"/>
  </cols>
  <sheetData>
    <row r="1" spans="1:241" ht="20.25" x14ac:dyDescent="0.2">
      <c r="A1" s="648" t="s">
        <v>304</v>
      </c>
      <c r="B1" s="648"/>
      <c r="R1" s="1"/>
      <c r="S1" s="75"/>
    </row>
    <row r="2" spans="1:241" s="80" customFormat="1" ht="73.150000000000006" customHeight="1" x14ac:dyDescent="0.25">
      <c r="A2" s="77" t="s">
        <v>19</v>
      </c>
      <c r="B2" s="78" t="s">
        <v>305</v>
      </c>
      <c r="C2" s="78" t="s">
        <v>306</v>
      </c>
      <c r="D2" s="78" t="s">
        <v>307</v>
      </c>
      <c r="E2" s="78" t="s">
        <v>308</v>
      </c>
      <c r="F2" s="79" t="s">
        <v>309</v>
      </c>
      <c r="G2" s="78" t="s">
        <v>310</v>
      </c>
      <c r="H2" s="78" t="s">
        <v>311</v>
      </c>
      <c r="I2" s="78" t="s">
        <v>312</v>
      </c>
      <c r="J2" s="78" t="s">
        <v>313</v>
      </c>
      <c r="K2" s="78" t="s">
        <v>314</v>
      </c>
      <c r="L2" s="78" t="s">
        <v>315</v>
      </c>
      <c r="M2" s="78" t="s">
        <v>316</v>
      </c>
      <c r="N2" s="78" t="s">
        <v>317</v>
      </c>
      <c r="O2" s="78" t="s">
        <v>318</v>
      </c>
      <c r="P2" s="78" t="s">
        <v>319</v>
      </c>
      <c r="Q2" s="78" t="s">
        <v>320</v>
      </c>
    </row>
    <row r="3" spans="1:241" s="90" customFormat="1" ht="29.25" x14ac:dyDescent="0.25">
      <c r="A3" s="50" t="s">
        <v>37</v>
      </c>
      <c r="B3" s="81" t="s">
        <v>321</v>
      </c>
      <c r="C3" s="39" t="s">
        <v>322</v>
      </c>
      <c r="D3" s="82" t="s">
        <v>323</v>
      </c>
      <c r="E3" s="83" t="s">
        <v>324</v>
      </c>
      <c r="F3" s="84">
        <v>10</v>
      </c>
      <c r="G3" s="85">
        <v>7.5</v>
      </c>
      <c r="H3" s="85">
        <v>12.41</v>
      </c>
      <c r="I3" s="86">
        <v>2.2000000000000002</v>
      </c>
      <c r="J3" s="87">
        <v>9.6999999999999993</v>
      </c>
      <c r="K3" s="87">
        <v>10.210000000000001</v>
      </c>
      <c r="L3" s="39" t="s">
        <v>144</v>
      </c>
      <c r="M3" s="88" t="s">
        <v>325</v>
      </c>
      <c r="N3" s="81" t="s">
        <v>326</v>
      </c>
      <c r="O3" s="160">
        <v>39661.544999999998</v>
      </c>
      <c r="P3" s="81">
        <v>25</v>
      </c>
      <c r="Q3" s="89">
        <v>0.7</v>
      </c>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c r="EO3" s="75"/>
      <c r="EP3" s="75"/>
      <c r="EQ3" s="75"/>
      <c r="ER3" s="75"/>
      <c r="ES3" s="75"/>
      <c r="ET3" s="75"/>
      <c r="EU3" s="75"/>
      <c r="EV3" s="75"/>
      <c r="EW3" s="75"/>
      <c r="EX3" s="75"/>
      <c r="EY3" s="75"/>
      <c r="EZ3" s="75"/>
      <c r="FA3" s="75"/>
      <c r="FB3" s="75"/>
      <c r="FC3" s="75"/>
      <c r="FD3" s="75"/>
      <c r="FE3" s="75"/>
      <c r="FF3" s="75"/>
      <c r="FG3" s="75"/>
      <c r="FH3" s="75"/>
      <c r="FI3" s="75"/>
      <c r="FJ3" s="75"/>
      <c r="FK3" s="75"/>
      <c r="FL3" s="75"/>
      <c r="FM3" s="75"/>
      <c r="FN3" s="75"/>
      <c r="FO3" s="75"/>
      <c r="FP3" s="75"/>
      <c r="FQ3" s="75"/>
      <c r="FR3" s="75"/>
      <c r="FS3" s="75"/>
      <c r="FT3" s="75"/>
      <c r="FU3" s="75"/>
      <c r="FV3" s="75"/>
      <c r="FW3" s="75"/>
      <c r="FX3" s="75"/>
      <c r="FY3" s="75"/>
      <c r="FZ3" s="75"/>
      <c r="GA3" s="75"/>
      <c r="GB3" s="75"/>
      <c r="GC3" s="75"/>
      <c r="GD3" s="75"/>
      <c r="GE3" s="75"/>
      <c r="GF3" s="75"/>
      <c r="GG3" s="75"/>
      <c r="GH3" s="75"/>
      <c r="GI3" s="75"/>
      <c r="GJ3" s="75"/>
      <c r="GK3" s="75"/>
      <c r="GL3" s="75"/>
      <c r="GM3" s="75"/>
      <c r="GN3" s="75"/>
      <c r="GO3" s="75"/>
      <c r="GP3" s="75"/>
      <c r="GQ3" s="75"/>
      <c r="GR3" s="75"/>
      <c r="GS3" s="75"/>
      <c r="GT3" s="75"/>
      <c r="GU3" s="75"/>
      <c r="GV3" s="75"/>
      <c r="GW3" s="75"/>
      <c r="GX3" s="75"/>
      <c r="GY3" s="75"/>
      <c r="GZ3" s="75"/>
      <c r="HA3" s="75"/>
      <c r="HB3" s="75"/>
      <c r="HC3" s="75"/>
      <c r="HD3" s="75"/>
      <c r="HE3" s="75"/>
      <c r="HF3" s="75"/>
      <c r="HG3" s="75"/>
      <c r="HH3" s="75"/>
      <c r="HI3" s="75"/>
      <c r="HJ3" s="75"/>
      <c r="HK3" s="75"/>
      <c r="HL3" s="75"/>
      <c r="HM3" s="75"/>
      <c r="HN3" s="75"/>
      <c r="HO3" s="75"/>
      <c r="HP3" s="75"/>
      <c r="HQ3" s="75"/>
      <c r="HR3" s="75"/>
      <c r="HS3" s="75"/>
      <c r="HT3" s="75"/>
      <c r="HU3" s="75"/>
      <c r="HV3" s="75"/>
      <c r="HW3" s="75"/>
      <c r="HX3" s="75"/>
      <c r="HY3" s="75"/>
      <c r="HZ3" s="75"/>
      <c r="IA3" s="75"/>
      <c r="IB3" s="75"/>
      <c r="IC3" s="75"/>
      <c r="ID3" s="75"/>
      <c r="IE3" s="75"/>
      <c r="IF3" s="75"/>
      <c r="IG3" s="75"/>
    </row>
    <row r="4" spans="1:241" s="91" customFormat="1" ht="29.25" x14ac:dyDescent="0.25">
      <c r="A4" s="50"/>
      <c r="B4" s="81"/>
      <c r="C4" s="39" t="s">
        <v>327</v>
      </c>
      <c r="D4" s="82" t="s">
        <v>328</v>
      </c>
      <c r="E4" s="83" t="s">
        <v>144</v>
      </c>
      <c r="F4" s="84">
        <v>10</v>
      </c>
      <c r="G4" s="85">
        <v>6</v>
      </c>
      <c r="H4" s="85">
        <v>11.35</v>
      </c>
      <c r="I4" s="86">
        <v>1.1399999999999999</v>
      </c>
      <c r="J4" s="87">
        <v>7.14</v>
      </c>
      <c r="K4" s="87">
        <v>10.210000000000001</v>
      </c>
      <c r="L4" s="39" t="s">
        <v>144</v>
      </c>
      <c r="M4" s="88" t="s">
        <v>329</v>
      </c>
      <c r="N4" s="81" t="s">
        <v>330</v>
      </c>
      <c r="O4" s="160">
        <v>32022.54</v>
      </c>
      <c r="P4" s="81">
        <v>29</v>
      </c>
      <c r="Q4" s="89">
        <v>0.71</v>
      </c>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c r="EY4" s="75"/>
      <c r="EZ4" s="75"/>
      <c r="FA4" s="75"/>
      <c r="FB4" s="75"/>
      <c r="FC4" s="75"/>
      <c r="FD4" s="75"/>
      <c r="FE4" s="75"/>
      <c r="FF4" s="75"/>
      <c r="FG4" s="75"/>
      <c r="FH4" s="75"/>
      <c r="FI4" s="75"/>
      <c r="FJ4" s="75"/>
      <c r="FK4" s="75"/>
      <c r="FL4" s="75"/>
      <c r="FM4" s="75"/>
      <c r="FN4" s="75"/>
      <c r="FO4" s="75"/>
      <c r="FP4" s="75"/>
      <c r="FQ4" s="75"/>
      <c r="FR4" s="75"/>
      <c r="FS4" s="75"/>
      <c r="FT4" s="75"/>
      <c r="FU4" s="75"/>
      <c r="FV4" s="75"/>
      <c r="FW4" s="75"/>
      <c r="FX4" s="75"/>
      <c r="FY4" s="75"/>
      <c r="FZ4" s="75"/>
      <c r="GA4" s="75"/>
      <c r="GB4" s="75"/>
      <c r="GC4" s="75"/>
      <c r="GD4" s="75"/>
      <c r="GE4" s="75"/>
      <c r="GF4" s="75"/>
      <c r="GG4" s="75"/>
      <c r="GH4" s="75"/>
      <c r="GI4" s="75"/>
      <c r="GJ4" s="75"/>
      <c r="GK4" s="75"/>
      <c r="GL4" s="75"/>
      <c r="GM4" s="75"/>
      <c r="GN4" s="75"/>
      <c r="GO4" s="75"/>
      <c r="GP4" s="75"/>
      <c r="GQ4" s="75"/>
      <c r="GR4" s="75"/>
      <c r="GS4" s="75"/>
      <c r="GT4" s="75"/>
      <c r="GU4" s="75"/>
      <c r="GV4" s="75"/>
      <c r="GW4" s="75"/>
      <c r="GX4" s="75"/>
      <c r="GY4" s="75"/>
      <c r="GZ4" s="75"/>
      <c r="HA4" s="75"/>
      <c r="HB4" s="75"/>
      <c r="HC4" s="75"/>
      <c r="HD4" s="75"/>
      <c r="HE4" s="75"/>
      <c r="HF4" s="75"/>
      <c r="HG4" s="75"/>
      <c r="HH4" s="75"/>
      <c r="HI4" s="75"/>
      <c r="HJ4" s="75"/>
      <c r="HK4" s="75"/>
      <c r="HL4" s="75"/>
      <c r="HM4" s="75"/>
      <c r="HN4" s="75"/>
      <c r="HO4" s="75"/>
      <c r="HP4" s="75"/>
      <c r="HQ4" s="75"/>
      <c r="HR4" s="75"/>
      <c r="HS4" s="75"/>
      <c r="HT4" s="75"/>
      <c r="HU4" s="75"/>
      <c r="HV4" s="75"/>
      <c r="HW4" s="75"/>
      <c r="HX4" s="75"/>
      <c r="HY4" s="75"/>
      <c r="HZ4" s="75"/>
      <c r="IA4" s="75"/>
      <c r="IB4" s="75"/>
      <c r="IC4" s="75"/>
      <c r="ID4" s="75"/>
      <c r="IE4" s="75"/>
      <c r="IF4" s="75"/>
      <c r="IG4" s="75"/>
    </row>
    <row r="5" spans="1:241" s="98" customFormat="1" x14ac:dyDescent="0.25">
      <c r="A5" s="43"/>
      <c r="B5" s="92"/>
      <c r="C5" s="43"/>
      <c r="D5" s="93"/>
      <c r="E5" s="43"/>
      <c r="F5" s="263"/>
      <c r="G5" s="94"/>
      <c r="H5" s="94"/>
      <c r="I5" s="94"/>
      <c r="J5" s="95"/>
      <c r="K5" s="95"/>
      <c r="L5" s="43"/>
      <c r="M5" s="92"/>
      <c r="N5" s="92"/>
      <c r="O5" s="161"/>
      <c r="P5" s="92"/>
      <c r="Q5" s="96"/>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c r="IE5" s="97"/>
      <c r="IF5" s="97"/>
      <c r="IG5" s="97"/>
    </row>
    <row r="6" spans="1:241" s="90" customFormat="1" ht="28.5" x14ac:dyDescent="0.25">
      <c r="A6" s="50" t="s">
        <v>40</v>
      </c>
      <c r="B6" s="81" t="s">
        <v>331</v>
      </c>
      <c r="C6" s="99" t="s">
        <v>332</v>
      </c>
      <c r="D6" s="82" t="s">
        <v>333</v>
      </c>
      <c r="E6" s="83" t="s">
        <v>144</v>
      </c>
      <c r="F6" s="84">
        <v>5</v>
      </c>
      <c r="G6" s="85">
        <v>6</v>
      </c>
      <c r="H6" s="85">
        <v>14</v>
      </c>
      <c r="I6" s="86">
        <v>6.45</v>
      </c>
      <c r="J6" s="87">
        <v>12.45</v>
      </c>
      <c r="K6" s="87">
        <v>7.55</v>
      </c>
      <c r="L6" s="39" t="s">
        <v>144</v>
      </c>
      <c r="M6" s="88" t="s">
        <v>334</v>
      </c>
      <c r="N6" s="81" t="s">
        <v>335</v>
      </c>
      <c r="O6" s="160">
        <v>33727.049999999996</v>
      </c>
      <c r="P6" s="81">
        <v>20</v>
      </c>
      <c r="Q6" s="89">
        <v>0.63</v>
      </c>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5"/>
      <c r="ED6" s="75"/>
      <c r="EE6" s="75"/>
      <c r="EF6" s="75"/>
      <c r="EG6" s="75"/>
      <c r="EH6" s="75"/>
      <c r="EI6" s="75"/>
      <c r="EJ6" s="75"/>
      <c r="EK6" s="75"/>
      <c r="EL6" s="75"/>
      <c r="EM6" s="75"/>
      <c r="EN6" s="75"/>
      <c r="EO6" s="75"/>
      <c r="EP6" s="75"/>
      <c r="EQ6" s="75"/>
      <c r="ER6" s="75"/>
      <c r="ES6" s="75"/>
      <c r="ET6" s="75"/>
      <c r="EU6" s="75"/>
      <c r="EV6" s="75"/>
      <c r="EW6" s="75"/>
      <c r="EX6" s="75"/>
      <c r="EY6" s="75"/>
      <c r="EZ6" s="75"/>
      <c r="FA6" s="75"/>
      <c r="FB6" s="75"/>
      <c r="FC6" s="75"/>
      <c r="FD6" s="75"/>
      <c r="FE6" s="75"/>
      <c r="FF6" s="75"/>
      <c r="FG6" s="75"/>
      <c r="FH6" s="75"/>
      <c r="FI6" s="75"/>
      <c r="FJ6" s="75"/>
      <c r="FK6" s="75"/>
      <c r="FL6" s="75"/>
      <c r="FM6" s="75"/>
      <c r="FN6" s="75"/>
      <c r="FO6" s="75"/>
      <c r="FP6" s="75"/>
      <c r="FQ6" s="75"/>
      <c r="FR6" s="75"/>
      <c r="FS6" s="75"/>
      <c r="FT6" s="75"/>
      <c r="FU6" s="75"/>
      <c r="FV6" s="75"/>
      <c r="FW6" s="75"/>
      <c r="FX6" s="75"/>
      <c r="FY6" s="75"/>
      <c r="FZ6" s="75"/>
      <c r="GA6" s="75"/>
      <c r="GB6" s="75"/>
      <c r="GC6" s="75"/>
      <c r="GD6" s="75"/>
      <c r="GE6" s="75"/>
      <c r="GF6" s="75"/>
      <c r="GG6" s="75"/>
      <c r="GH6" s="75"/>
      <c r="GI6" s="75"/>
      <c r="GJ6" s="75"/>
      <c r="GK6" s="75"/>
      <c r="GL6" s="75"/>
      <c r="GM6" s="75"/>
      <c r="GN6" s="75"/>
      <c r="GO6" s="75"/>
      <c r="GP6" s="75"/>
      <c r="GQ6" s="75"/>
      <c r="GR6" s="75"/>
      <c r="GS6" s="75"/>
      <c r="GT6" s="75"/>
      <c r="GU6" s="75"/>
      <c r="GV6" s="75"/>
      <c r="GW6" s="75"/>
      <c r="GX6" s="75"/>
      <c r="GY6" s="75"/>
      <c r="GZ6" s="75"/>
      <c r="HA6" s="75"/>
      <c r="HB6" s="75"/>
      <c r="HC6" s="75"/>
      <c r="HD6" s="75"/>
      <c r="HE6" s="75"/>
      <c r="HF6" s="75"/>
      <c r="HG6" s="75"/>
      <c r="HH6" s="75"/>
      <c r="HI6" s="75"/>
      <c r="HJ6" s="75"/>
      <c r="HK6" s="75"/>
      <c r="HL6" s="75"/>
      <c r="HM6" s="75"/>
      <c r="HN6" s="75"/>
      <c r="HO6" s="75"/>
      <c r="HP6" s="75"/>
      <c r="HQ6" s="75"/>
      <c r="HR6" s="75"/>
      <c r="HS6" s="75"/>
      <c r="HT6" s="75"/>
      <c r="HU6" s="75"/>
      <c r="HV6" s="75"/>
      <c r="HW6" s="75"/>
      <c r="HX6" s="75"/>
      <c r="HY6" s="75"/>
      <c r="HZ6" s="75"/>
      <c r="IA6" s="75"/>
      <c r="IB6" s="75"/>
      <c r="IC6" s="75"/>
      <c r="ID6" s="75"/>
      <c r="IE6" s="75"/>
      <c r="IF6" s="75"/>
      <c r="IG6" s="75"/>
    </row>
    <row r="7" spans="1:241" s="98" customFormat="1" x14ac:dyDescent="0.25">
      <c r="A7" s="43"/>
      <c r="B7" s="92"/>
      <c r="C7" s="43"/>
      <c r="D7" s="93"/>
      <c r="E7" s="43"/>
      <c r="F7" s="263"/>
      <c r="G7" s="94"/>
      <c r="H7" s="94"/>
      <c r="I7" s="94"/>
      <c r="J7" s="95"/>
      <c r="K7" s="95"/>
      <c r="L7" s="43"/>
      <c r="M7" s="92"/>
      <c r="N7" s="92"/>
      <c r="O7" s="161"/>
      <c r="P7" s="92"/>
      <c r="Q7" s="96"/>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row>
    <row r="8" spans="1:241" s="91" customFormat="1" ht="42.75" x14ac:dyDescent="0.25">
      <c r="A8" s="50" t="s">
        <v>42</v>
      </c>
      <c r="B8" s="81" t="s">
        <v>336</v>
      </c>
      <c r="C8" s="99" t="s">
        <v>322</v>
      </c>
      <c r="D8" s="82" t="s">
        <v>337</v>
      </c>
      <c r="E8" s="83" t="s">
        <v>324</v>
      </c>
      <c r="F8" s="84">
        <v>5</v>
      </c>
      <c r="G8" s="85">
        <v>3</v>
      </c>
      <c r="H8" s="85">
        <v>11.96</v>
      </c>
      <c r="I8" s="86">
        <v>6.33</v>
      </c>
      <c r="J8" s="87">
        <v>9.33</v>
      </c>
      <c r="K8" s="87">
        <v>5.6300000000000008</v>
      </c>
      <c r="L8" s="39" t="s">
        <v>144</v>
      </c>
      <c r="M8" s="88" t="s">
        <v>338</v>
      </c>
      <c r="N8" s="81" t="s">
        <v>339</v>
      </c>
      <c r="O8" s="160">
        <v>48118.455000000002</v>
      </c>
      <c r="P8" s="81">
        <v>12</v>
      </c>
      <c r="Q8" s="89">
        <v>0.91</v>
      </c>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5"/>
      <c r="FH8" s="75"/>
      <c r="FI8" s="75"/>
      <c r="FJ8" s="75"/>
      <c r="FK8" s="75"/>
      <c r="FL8" s="75"/>
      <c r="FM8" s="75"/>
      <c r="FN8" s="75"/>
      <c r="FO8" s="75"/>
      <c r="FP8" s="75"/>
      <c r="FQ8" s="75"/>
      <c r="FR8" s="75"/>
      <c r="FS8" s="75"/>
      <c r="FT8" s="75"/>
      <c r="FU8" s="75"/>
      <c r="FV8" s="75"/>
      <c r="FW8" s="75"/>
      <c r="FX8" s="75"/>
      <c r="FY8" s="75"/>
      <c r="FZ8" s="75"/>
      <c r="GA8" s="75"/>
      <c r="GB8" s="75"/>
      <c r="GC8" s="75"/>
      <c r="GD8" s="75"/>
      <c r="GE8" s="75"/>
      <c r="GF8" s="75"/>
      <c r="GG8" s="75"/>
      <c r="GH8" s="75"/>
      <c r="GI8" s="75"/>
      <c r="GJ8" s="75"/>
      <c r="GK8" s="75"/>
      <c r="GL8" s="75"/>
      <c r="GM8" s="75"/>
      <c r="GN8" s="75"/>
      <c r="GO8" s="75"/>
      <c r="GP8" s="75"/>
      <c r="GQ8" s="75"/>
      <c r="GR8" s="75"/>
      <c r="GS8" s="75"/>
      <c r="GT8" s="75"/>
      <c r="GU8" s="75"/>
      <c r="GV8" s="75"/>
      <c r="GW8" s="75"/>
      <c r="GX8" s="75"/>
      <c r="GY8" s="75"/>
      <c r="GZ8" s="75"/>
      <c r="HA8" s="75"/>
      <c r="HB8" s="75"/>
      <c r="HC8" s="75"/>
      <c r="HD8" s="75"/>
      <c r="HE8" s="75"/>
      <c r="HF8" s="75"/>
      <c r="HG8" s="75"/>
      <c r="HH8" s="75"/>
      <c r="HI8" s="75"/>
      <c r="HJ8" s="75"/>
      <c r="HK8" s="75"/>
      <c r="HL8" s="75"/>
      <c r="HM8" s="75"/>
      <c r="HN8" s="75"/>
      <c r="HO8" s="75"/>
      <c r="HP8" s="75"/>
      <c r="HQ8" s="75"/>
      <c r="HR8" s="75"/>
      <c r="HS8" s="75"/>
      <c r="HT8" s="75"/>
      <c r="HU8" s="75"/>
      <c r="HV8" s="75"/>
      <c r="HW8" s="75"/>
      <c r="HX8" s="75"/>
      <c r="HY8" s="75"/>
      <c r="HZ8" s="75"/>
      <c r="IA8" s="75"/>
      <c r="IB8" s="75"/>
      <c r="IC8" s="75"/>
      <c r="ID8" s="75"/>
      <c r="IE8" s="75"/>
      <c r="IF8" s="75"/>
      <c r="IG8" s="75"/>
    </row>
    <row r="9" spans="1:241" s="90" customFormat="1" ht="42.75" x14ac:dyDescent="0.25">
      <c r="A9" s="50"/>
      <c r="B9" s="81"/>
      <c r="C9" s="39" t="s">
        <v>327</v>
      </c>
      <c r="D9" s="82" t="s">
        <v>340</v>
      </c>
      <c r="E9" s="83" t="s">
        <v>144</v>
      </c>
      <c r="F9" s="84">
        <v>10</v>
      </c>
      <c r="G9" s="85">
        <v>5</v>
      </c>
      <c r="H9" s="85">
        <v>11.96</v>
      </c>
      <c r="I9" s="86">
        <v>6.33</v>
      </c>
      <c r="J9" s="87">
        <v>11.33</v>
      </c>
      <c r="K9" s="87">
        <v>5.6300000000000008</v>
      </c>
      <c r="L9" s="39" t="s">
        <v>144</v>
      </c>
      <c r="M9" s="88" t="s">
        <v>341</v>
      </c>
      <c r="N9" s="81" t="s">
        <v>342</v>
      </c>
      <c r="O9" s="160">
        <v>47100.074999999997</v>
      </c>
      <c r="P9" s="81">
        <v>25</v>
      </c>
      <c r="Q9" s="89">
        <v>0.78</v>
      </c>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5"/>
      <c r="FH9" s="75"/>
      <c r="FI9" s="75"/>
      <c r="FJ9" s="75"/>
      <c r="FK9" s="75"/>
      <c r="FL9" s="75"/>
      <c r="FM9" s="75"/>
      <c r="FN9" s="75"/>
      <c r="FO9" s="75"/>
      <c r="FP9" s="75"/>
      <c r="FQ9" s="75"/>
      <c r="FR9" s="75"/>
      <c r="FS9" s="75"/>
      <c r="FT9" s="75"/>
      <c r="FU9" s="75"/>
      <c r="FV9" s="75"/>
      <c r="FW9" s="75"/>
      <c r="FX9" s="75"/>
      <c r="FY9" s="75"/>
      <c r="FZ9" s="75"/>
      <c r="GA9" s="75"/>
      <c r="GB9" s="75"/>
      <c r="GC9" s="75"/>
      <c r="GD9" s="75"/>
      <c r="GE9" s="75"/>
      <c r="GF9" s="75"/>
      <c r="GG9" s="75"/>
      <c r="GH9" s="75"/>
      <c r="GI9" s="75"/>
      <c r="GJ9" s="75"/>
      <c r="GK9" s="75"/>
      <c r="GL9" s="75"/>
      <c r="GM9" s="75"/>
      <c r="GN9" s="75"/>
      <c r="GO9" s="75"/>
      <c r="GP9" s="75"/>
      <c r="GQ9" s="75"/>
      <c r="GR9" s="75"/>
      <c r="GS9" s="75"/>
      <c r="GT9" s="75"/>
      <c r="GU9" s="75"/>
      <c r="GV9" s="75"/>
      <c r="GW9" s="75"/>
      <c r="GX9" s="75"/>
      <c r="GY9" s="75"/>
      <c r="GZ9" s="75"/>
      <c r="HA9" s="75"/>
      <c r="HB9" s="75"/>
      <c r="HC9" s="75"/>
      <c r="HD9" s="75"/>
      <c r="HE9" s="75"/>
      <c r="HF9" s="75"/>
      <c r="HG9" s="75"/>
      <c r="HH9" s="75"/>
      <c r="HI9" s="75"/>
      <c r="HJ9" s="75"/>
      <c r="HK9" s="75"/>
      <c r="HL9" s="75"/>
      <c r="HM9" s="75"/>
      <c r="HN9" s="75"/>
      <c r="HO9" s="75"/>
      <c r="HP9" s="75"/>
      <c r="HQ9" s="75"/>
      <c r="HR9" s="75"/>
      <c r="HS9" s="75"/>
      <c r="HT9" s="75"/>
      <c r="HU9" s="75"/>
      <c r="HV9" s="75"/>
      <c r="HW9" s="75"/>
      <c r="HX9" s="75"/>
      <c r="HY9" s="75"/>
      <c r="HZ9" s="75"/>
      <c r="IA9" s="75"/>
      <c r="IB9" s="75"/>
      <c r="IC9" s="75"/>
      <c r="ID9" s="75"/>
      <c r="IE9" s="75"/>
      <c r="IF9" s="75"/>
      <c r="IG9" s="75"/>
    </row>
    <row r="10" spans="1:241" s="98" customFormat="1" x14ac:dyDescent="0.25">
      <c r="A10" s="43"/>
      <c r="B10" s="92"/>
      <c r="C10" s="43"/>
      <c r="D10" s="93"/>
      <c r="E10" s="43"/>
      <c r="F10" s="263"/>
      <c r="G10" s="94"/>
      <c r="H10" s="94"/>
      <c r="I10" s="94"/>
      <c r="J10" s="95"/>
      <c r="K10" s="95"/>
      <c r="L10" s="43"/>
      <c r="M10" s="92"/>
      <c r="N10" s="92"/>
      <c r="O10" s="161"/>
      <c r="P10" s="92"/>
      <c r="Q10" s="96"/>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c r="HC10" s="97"/>
      <c r="HD10" s="97"/>
      <c r="HE10" s="97"/>
      <c r="HF10" s="97"/>
      <c r="HG10" s="97"/>
      <c r="HH10" s="97"/>
      <c r="HI10" s="97"/>
      <c r="HJ10" s="97"/>
      <c r="HK10" s="97"/>
      <c r="HL10" s="97"/>
      <c r="HM10" s="97"/>
      <c r="HN10" s="97"/>
      <c r="HO10" s="97"/>
      <c r="HP10" s="97"/>
      <c r="HQ10" s="97"/>
      <c r="HR10" s="97"/>
      <c r="HS10" s="97"/>
      <c r="HT10" s="97"/>
      <c r="HU10" s="97"/>
      <c r="HV10" s="97"/>
      <c r="HW10" s="97"/>
      <c r="HX10" s="97"/>
      <c r="HY10" s="97"/>
      <c r="HZ10" s="97"/>
      <c r="IA10" s="97"/>
      <c r="IB10" s="97"/>
      <c r="IC10" s="97"/>
      <c r="ID10" s="97"/>
      <c r="IE10" s="97"/>
      <c r="IF10" s="97"/>
      <c r="IG10" s="97"/>
    </row>
    <row r="11" spans="1:241" s="91" customFormat="1" ht="28.5" x14ac:dyDescent="0.25">
      <c r="A11" s="50" t="s">
        <v>43</v>
      </c>
      <c r="B11" s="81" t="s">
        <v>343</v>
      </c>
      <c r="C11" s="39" t="s">
        <v>322</v>
      </c>
      <c r="D11" s="82" t="s">
        <v>344</v>
      </c>
      <c r="E11" s="83" t="s">
        <v>324</v>
      </c>
      <c r="F11" s="84">
        <v>6</v>
      </c>
      <c r="G11" s="85">
        <v>3</v>
      </c>
      <c r="H11" s="85">
        <v>6.75</v>
      </c>
      <c r="I11" s="100">
        <v>4.84</v>
      </c>
      <c r="J11" s="87">
        <v>7.84</v>
      </c>
      <c r="K11" s="87">
        <v>1.9100000000000001</v>
      </c>
      <c r="L11" s="39" t="s">
        <v>144</v>
      </c>
      <c r="M11" s="88" t="s">
        <v>345</v>
      </c>
      <c r="N11" s="81" t="s">
        <v>346</v>
      </c>
      <c r="O11" s="160">
        <v>29801.016</v>
      </c>
      <c r="P11" s="81">
        <v>13</v>
      </c>
      <c r="Q11" s="89">
        <v>0.78</v>
      </c>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row>
    <row r="12" spans="1:241" s="90" customFormat="1" ht="42.75" x14ac:dyDescent="0.25">
      <c r="A12" s="50"/>
      <c r="B12" s="81"/>
      <c r="C12" s="39" t="s">
        <v>327</v>
      </c>
      <c r="D12" s="82" t="s">
        <v>347</v>
      </c>
      <c r="E12" s="83" t="s">
        <v>144</v>
      </c>
      <c r="F12" s="84">
        <v>8</v>
      </c>
      <c r="G12" s="85">
        <v>3</v>
      </c>
      <c r="H12" s="85">
        <v>6.75</v>
      </c>
      <c r="I12" s="86">
        <v>4.84</v>
      </c>
      <c r="J12" s="87">
        <v>7.84</v>
      </c>
      <c r="K12" s="87">
        <v>1.9100000000000001</v>
      </c>
      <c r="L12" s="39" t="s">
        <v>144</v>
      </c>
      <c r="M12" s="88" t="s">
        <v>348</v>
      </c>
      <c r="N12" s="81" t="s">
        <v>346</v>
      </c>
      <c r="O12" s="160">
        <v>28381.920000000002</v>
      </c>
      <c r="P12" s="81">
        <v>24</v>
      </c>
      <c r="Q12" s="89">
        <v>0.85</v>
      </c>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5"/>
      <c r="FH12" s="75"/>
      <c r="FI12" s="75"/>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1:241" s="91" customFormat="1" ht="71.25" x14ac:dyDescent="0.25">
      <c r="A13" s="50"/>
      <c r="B13" s="81"/>
      <c r="C13" s="39" t="s">
        <v>349</v>
      </c>
      <c r="D13" s="82" t="s">
        <v>350</v>
      </c>
      <c r="E13" s="83" t="s">
        <v>144</v>
      </c>
      <c r="F13" s="84">
        <v>1</v>
      </c>
      <c r="G13" s="85">
        <v>3</v>
      </c>
      <c r="H13" s="85">
        <v>3.25</v>
      </c>
      <c r="I13" s="86">
        <v>3.25</v>
      </c>
      <c r="J13" s="87">
        <v>6.25</v>
      </c>
      <c r="K13" s="87" t="s">
        <v>38</v>
      </c>
      <c r="L13" s="39" t="s">
        <v>144</v>
      </c>
      <c r="M13" s="88" t="s">
        <v>351</v>
      </c>
      <c r="N13" s="81" t="s">
        <v>352</v>
      </c>
      <c r="O13" s="160" t="s">
        <v>353</v>
      </c>
      <c r="P13" s="81" t="s">
        <v>38</v>
      </c>
      <c r="Q13" s="81" t="s">
        <v>38</v>
      </c>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1:241" s="98" customFormat="1" x14ac:dyDescent="0.25">
      <c r="A14" s="43"/>
      <c r="B14" s="92"/>
      <c r="C14" s="43"/>
      <c r="D14" s="93"/>
      <c r="E14" s="43"/>
      <c r="F14" s="263"/>
      <c r="G14" s="94"/>
      <c r="H14" s="94"/>
      <c r="I14" s="94"/>
      <c r="J14" s="95"/>
      <c r="K14" s="95"/>
      <c r="L14" s="43"/>
      <c r="M14" s="92"/>
      <c r="N14" s="92"/>
      <c r="O14" s="161"/>
      <c r="P14" s="92"/>
      <c r="Q14" s="92"/>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c r="DM14" s="97"/>
      <c r="DN14" s="97"/>
      <c r="DO14" s="97"/>
      <c r="DP14" s="97"/>
      <c r="DQ14" s="97"/>
      <c r="DR14" s="97"/>
      <c r="DS14" s="97"/>
      <c r="DT14" s="97"/>
      <c r="DU14" s="97"/>
      <c r="DV14" s="97"/>
      <c r="DW14" s="97"/>
      <c r="DX14" s="97"/>
      <c r="DY14" s="97"/>
      <c r="DZ14" s="97"/>
      <c r="EA14" s="97"/>
      <c r="EB14" s="97"/>
      <c r="EC14" s="97"/>
      <c r="ED14" s="97"/>
      <c r="EE14" s="97"/>
      <c r="EF14" s="97"/>
      <c r="EG14" s="97"/>
      <c r="EH14" s="97"/>
      <c r="EI14" s="97"/>
      <c r="EJ14" s="97"/>
      <c r="EK14" s="97"/>
      <c r="EL14" s="97"/>
      <c r="EM14" s="97"/>
      <c r="EN14" s="97"/>
      <c r="EO14" s="97"/>
      <c r="EP14" s="97"/>
      <c r="EQ14" s="97"/>
      <c r="ER14" s="97"/>
      <c r="ES14" s="97"/>
      <c r="ET14" s="97"/>
      <c r="EU14" s="97"/>
      <c r="EV14" s="97"/>
      <c r="EW14" s="97"/>
      <c r="EX14" s="97"/>
      <c r="EY14" s="97"/>
      <c r="EZ14" s="97"/>
      <c r="FA14" s="97"/>
      <c r="FB14" s="97"/>
      <c r="FC14" s="97"/>
      <c r="FD14" s="97"/>
      <c r="FE14" s="97"/>
      <c r="FF14" s="97"/>
      <c r="FG14" s="97"/>
      <c r="FH14" s="97"/>
      <c r="FI14" s="97"/>
      <c r="FJ14" s="97"/>
      <c r="FK14" s="97"/>
      <c r="FL14" s="97"/>
      <c r="FM14" s="97"/>
      <c r="FN14" s="97"/>
      <c r="FO14" s="97"/>
      <c r="FP14" s="97"/>
      <c r="FQ14" s="97"/>
      <c r="FR14" s="97"/>
      <c r="FS14" s="97"/>
      <c r="FT14" s="97"/>
      <c r="FU14" s="97"/>
      <c r="FV14" s="97"/>
      <c r="FW14" s="97"/>
      <c r="FX14" s="97"/>
      <c r="FY14" s="97"/>
      <c r="FZ14" s="97"/>
      <c r="GA14" s="97"/>
      <c r="GB14" s="97"/>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c r="HC14" s="97"/>
      <c r="HD14" s="97"/>
      <c r="HE14" s="97"/>
      <c r="HF14" s="97"/>
      <c r="HG14" s="97"/>
      <c r="HH14" s="97"/>
      <c r="HI14" s="97"/>
      <c r="HJ14" s="97"/>
      <c r="HK14" s="97"/>
      <c r="HL14" s="97"/>
      <c r="HM14" s="97"/>
      <c r="HN14" s="97"/>
      <c r="HO14" s="97"/>
      <c r="HP14" s="97"/>
      <c r="HQ14" s="97"/>
      <c r="HR14" s="97"/>
      <c r="HS14" s="97"/>
      <c r="HT14" s="97"/>
      <c r="HU14" s="97"/>
      <c r="HV14" s="97"/>
      <c r="HW14" s="97"/>
      <c r="HX14" s="97"/>
      <c r="HY14" s="97"/>
      <c r="HZ14" s="97"/>
      <c r="IA14" s="97"/>
      <c r="IB14" s="97"/>
      <c r="IC14" s="97"/>
      <c r="ID14" s="97"/>
      <c r="IE14" s="97"/>
      <c r="IF14" s="97"/>
      <c r="IG14" s="97"/>
    </row>
    <row r="15" spans="1:241" s="90" customFormat="1" ht="29.25" x14ac:dyDescent="0.25">
      <c r="A15" s="50" t="s">
        <v>44</v>
      </c>
      <c r="B15" s="81" t="s">
        <v>354</v>
      </c>
      <c r="C15" s="39" t="s">
        <v>332</v>
      </c>
      <c r="D15" s="82" t="s">
        <v>355</v>
      </c>
      <c r="E15" s="83" t="s">
        <v>144</v>
      </c>
      <c r="F15" s="84">
        <v>10</v>
      </c>
      <c r="G15" s="85">
        <v>6</v>
      </c>
      <c r="H15" s="85">
        <v>21.14</v>
      </c>
      <c r="I15" s="86">
        <v>7.45</v>
      </c>
      <c r="J15" s="87">
        <v>13.45</v>
      </c>
      <c r="K15" s="87">
        <v>13.69</v>
      </c>
      <c r="L15" s="39" t="s">
        <v>356</v>
      </c>
      <c r="M15" s="88" t="s">
        <v>357</v>
      </c>
      <c r="N15" s="81" t="s">
        <v>358</v>
      </c>
      <c r="O15" s="160">
        <v>46025.4</v>
      </c>
      <c r="P15" s="81">
        <v>22</v>
      </c>
      <c r="Q15" s="89">
        <v>0.75</v>
      </c>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1:241" s="98" customFormat="1" x14ac:dyDescent="0.25">
      <c r="A16" s="43"/>
      <c r="B16" s="92"/>
      <c r="C16" s="43"/>
      <c r="D16" s="93"/>
      <c r="E16" s="43"/>
      <c r="F16" s="263"/>
      <c r="G16" s="94"/>
      <c r="H16" s="94"/>
      <c r="I16" s="94"/>
      <c r="J16" s="95"/>
      <c r="K16" s="95"/>
      <c r="L16" s="43"/>
      <c r="M16" s="92"/>
      <c r="N16" s="92"/>
      <c r="O16" s="161"/>
      <c r="P16" s="92"/>
      <c r="Q16" s="96"/>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c r="FK16" s="97"/>
      <c r="FL16" s="97"/>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97"/>
      <c r="GQ16" s="97"/>
      <c r="GR16" s="97"/>
      <c r="GS16" s="97"/>
      <c r="GT16" s="97"/>
      <c r="GU16" s="97"/>
      <c r="GV16" s="97"/>
      <c r="GW16" s="97"/>
      <c r="GX16" s="97"/>
      <c r="GY16" s="97"/>
      <c r="GZ16" s="97"/>
      <c r="HA16" s="97"/>
      <c r="HB16" s="97"/>
      <c r="HC16" s="97"/>
      <c r="HD16" s="97"/>
      <c r="HE16" s="97"/>
      <c r="HF16" s="97"/>
      <c r="HG16" s="97"/>
      <c r="HH16" s="97"/>
      <c r="HI16" s="97"/>
      <c r="HJ16" s="97"/>
      <c r="HK16" s="97"/>
      <c r="HL16" s="97"/>
      <c r="HM16" s="97"/>
      <c r="HN16" s="97"/>
      <c r="HO16" s="97"/>
      <c r="HP16" s="97"/>
      <c r="HQ16" s="97"/>
      <c r="HR16" s="97"/>
      <c r="HS16" s="97"/>
      <c r="HT16" s="97"/>
      <c r="HU16" s="97"/>
      <c r="HV16" s="97"/>
      <c r="HW16" s="97"/>
      <c r="HX16" s="97"/>
      <c r="HY16" s="97"/>
      <c r="HZ16" s="97"/>
      <c r="IA16" s="97"/>
      <c r="IB16" s="97"/>
      <c r="IC16" s="97"/>
      <c r="ID16" s="97"/>
      <c r="IE16" s="97"/>
      <c r="IF16" s="97"/>
      <c r="IG16" s="97"/>
    </row>
    <row r="17" spans="1:241" s="90" customFormat="1" ht="28.5" x14ac:dyDescent="0.25">
      <c r="A17" s="50" t="s">
        <v>46</v>
      </c>
      <c r="B17" s="81" t="s">
        <v>359</v>
      </c>
      <c r="C17" s="99" t="s">
        <v>322</v>
      </c>
      <c r="D17" s="82" t="s">
        <v>360</v>
      </c>
      <c r="E17" s="83" t="s">
        <v>324</v>
      </c>
      <c r="F17" s="84">
        <v>5</v>
      </c>
      <c r="G17" s="85">
        <v>8.92</v>
      </c>
      <c r="H17" s="85">
        <v>29.81</v>
      </c>
      <c r="I17" s="86">
        <v>5.61</v>
      </c>
      <c r="J17" s="87">
        <v>14.530000000000001</v>
      </c>
      <c r="K17" s="87">
        <v>24.2</v>
      </c>
      <c r="L17" s="39" t="s">
        <v>324</v>
      </c>
      <c r="M17" s="88" t="s">
        <v>361</v>
      </c>
      <c r="N17" s="81" t="s">
        <v>362</v>
      </c>
      <c r="O17" s="160">
        <v>45035.25</v>
      </c>
      <c r="P17" s="81">
        <v>27</v>
      </c>
      <c r="Q17" s="89">
        <v>0.53</v>
      </c>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1:241" s="91" customFormat="1" ht="30" x14ac:dyDescent="0.25">
      <c r="A18" s="50"/>
      <c r="B18" s="81"/>
      <c r="C18" s="39" t="s">
        <v>327</v>
      </c>
      <c r="D18" s="82" t="s">
        <v>363</v>
      </c>
      <c r="E18" s="83" t="s">
        <v>324</v>
      </c>
      <c r="F18" s="84">
        <v>5</v>
      </c>
      <c r="G18" s="85">
        <v>12.855</v>
      </c>
      <c r="H18" s="85">
        <v>16.105</v>
      </c>
      <c r="I18" s="86">
        <v>5.61</v>
      </c>
      <c r="J18" s="85">
        <v>18.465</v>
      </c>
      <c r="K18" s="85">
        <v>10.495000000000001</v>
      </c>
      <c r="L18" s="39" t="s">
        <v>324</v>
      </c>
      <c r="M18" s="88" t="s">
        <v>361</v>
      </c>
      <c r="N18" s="81" t="s">
        <v>364</v>
      </c>
      <c r="O18" s="160">
        <v>42032.9</v>
      </c>
      <c r="P18" s="81">
        <v>27</v>
      </c>
      <c r="Q18" s="89">
        <v>0.53</v>
      </c>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1:241" s="101" customFormat="1" ht="42.75" x14ac:dyDescent="0.25">
      <c r="A19" s="50"/>
      <c r="B19" s="81"/>
      <c r="C19" s="39" t="s">
        <v>365</v>
      </c>
      <c r="D19" s="82" t="s">
        <v>366</v>
      </c>
      <c r="E19" s="83" t="s">
        <v>144</v>
      </c>
      <c r="F19" s="84">
        <v>5</v>
      </c>
      <c r="G19" s="85">
        <v>12.855</v>
      </c>
      <c r="H19" s="85">
        <v>16.105</v>
      </c>
      <c r="I19" s="86">
        <v>5.61</v>
      </c>
      <c r="J19" s="85">
        <v>18.465</v>
      </c>
      <c r="K19" s="85">
        <v>10.495000000000001</v>
      </c>
      <c r="L19" s="39" t="s">
        <v>324</v>
      </c>
      <c r="M19" s="88" t="s">
        <v>367</v>
      </c>
      <c r="N19" s="81" t="s">
        <v>368</v>
      </c>
      <c r="O19" s="160">
        <v>36508.576000000001</v>
      </c>
      <c r="P19" s="81">
        <v>27</v>
      </c>
      <c r="Q19" s="89">
        <v>0.53</v>
      </c>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1:241" s="98" customFormat="1" x14ac:dyDescent="0.25">
      <c r="A20" s="43"/>
      <c r="B20" s="92"/>
      <c r="C20" s="43"/>
      <c r="D20" s="93"/>
      <c r="E20" s="43"/>
      <c r="F20" s="263"/>
      <c r="G20" s="94"/>
      <c r="H20" s="94"/>
      <c r="I20" s="94"/>
      <c r="J20" s="95"/>
      <c r="K20" s="95"/>
      <c r="L20" s="43"/>
      <c r="M20" s="92"/>
      <c r="N20" s="92"/>
      <c r="O20" s="161"/>
      <c r="P20" s="92"/>
      <c r="Q20" s="96"/>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row>
    <row r="21" spans="1:241" s="91" customFormat="1" ht="42.75" x14ac:dyDescent="0.25">
      <c r="A21" s="50" t="s">
        <v>47</v>
      </c>
      <c r="B21" s="81" t="s">
        <v>369</v>
      </c>
      <c r="C21" s="99" t="s">
        <v>322</v>
      </c>
      <c r="D21" s="82" t="s">
        <v>370</v>
      </c>
      <c r="E21" s="83" t="s">
        <v>324</v>
      </c>
      <c r="F21" s="84">
        <v>5</v>
      </c>
      <c r="G21" s="85">
        <v>8</v>
      </c>
      <c r="H21" s="85">
        <v>26.7</v>
      </c>
      <c r="I21" s="86">
        <v>4.45</v>
      </c>
      <c r="J21" s="87">
        <v>12.45</v>
      </c>
      <c r="K21" s="87">
        <v>22.25</v>
      </c>
      <c r="L21" s="39" t="s">
        <v>324</v>
      </c>
      <c r="M21" s="88" t="s">
        <v>371</v>
      </c>
      <c r="N21" s="81" t="s">
        <v>372</v>
      </c>
      <c r="O21" s="160">
        <v>41745</v>
      </c>
      <c r="P21" s="81">
        <v>20</v>
      </c>
      <c r="Q21" s="89">
        <v>0.7</v>
      </c>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F21" s="75"/>
      <c r="FG21" s="75"/>
      <c r="FH21" s="75"/>
      <c r="FI21" s="75"/>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1:241" s="90" customFormat="1" ht="42.75" x14ac:dyDescent="0.25">
      <c r="A22" s="50"/>
      <c r="B22" s="81"/>
      <c r="C22" s="39" t="s">
        <v>327</v>
      </c>
      <c r="D22" s="82" t="s">
        <v>373</v>
      </c>
      <c r="E22" s="83" t="s">
        <v>324</v>
      </c>
      <c r="F22" s="84">
        <v>5</v>
      </c>
      <c r="G22" s="85">
        <v>8</v>
      </c>
      <c r="H22" s="85">
        <v>26.7</v>
      </c>
      <c r="I22" s="86">
        <v>4.45</v>
      </c>
      <c r="J22" s="87">
        <v>12.45</v>
      </c>
      <c r="K22" s="87">
        <v>22.25</v>
      </c>
      <c r="L22" s="39" t="s">
        <v>324</v>
      </c>
      <c r="M22" s="88" t="s">
        <v>374</v>
      </c>
      <c r="N22" s="81" t="s">
        <v>375</v>
      </c>
      <c r="O22" s="160">
        <v>41745</v>
      </c>
      <c r="P22" s="81">
        <v>20</v>
      </c>
      <c r="Q22" s="89">
        <v>0.7</v>
      </c>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F22" s="75"/>
      <c r="FG22" s="75"/>
      <c r="FH22" s="75"/>
      <c r="FI22" s="75"/>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1:241" s="91" customFormat="1" ht="29.25" x14ac:dyDescent="0.25">
      <c r="A23" s="50"/>
      <c r="B23" s="81"/>
      <c r="C23" s="39" t="s">
        <v>365</v>
      </c>
      <c r="D23" s="82" t="s">
        <v>376</v>
      </c>
      <c r="E23" s="83" t="s">
        <v>324</v>
      </c>
      <c r="F23" s="84">
        <v>5</v>
      </c>
      <c r="G23" s="85">
        <v>8</v>
      </c>
      <c r="H23" s="85">
        <v>26.7</v>
      </c>
      <c r="I23" s="86">
        <v>4.45</v>
      </c>
      <c r="J23" s="87">
        <v>12.45</v>
      </c>
      <c r="K23" s="87">
        <v>22.25</v>
      </c>
      <c r="L23" s="39" t="s">
        <v>324</v>
      </c>
      <c r="M23" s="88" t="s">
        <v>377</v>
      </c>
      <c r="N23" s="81" t="s">
        <v>378</v>
      </c>
      <c r="O23" s="160">
        <v>38745</v>
      </c>
      <c r="P23" s="81">
        <v>20</v>
      </c>
      <c r="Q23" s="89">
        <v>0.7</v>
      </c>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1:241" s="101" customFormat="1" ht="29.25" x14ac:dyDescent="0.25">
      <c r="A24" s="50"/>
      <c r="B24" s="81"/>
      <c r="C24" s="39" t="s">
        <v>379</v>
      </c>
      <c r="D24" s="82" t="s">
        <v>380</v>
      </c>
      <c r="E24" s="83" t="s">
        <v>144</v>
      </c>
      <c r="F24" s="84">
        <v>5</v>
      </c>
      <c r="G24" s="85">
        <v>8</v>
      </c>
      <c r="H24" s="85">
        <v>26.7</v>
      </c>
      <c r="I24" s="86">
        <v>4.45</v>
      </c>
      <c r="J24" s="87">
        <v>12.45</v>
      </c>
      <c r="K24" s="87">
        <v>22.25</v>
      </c>
      <c r="L24" s="39" t="s">
        <v>324</v>
      </c>
      <c r="M24" s="88" t="s">
        <v>381</v>
      </c>
      <c r="N24" s="81" t="s">
        <v>378</v>
      </c>
      <c r="O24" s="160">
        <v>38745</v>
      </c>
      <c r="P24" s="81">
        <v>20</v>
      </c>
      <c r="Q24" s="89">
        <v>0.7</v>
      </c>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F24" s="75"/>
      <c r="FG24" s="75"/>
      <c r="FH24" s="75"/>
      <c r="FI24" s="75"/>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1:241" s="98" customFormat="1" x14ac:dyDescent="0.25">
      <c r="A25" s="43"/>
      <c r="B25" s="92"/>
      <c r="C25" s="43"/>
      <c r="D25" s="93"/>
      <c r="E25" s="43"/>
      <c r="F25" s="263"/>
      <c r="G25" s="94"/>
      <c r="H25" s="94"/>
      <c r="I25" s="94"/>
      <c r="J25" s="95"/>
      <c r="K25" s="95"/>
      <c r="L25" s="43"/>
      <c r="M25" s="92"/>
      <c r="N25" s="92"/>
      <c r="O25" s="161"/>
      <c r="P25" s="92"/>
      <c r="Q25" s="96"/>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c r="DM25" s="97"/>
      <c r="DN25" s="97"/>
      <c r="DO25" s="97"/>
      <c r="DP25" s="97"/>
      <c r="DQ25" s="97"/>
      <c r="DR25" s="97"/>
      <c r="DS25" s="97"/>
      <c r="DT25" s="97"/>
      <c r="DU25" s="97"/>
      <c r="DV25" s="97"/>
      <c r="DW25" s="97"/>
      <c r="DX25" s="97"/>
      <c r="DY25" s="97"/>
      <c r="DZ25" s="97"/>
      <c r="EA25" s="97"/>
      <c r="EB25" s="97"/>
      <c r="EC25" s="97"/>
      <c r="ED25" s="97"/>
      <c r="EE25" s="97"/>
      <c r="EF25" s="97"/>
      <c r="EG25" s="97"/>
      <c r="EH25" s="97"/>
      <c r="EI25" s="97"/>
      <c r="EJ25" s="97"/>
      <c r="EK25" s="97"/>
      <c r="EL25" s="97"/>
      <c r="EM25" s="97"/>
      <c r="EN25" s="97"/>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row>
    <row r="26" spans="1:241" s="91" customFormat="1" ht="30" x14ac:dyDescent="0.25">
      <c r="A26" s="50" t="s">
        <v>48</v>
      </c>
      <c r="B26" s="81" t="s">
        <v>382</v>
      </c>
      <c r="C26" s="81" t="s">
        <v>383</v>
      </c>
      <c r="D26" s="82" t="s">
        <v>384</v>
      </c>
      <c r="E26" s="83" t="s">
        <v>324</v>
      </c>
      <c r="F26" s="84">
        <v>5</v>
      </c>
      <c r="G26" s="85">
        <v>7</v>
      </c>
      <c r="H26" s="85">
        <v>15.59</v>
      </c>
      <c r="I26" s="86">
        <v>4.38</v>
      </c>
      <c r="J26" s="87">
        <v>11.379999999999999</v>
      </c>
      <c r="K26" s="87">
        <v>11.21</v>
      </c>
      <c r="L26" s="39" t="s">
        <v>144</v>
      </c>
      <c r="M26" s="88" t="s">
        <v>385</v>
      </c>
      <c r="N26" s="81" t="s">
        <v>386</v>
      </c>
      <c r="O26" s="160">
        <v>43716.185999999994</v>
      </c>
      <c r="P26" s="81">
        <v>30</v>
      </c>
      <c r="Q26" s="89">
        <v>0.72</v>
      </c>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F26" s="75"/>
      <c r="FG26" s="75"/>
      <c r="FH26" s="75"/>
      <c r="FI26" s="75"/>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1:241" s="90" customFormat="1" ht="42.75" x14ac:dyDescent="0.25">
      <c r="A27" s="50"/>
      <c r="B27" s="81"/>
      <c r="C27" s="102" t="s">
        <v>387</v>
      </c>
      <c r="D27" s="82" t="s">
        <v>388</v>
      </c>
      <c r="E27" s="83" t="s">
        <v>144</v>
      </c>
      <c r="F27" s="84">
        <v>10</v>
      </c>
      <c r="G27" s="85">
        <v>7</v>
      </c>
      <c r="H27" s="85">
        <v>15.59</v>
      </c>
      <c r="I27" s="86">
        <v>4.38</v>
      </c>
      <c r="J27" s="87">
        <v>11.379999999999999</v>
      </c>
      <c r="K27" s="87">
        <v>11.21</v>
      </c>
      <c r="L27" s="39" t="s">
        <v>144</v>
      </c>
      <c r="M27" s="88" t="s">
        <v>389</v>
      </c>
      <c r="N27" s="81" t="s">
        <v>390</v>
      </c>
      <c r="O27" s="160">
        <v>40477.949999999997</v>
      </c>
      <c r="P27" s="81">
        <v>33</v>
      </c>
      <c r="Q27" s="89">
        <v>0.73</v>
      </c>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F27" s="75"/>
      <c r="FG27" s="75"/>
      <c r="FH27" s="75"/>
      <c r="FI27" s="75"/>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1:241" s="98" customFormat="1" x14ac:dyDescent="0.25">
      <c r="A28" s="43"/>
      <c r="B28" s="92"/>
      <c r="C28" s="43"/>
      <c r="D28" s="93"/>
      <c r="E28" s="43"/>
      <c r="F28" s="263"/>
      <c r="G28" s="94"/>
      <c r="H28" s="94"/>
      <c r="I28" s="94"/>
      <c r="J28" s="95"/>
      <c r="K28" s="95"/>
      <c r="L28" s="43"/>
      <c r="M28" s="92"/>
      <c r="N28" s="92"/>
      <c r="O28" s="161"/>
      <c r="P28" s="92"/>
      <c r="Q28" s="96"/>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row>
    <row r="29" spans="1:241" s="91" customFormat="1" ht="30" x14ac:dyDescent="0.25">
      <c r="A29" s="50" t="s">
        <v>49</v>
      </c>
      <c r="B29" s="81" t="s">
        <v>391</v>
      </c>
      <c r="C29" s="99" t="s">
        <v>322</v>
      </c>
      <c r="D29" s="82" t="s">
        <v>392</v>
      </c>
      <c r="E29" s="83" t="s">
        <v>324</v>
      </c>
      <c r="F29" s="84">
        <v>4</v>
      </c>
      <c r="G29" s="85">
        <v>9</v>
      </c>
      <c r="H29" s="85">
        <v>17.399999999999999</v>
      </c>
      <c r="I29" s="86">
        <v>1.47</v>
      </c>
      <c r="J29" s="87">
        <v>10.47</v>
      </c>
      <c r="K29" s="87">
        <v>15.93</v>
      </c>
      <c r="L29" s="39" t="s">
        <v>144</v>
      </c>
      <c r="M29" s="88" t="s">
        <v>393</v>
      </c>
      <c r="N29" s="81" t="s">
        <v>394</v>
      </c>
      <c r="O29" s="160">
        <v>41913.75</v>
      </c>
      <c r="P29" s="81">
        <v>25</v>
      </c>
      <c r="Q29" s="89">
        <v>0.92</v>
      </c>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1:241" s="90" customFormat="1" ht="30" x14ac:dyDescent="0.25">
      <c r="A30" s="50"/>
      <c r="B30" s="81"/>
      <c r="C30" s="39" t="s">
        <v>327</v>
      </c>
      <c r="D30" s="82" t="s">
        <v>395</v>
      </c>
      <c r="E30" s="83" t="s">
        <v>324</v>
      </c>
      <c r="F30" s="84">
        <v>8</v>
      </c>
      <c r="G30" s="85">
        <v>9</v>
      </c>
      <c r="H30" s="85">
        <v>17.399999999999999</v>
      </c>
      <c r="I30" s="86">
        <v>1.47</v>
      </c>
      <c r="J30" s="87">
        <v>10.47</v>
      </c>
      <c r="K30" s="87">
        <v>15.93</v>
      </c>
      <c r="L30" s="39" t="s">
        <v>144</v>
      </c>
      <c r="M30" s="88" t="s">
        <v>396</v>
      </c>
      <c r="N30" s="81" t="s">
        <v>394</v>
      </c>
      <c r="O30" s="160">
        <v>41913.75</v>
      </c>
      <c r="P30" s="81">
        <v>25</v>
      </c>
      <c r="Q30" s="89">
        <v>0.92</v>
      </c>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F30" s="75"/>
      <c r="FG30" s="75"/>
      <c r="FH30" s="75"/>
      <c r="FI30" s="75"/>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1:241" s="91" customFormat="1" ht="30" x14ac:dyDescent="0.25">
      <c r="A31" s="50"/>
      <c r="B31" s="81"/>
      <c r="C31" s="39" t="s">
        <v>365</v>
      </c>
      <c r="D31" s="82" t="s">
        <v>397</v>
      </c>
      <c r="E31" s="83" t="s">
        <v>144</v>
      </c>
      <c r="F31" s="84">
        <v>8</v>
      </c>
      <c r="G31" s="85">
        <v>9</v>
      </c>
      <c r="H31" s="85">
        <v>17.399999999999999</v>
      </c>
      <c r="I31" s="86">
        <v>1.47</v>
      </c>
      <c r="J31" s="87">
        <v>10.47</v>
      </c>
      <c r="K31" s="87">
        <v>15.93</v>
      </c>
      <c r="L31" s="39" t="s">
        <v>144</v>
      </c>
      <c r="M31" s="88" t="s">
        <v>398</v>
      </c>
      <c r="N31" s="81" t="s">
        <v>399</v>
      </c>
      <c r="O31" s="160">
        <v>40237.200000000004</v>
      </c>
      <c r="P31" s="81">
        <v>30</v>
      </c>
      <c r="Q31" s="89">
        <v>0.94</v>
      </c>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F31" s="75"/>
      <c r="FG31" s="75"/>
      <c r="FH31" s="75"/>
      <c r="FI31" s="75"/>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1:241" s="98" customFormat="1" x14ac:dyDescent="0.25">
      <c r="A32" s="43"/>
      <c r="B32" s="92"/>
      <c r="C32" s="43"/>
      <c r="D32" s="93"/>
      <c r="E32" s="43"/>
      <c r="F32" s="263"/>
      <c r="G32" s="94"/>
      <c r="H32" s="94"/>
      <c r="I32" s="94"/>
      <c r="J32" s="95"/>
      <c r="K32" s="95"/>
      <c r="L32" s="43"/>
      <c r="M32" s="92"/>
      <c r="N32" s="92"/>
      <c r="O32" s="161"/>
      <c r="P32" s="92"/>
      <c r="Q32" s="96"/>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c r="DM32" s="97"/>
      <c r="DN32" s="97"/>
      <c r="DO32" s="97"/>
      <c r="DP32" s="97"/>
      <c r="DQ32" s="97"/>
      <c r="DR32" s="97"/>
      <c r="DS32" s="97"/>
      <c r="DT32" s="97"/>
      <c r="DU32" s="97"/>
      <c r="DV32" s="97"/>
      <c r="DW32" s="97"/>
      <c r="DX32" s="97"/>
      <c r="DY32" s="97"/>
      <c r="DZ32" s="97"/>
      <c r="EA32" s="97"/>
      <c r="EB32" s="97"/>
      <c r="EC32" s="97"/>
      <c r="ED32" s="97"/>
      <c r="EE32" s="97"/>
      <c r="EF32" s="97"/>
      <c r="EG32" s="97"/>
      <c r="EH32" s="97"/>
      <c r="EI32" s="97"/>
      <c r="EJ32" s="97"/>
      <c r="EK32" s="97"/>
      <c r="EL32" s="97"/>
      <c r="EM32" s="97"/>
      <c r="EN32" s="97"/>
      <c r="EO32" s="97"/>
      <c r="EP32" s="97"/>
      <c r="EQ32" s="97"/>
      <c r="ER32" s="97"/>
      <c r="ES32" s="97"/>
      <c r="ET32" s="97"/>
      <c r="EU32" s="97"/>
      <c r="EV32" s="97"/>
      <c r="EW32" s="97"/>
      <c r="EX32" s="97"/>
      <c r="EY32" s="97"/>
      <c r="EZ32" s="97"/>
      <c r="FA32" s="97"/>
      <c r="FB32" s="97"/>
      <c r="FC32" s="97"/>
      <c r="FD32" s="97"/>
      <c r="FE32" s="97"/>
      <c r="FF32" s="97"/>
      <c r="FG32" s="97"/>
      <c r="FH32" s="97"/>
      <c r="FI32" s="97"/>
      <c r="FJ32" s="97"/>
      <c r="FK32" s="97"/>
      <c r="FL32" s="97"/>
      <c r="FM32" s="97"/>
      <c r="FN32" s="97"/>
      <c r="FO32" s="97"/>
      <c r="FP32" s="97"/>
      <c r="FQ32" s="97"/>
      <c r="FR32" s="97"/>
      <c r="FS32" s="97"/>
      <c r="FT32" s="97"/>
      <c r="FU32" s="97"/>
      <c r="FV32" s="97"/>
      <c r="FW32" s="97"/>
      <c r="FX32" s="97"/>
      <c r="FY32" s="97"/>
      <c r="FZ32" s="97"/>
      <c r="GA32" s="97"/>
      <c r="GB32" s="97"/>
      <c r="GC32" s="97"/>
      <c r="GD32" s="97"/>
      <c r="GE32" s="97"/>
      <c r="GF32" s="97"/>
      <c r="GG32" s="97"/>
      <c r="GH32" s="97"/>
      <c r="GI32" s="97"/>
      <c r="GJ32" s="97"/>
      <c r="GK32" s="97"/>
      <c r="GL32" s="97"/>
      <c r="GM32" s="97"/>
      <c r="GN32" s="97"/>
      <c r="GO32" s="97"/>
      <c r="GP32" s="97"/>
      <c r="GQ32" s="97"/>
      <c r="GR32" s="97"/>
      <c r="GS32" s="97"/>
      <c r="GT32" s="97"/>
      <c r="GU32" s="97"/>
      <c r="GV32" s="97"/>
      <c r="GW32" s="97"/>
      <c r="GX32" s="97"/>
      <c r="GY32" s="97"/>
      <c r="GZ32" s="97"/>
      <c r="HA32" s="97"/>
      <c r="HB32" s="97"/>
      <c r="HC32" s="97"/>
      <c r="HD32" s="97"/>
      <c r="HE32" s="97"/>
      <c r="HF32" s="97"/>
      <c r="HG32" s="97"/>
      <c r="HH32" s="97"/>
      <c r="HI32" s="97"/>
      <c r="HJ32" s="97"/>
      <c r="HK32" s="97"/>
      <c r="HL32" s="97"/>
      <c r="HM32" s="97"/>
      <c r="HN32" s="97"/>
      <c r="HO32" s="97"/>
      <c r="HP32" s="97"/>
      <c r="HQ32" s="97"/>
      <c r="HR32" s="97"/>
      <c r="HS32" s="97"/>
      <c r="HT32" s="97"/>
      <c r="HU32" s="97"/>
      <c r="HV32" s="97"/>
      <c r="HW32" s="97"/>
      <c r="HX32" s="97"/>
      <c r="HY32" s="97"/>
      <c r="HZ32" s="97"/>
      <c r="IA32" s="97"/>
      <c r="IB32" s="97"/>
      <c r="IC32" s="97"/>
      <c r="ID32" s="97"/>
      <c r="IE32" s="97"/>
      <c r="IF32" s="97"/>
      <c r="IG32" s="97"/>
    </row>
    <row r="33" spans="1:241" s="101" customFormat="1" ht="42.75" x14ac:dyDescent="0.25">
      <c r="A33" s="50" t="s">
        <v>51</v>
      </c>
      <c r="B33" s="81" t="s">
        <v>400</v>
      </c>
      <c r="C33" s="99" t="s">
        <v>332</v>
      </c>
      <c r="D33" s="82" t="s">
        <v>401</v>
      </c>
      <c r="E33" s="83" t="s">
        <v>144</v>
      </c>
      <c r="F33" s="84">
        <v>5</v>
      </c>
      <c r="G33" s="85">
        <v>6</v>
      </c>
      <c r="H33" s="85">
        <v>12.29</v>
      </c>
      <c r="I33" s="86">
        <v>4.4800000000000004</v>
      </c>
      <c r="J33" s="87">
        <v>10.48</v>
      </c>
      <c r="K33" s="87">
        <v>7.8099999999999987</v>
      </c>
      <c r="L33" s="39" t="s">
        <v>144</v>
      </c>
      <c r="M33" s="88" t="s">
        <v>402</v>
      </c>
      <c r="N33" s="81" t="s">
        <v>403</v>
      </c>
      <c r="O33" s="160">
        <v>33289.074000000001</v>
      </c>
      <c r="P33" s="81">
        <v>20</v>
      </c>
      <c r="Q33" s="89">
        <v>0.75</v>
      </c>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F33" s="75"/>
      <c r="FG33" s="75"/>
      <c r="FH33" s="75"/>
      <c r="FI33" s="75"/>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1:241" s="98" customFormat="1" x14ac:dyDescent="0.25">
      <c r="A34" s="43"/>
      <c r="B34" s="92"/>
      <c r="C34" s="43"/>
      <c r="D34" s="93"/>
      <c r="E34" s="43"/>
      <c r="F34" s="263"/>
      <c r="G34" s="94"/>
      <c r="H34" s="94"/>
      <c r="I34" s="94"/>
      <c r="J34" s="95"/>
      <c r="K34" s="95"/>
      <c r="L34" s="43"/>
      <c r="M34" s="92"/>
      <c r="N34" s="92"/>
      <c r="O34" s="161"/>
      <c r="P34" s="92"/>
      <c r="Q34" s="96"/>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P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97"/>
      <c r="ID34" s="97"/>
      <c r="IE34" s="97"/>
      <c r="IF34" s="97"/>
      <c r="IG34" s="97"/>
    </row>
    <row r="35" spans="1:241" s="91" customFormat="1" ht="28.5" x14ac:dyDescent="0.25">
      <c r="A35" s="50" t="s">
        <v>53</v>
      </c>
      <c r="B35" s="81" t="s">
        <v>404</v>
      </c>
      <c r="C35" s="99" t="s">
        <v>322</v>
      </c>
      <c r="D35" s="82" t="s">
        <v>405</v>
      </c>
      <c r="E35" s="83" t="s">
        <v>324</v>
      </c>
      <c r="F35" s="84">
        <v>5</v>
      </c>
      <c r="G35" s="85">
        <v>7</v>
      </c>
      <c r="H35" s="85">
        <v>18.28</v>
      </c>
      <c r="I35" s="86">
        <v>3.31</v>
      </c>
      <c r="J35" s="87">
        <v>10.31</v>
      </c>
      <c r="K35" s="87">
        <v>14.97</v>
      </c>
      <c r="L35" s="39" t="s">
        <v>144</v>
      </c>
      <c r="M35" s="88" t="s">
        <v>406</v>
      </c>
      <c r="N35" s="88" t="s">
        <v>407</v>
      </c>
      <c r="O35" s="162">
        <v>32941.199999999997</v>
      </c>
      <c r="P35" s="88">
        <v>28</v>
      </c>
      <c r="Q35" s="103">
        <v>0.74</v>
      </c>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F35" s="75"/>
      <c r="FG35" s="75"/>
      <c r="FH35" s="75"/>
      <c r="FI35" s="75"/>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1:241" s="90" customFormat="1" ht="29.25" x14ac:dyDescent="0.25">
      <c r="A36" s="50"/>
      <c r="B36" s="81"/>
      <c r="C36" s="39" t="s">
        <v>327</v>
      </c>
      <c r="D36" s="82" t="s">
        <v>408</v>
      </c>
      <c r="E36" s="83" t="s">
        <v>324</v>
      </c>
      <c r="F36" s="84">
        <v>5</v>
      </c>
      <c r="G36" s="85">
        <v>7</v>
      </c>
      <c r="H36" s="85">
        <v>18.28</v>
      </c>
      <c r="I36" s="86">
        <v>3.31</v>
      </c>
      <c r="J36" s="87">
        <v>10.31</v>
      </c>
      <c r="K36" s="87">
        <v>14.97</v>
      </c>
      <c r="L36" s="39" t="s">
        <v>144</v>
      </c>
      <c r="M36" s="88" t="s">
        <v>409</v>
      </c>
      <c r="N36" s="88" t="s">
        <v>410</v>
      </c>
      <c r="O36" s="162">
        <v>32341.200000000001</v>
      </c>
      <c r="P36" s="88">
        <v>30</v>
      </c>
      <c r="Q36" s="103">
        <v>0.74</v>
      </c>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F36" s="75"/>
      <c r="FG36" s="75"/>
      <c r="FH36" s="75"/>
      <c r="FI36" s="75"/>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1:241" s="91" customFormat="1" ht="29.25" x14ac:dyDescent="0.25">
      <c r="A37" s="50"/>
      <c r="B37" s="81"/>
      <c r="C37" s="39" t="s">
        <v>365</v>
      </c>
      <c r="D37" s="82" t="s">
        <v>411</v>
      </c>
      <c r="E37" s="83" t="s">
        <v>144</v>
      </c>
      <c r="F37" s="84">
        <v>7</v>
      </c>
      <c r="G37" s="85">
        <v>7</v>
      </c>
      <c r="H37" s="85">
        <v>18.28</v>
      </c>
      <c r="I37" s="86">
        <v>3.31</v>
      </c>
      <c r="J37" s="87">
        <v>10.31</v>
      </c>
      <c r="K37" s="87">
        <v>14.97</v>
      </c>
      <c r="L37" s="39" t="s">
        <v>144</v>
      </c>
      <c r="M37" s="88" t="s">
        <v>412</v>
      </c>
      <c r="N37" s="88" t="s">
        <v>410</v>
      </c>
      <c r="O37" s="162">
        <v>32341.200000000001</v>
      </c>
      <c r="P37" s="88">
        <v>30</v>
      </c>
      <c r="Q37" s="103">
        <v>0.74</v>
      </c>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F37" s="75"/>
      <c r="FG37" s="75"/>
      <c r="FH37" s="75"/>
      <c r="FI37" s="75"/>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1:241" s="101" customFormat="1" ht="28.5" x14ac:dyDescent="0.25">
      <c r="A38" s="50"/>
      <c r="B38" s="81"/>
      <c r="C38" s="39" t="s">
        <v>413</v>
      </c>
      <c r="D38" s="82" t="s">
        <v>414</v>
      </c>
      <c r="E38" s="83" t="s">
        <v>144</v>
      </c>
      <c r="F38" s="84" t="s">
        <v>415</v>
      </c>
      <c r="G38" s="85" t="s">
        <v>415</v>
      </c>
      <c r="H38" s="85" t="s">
        <v>416</v>
      </c>
      <c r="I38" s="86" t="s">
        <v>38</v>
      </c>
      <c r="J38" s="87" t="s">
        <v>38</v>
      </c>
      <c r="K38" s="87" t="s">
        <v>38</v>
      </c>
      <c r="L38" s="39" t="s">
        <v>144</v>
      </c>
      <c r="M38" s="88" t="s">
        <v>351</v>
      </c>
      <c r="N38" s="88" t="s">
        <v>417</v>
      </c>
      <c r="O38" s="162" t="s">
        <v>353</v>
      </c>
      <c r="P38" s="88"/>
      <c r="Q38" s="88"/>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F38" s="75"/>
      <c r="FG38" s="75"/>
      <c r="FH38" s="75"/>
      <c r="FI38" s="75"/>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1:241" s="98" customFormat="1" x14ac:dyDescent="0.25">
      <c r="A39" s="43"/>
      <c r="B39" s="92"/>
      <c r="C39" s="43"/>
      <c r="D39" s="93"/>
      <c r="E39" s="43"/>
      <c r="F39" s="263"/>
      <c r="G39" s="94"/>
      <c r="H39" s="94"/>
      <c r="I39" s="94"/>
      <c r="J39" s="95"/>
      <c r="K39" s="95"/>
      <c r="L39" s="43"/>
      <c r="M39" s="92"/>
      <c r="N39" s="92"/>
      <c r="O39" s="161"/>
      <c r="P39" s="92"/>
      <c r="Q39" s="92"/>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7"/>
      <c r="DU39" s="97"/>
      <c r="DV39" s="97"/>
      <c r="DW39" s="97"/>
      <c r="DX39" s="97"/>
      <c r="DY39" s="97"/>
      <c r="DZ39" s="97"/>
      <c r="EA39" s="97"/>
      <c r="EB39" s="97"/>
      <c r="EC39" s="97"/>
      <c r="ED39" s="97"/>
      <c r="EE39" s="97"/>
      <c r="EF39" s="97"/>
      <c r="EG39" s="97"/>
      <c r="EH39" s="97"/>
      <c r="EI39" s="97"/>
      <c r="EJ39" s="97"/>
      <c r="EK39" s="97"/>
      <c r="EL39" s="97"/>
      <c r="EM39" s="97"/>
      <c r="EN39" s="97"/>
      <c r="EO39" s="97"/>
      <c r="EP39" s="97"/>
      <c r="EQ39" s="97"/>
      <c r="ER39" s="97"/>
      <c r="ES39" s="97"/>
      <c r="ET39" s="97"/>
      <c r="EU39" s="97"/>
      <c r="EV39" s="97"/>
      <c r="EW39" s="97"/>
      <c r="EX39" s="97"/>
      <c r="EY39" s="97"/>
      <c r="EZ39" s="97"/>
      <c r="FA39" s="97"/>
      <c r="FB39" s="97"/>
      <c r="FC39" s="97"/>
      <c r="FD39" s="97"/>
      <c r="FE39" s="97"/>
      <c r="FF39" s="97"/>
      <c r="FG39" s="97"/>
      <c r="FH39" s="97"/>
      <c r="FI39" s="97"/>
      <c r="FJ39" s="97"/>
      <c r="FK39" s="97"/>
      <c r="FL39" s="97"/>
      <c r="FM39" s="97"/>
      <c r="FN39" s="97"/>
      <c r="FO39" s="97"/>
      <c r="FP39" s="97"/>
      <c r="FQ39" s="97"/>
      <c r="FR39" s="97"/>
      <c r="FS39" s="97"/>
      <c r="FT39" s="97"/>
      <c r="FU39" s="97"/>
      <c r="FV39" s="97"/>
      <c r="FW39" s="97"/>
      <c r="FX39" s="97"/>
      <c r="FY39" s="97"/>
      <c r="FZ39" s="97"/>
      <c r="GA39" s="97"/>
      <c r="GB39" s="97"/>
      <c r="GC39" s="97"/>
      <c r="GD39" s="97"/>
      <c r="GE39" s="97"/>
      <c r="GF39" s="97"/>
      <c r="GG39" s="97"/>
      <c r="GH39" s="97"/>
      <c r="GI39" s="97"/>
      <c r="GJ39" s="97"/>
      <c r="GK39" s="97"/>
      <c r="GL39" s="97"/>
      <c r="GM39" s="97"/>
      <c r="GN39" s="97"/>
      <c r="GO39" s="97"/>
      <c r="GP39" s="97"/>
      <c r="GQ39" s="97"/>
      <c r="GR39" s="97"/>
      <c r="GS39" s="97"/>
      <c r="GT39" s="97"/>
      <c r="GU39" s="97"/>
      <c r="GV39" s="97"/>
      <c r="GW39" s="97"/>
      <c r="GX39" s="97"/>
      <c r="GY39" s="97"/>
      <c r="GZ39" s="97"/>
      <c r="HA39" s="97"/>
      <c r="HB39" s="97"/>
      <c r="HC39" s="97"/>
      <c r="HD39" s="97"/>
      <c r="HE39" s="97"/>
      <c r="HF39" s="97"/>
      <c r="HG39" s="97"/>
      <c r="HH39" s="97"/>
      <c r="HI39" s="97"/>
      <c r="HJ39" s="97"/>
      <c r="HK39" s="97"/>
      <c r="HL39" s="97"/>
      <c r="HM39" s="97"/>
      <c r="HN39" s="97"/>
      <c r="HO39" s="97"/>
      <c r="HP39" s="97"/>
      <c r="HQ39" s="97"/>
      <c r="HR39" s="97"/>
      <c r="HS39" s="97"/>
      <c r="HT39" s="97"/>
      <c r="HU39" s="97"/>
      <c r="HV39" s="97"/>
      <c r="HW39" s="97"/>
      <c r="HX39" s="97"/>
      <c r="HY39" s="97"/>
      <c r="HZ39" s="97"/>
      <c r="IA39" s="97"/>
      <c r="IB39" s="97"/>
      <c r="IC39" s="97"/>
      <c r="ID39" s="97"/>
      <c r="IE39" s="97"/>
      <c r="IF39" s="97"/>
      <c r="IG39" s="97"/>
    </row>
    <row r="40" spans="1:241" s="91" customFormat="1" ht="29.25" x14ac:dyDescent="0.25">
      <c r="A40" s="50" t="s">
        <v>54</v>
      </c>
      <c r="B40" s="81" t="s">
        <v>418</v>
      </c>
      <c r="C40" s="39" t="s">
        <v>419</v>
      </c>
      <c r="D40" s="82" t="s">
        <v>420</v>
      </c>
      <c r="E40" s="83" t="s">
        <v>324</v>
      </c>
      <c r="F40" s="84">
        <v>5</v>
      </c>
      <c r="G40" s="85">
        <v>9</v>
      </c>
      <c r="H40" s="85">
        <v>14.56</v>
      </c>
      <c r="I40" s="86">
        <v>1.66</v>
      </c>
      <c r="J40" s="87">
        <v>10.66</v>
      </c>
      <c r="K40" s="87">
        <v>12.9</v>
      </c>
      <c r="L40" s="39" t="s">
        <v>144</v>
      </c>
      <c r="M40" s="88" t="s">
        <v>421</v>
      </c>
      <c r="N40" s="81" t="s">
        <v>422</v>
      </c>
      <c r="O40" s="160">
        <v>38927.616000000002</v>
      </c>
      <c r="P40" s="81">
        <v>28</v>
      </c>
      <c r="Q40" s="89">
        <v>0.8</v>
      </c>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1:241" s="90" customFormat="1" ht="42.75" x14ac:dyDescent="0.25">
      <c r="A41" s="50"/>
      <c r="B41" s="81"/>
      <c r="C41" s="39" t="s">
        <v>423</v>
      </c>
      <c r="D41" s="82" t="s">
        <v>424</v>
      </c>
      <c r="E41" s="83" t="s">
        <v>144</v>
      </c>
      <c r="F41" s="84">
        <v>8</v>
      </c>
      <c r="G41" s="85">
        <v>9</v>
      </c>
      <c r="H41" s="85">
        <v>14.56</v>
      </c>
      <c r="I41" s="86">
        <v>1.66</v>
      </c>
      <c r="J41" s="87">
        <v>10.66</v>
      </c>
      <c r="K41" s="87">
        <v>12.9</v>
      </c>
      <c r="L41" s="39" t="s">
        <v>144</v>
      </c>
      <c r="M41" s="88" t="s">
        <v>425</v>
      </c>
      <c r="N41" s="81" t="s">
        <v>422</v>
      </c>
      <c r="O41" s="160">
        <v>38927.616000000002</v>
      </c>
      <c r="P41" s="81">
        <v>31</v>
      </c>
      <c r="Q41" s="89">
        <v>0.81</v>
      </c>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1:241" s="101" customFormat="1" ht="28.5" x14ac:dyDescent="0.25">
      <c r="A42" s="50"/>
      <c r="B42" s="81"/>
      <c r="C42" s="39" t="s">
        <v>349</v>
      </c>
      <c r="D42" s="82" t="s">
        <v>426</v>
      </c>
      <c r="E42" s="83" t="s">
        <v>144</v>
      </c>
      <c r="F42" s="84">
        <v>0</v>
      </c>
      <c r="G42" s="85">
        <v>9</v>
      </c>
      <c r="H42" s="85">
        <v>5</v>
      </c>
      <c r="I42" s="86">
        <v>5</v>
      </c>
      <c r="J42" s="87">
        <v>14</v>
      </c>
      <c r="K42" s="87" t="s">
        <v>38</v>
      </c>
      <c r="L42" s="39" t="s">
        <v>144</v>
      </c>
      <c r="M42" s="88" t="s">
        <v>351</v>
      </c>
      <c r="N42" s="81" t="s">
        <v>352</v>
      </c>
      <c r="O42" s="160" t="s">
        <v>353</v>
      </c>
      <c r="P42" s="81" t="s">
        <v>38</v>
      </c>
      <c r="Q42" s="81" t="s">
        <v>38</v>
      </c>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F42" s="75"/>
      <c r="FG42" s="75"/>
      <c r="FH42" s="75"/>
      <c r="FI42" s="75"/>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1:241" s="98" customFormat="1" x14ac:dyDescent="0.25">
      <c r="A43" s="43"/>
      <c r="B43" s="92"/>
      <c r="C43" s="43"/>
      <c r="D43" s="93"/>
      <c r="E43" s="43"/>
      <c r="F43" s="263"/>
      <c r="G43" s="94"/>
      <c r="H43" s="94"/>
      <c r="I43" s="94"/>
      <c r="J43" s="95"/>
      <c r="K43" s="95"/>
      <c r="L43" s="43"/>
      <c r="M43" s="92"/>
      <c r="N43" s="92"/>
      <c r="O43" s="161"/>
      <c r="P43" s="92"/>
      <c r="Q43" s="92"/>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row>
    <row r="44" spans="1:241" s="90" customFormat="1" ht="57" x14ac:dyDescent="0.25">
      <c r="A44" s="50" t="s">
        <v>56</v>
      </c>
      <c r="B44" s="81" t="s">
        <v>427</v>
      </c>
      <c r="C44" s="39" t="s">
        <v>428</v>
      </c>
      <c r="D44" s="82" t="s">
        <v>429</v>
      </c>
      <c r="E44" s="83" t="s">
        <v>324</v>
      </c>
      <c r="F44" s="84">
        <v>5</v>
      </c>
      <c r="G44" s="85">
        <v>5</v>
      </c>
      <c r="H44" s="85">
        <v>10.46</v>
      </c>
      <c r="I44" s="86">
        <v>5.1100000000000003</v>
      </c>
      <c r="J44" s="87">
        <v>10.11</v>
      </c>
      <c r="K44" s="87">
        <v>5.3500000000000005</v>
      </c>
      <c r="L44" s="39" t="s">
        <v>144</v>
      </c>
      <c r="M44" s="88" t="s">
        <v>430</v>
      </c>
      <c r="N44" s="81" t="s">
        <v>431</v>
      </c>
      <c r="O44" s="160">
        <v>27506.115000000002</v>
      </c>
      <c r="P44" s="81">
        <v>24</v>
      </c>
      <c r="Q44" s="89">
        <v>0.78</v>
      </c>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F44" s="75"/>
      <c r="FG44" s="75"/>
      <c r="FH44" s="75"/>
      <c r="FI44" s="75"/>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1:241" s="101" customFormat="1" ht="57" x14ac:dyDescent="0.25">
      <c r="A45" s="50"/>
      <c r="B45" s="81"/>
      <c r="C45" s="39" t="s">
        <v>432</v>
      </c>
      <c r="D45" s="82" t="s">
        <v>433</v>
      </c>
      <c r="E45" s="83" t="s">
        <v>144</v>
      </c>
      <c r="F45" s="84">
        <v>5</v>
      </c>
      <c r="G45" s="85">
        <v>7</v>
      </c>
      <c r="H45" s="85">
        <v>9</v>
      </c>
      <c r="I45" s="86">
        <v>2.02</v>
      </c>
      <c r="J45" s="87">
        <v>11.02</v>
      </c>
      <c r="K45" s="87">
        <v>1.99</v>
      </c>
      <c r="L45" s="39" t="s">
        <v>144</v>
      </c>
      <c r="M45" s="88" t="s">
        <v>434</v>
      </c>
      <c r="N45" s="81" t="s">
        <v>435</v>
      </c>
      <c r="O45" s="160" t="s">
        <v>436</v>
      </c>
      <c r="P45" s="81" t="s">
        <v>38</v>
      </c>
      <c r="Q45" s="81" t="s">
        <v>38</v>
      </c>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F45" s="75"/>
      <c r="FG45" s="75"/>
      <c r="FH45" s="75"/>
      <c r="FI45" s="75"/>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1:241" s="98" customFormat="1" x14ac:dyDescent="0.25">
      <c r="A46" s="43"/>
      <c r="B46" s="92"/>
      <c r="C46" s="43"/>
      <c r="D46" s="93"/>
      <c r="E46" s="43"/>
      <c r="F46" s="263"/>
      <c r="G46" s="94"/>
      <c r="H46" s="94"/>
      <c r="I46" s="94"/>
      <c r="J46" s="95"/>
      <c r="K46" s="95"/>
      <c r="L46" s="43"/>
      <c r="M46" s="92"/>
      <c r="N46" s="92"/>
      <c r="O46" s="161">
        <f>AVERAGE(O44)</f>
        <v>27506.115000000002</v>
      </c>
      <c r="P46" s="92"/>
      <c r="Q46" s="92"/>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c r="DK46" s="97"/>
      <c r="DL46" s="97"/>
      <c r="DM46" s="97"/>
      <c r="DN46" s="97"/>
      <c r="DO46" s="97"/>
      <c r="DP46" s="97"/>
      <c r="DQ46" s="97"/>
      <c r="DR46" s="97"/>
      <c r="DS46" s="97"/>
      <c r="DT46" s="97"/>
      <c r="DU46" s="97"/>
      <c r="DV46" s="97"/>
      <c r="DW46" s="97"/>
      <c r="DX46" s="97"/>
      <c r="DY46" s="97"/>
      <c r="DZ46" s="97"/>
      <c r="EA46" s="97"/>
      <c r="EB46" s="97"/>
      <c r="EC46" s="97"/>
      <c r="ED46" s="97"/>
      <c r="EE46" s="97"/>
      <c r="EF46" s="97"/>
      <c r="EG46" s="97"/>
      <c r="EH46" s="97"/>
      <c r="EI46" s="97"/>
      <c r="EJ46" s="97"/>
      <c r="EK46" s="97"/>
      <c r="EL46" s="97"/>
      <c r="EM46" s="97"/>
      <c r="EN46" s="97"/>
      <c r="EO46" s="97"/>
      <c r="EP46" s="97"/>
      <c r="EQ46" s="97"/>
      <c r="ER46" s="97"/>
      <c r="ES46" s="97"/>
      <c r="ET46" s="97"/>
      <c r="EU46" s="97"/>
      <c r="EV46" s="97"/>
      <c r="EW46" s="97"/>
      <c r="EX46" s="97"/>
      <c r="EY46" s="97"/>
      <c r="EZ46" s="97"/>
      <c r="FA46" s="97"/>
      <c r="FB46" s="97"/>
      <c r="FC46" s="97"/>
      <c r="FD46" s="97"/>
      <c r="FE46" s="97"/>
      <c r="FF46" s="97"/>
      <c r="FG46" s="97"/>
      <c r="FH46" s="97"/>
      <c r="FI46" s="97"/>
      <c r="FJ46" s="97"/>
      <c r="FK46" s="97"/>
      <c r="FL46" s="97"/>
      <c r="FM46" s="97"/>
      <c r="FN46" s="97"/>
      <c r="FO46" s="97"/>
      <c r="FP46" s="97"/>
      <c r="FQ46" s="97"/>
      <c r="FR46" s="97"/>
      <c r="FS46" s="97"/>
      <c r="FT46" s="97"/>
      <c r="FU46" s="97"/>
      <c r="FV46" s="97"/>
      <c r="FW46" s="97"/>
      <c r="FX46" s="97"/>
      <c r="FY46" s="97"/>
      <c r="FZ46" s="97"/>
      <c r="GA46" s="97"/>
      <c r="GB46" s="97"/>
      <c r="GC46" s="97"/>
      <c r="GD46" s="97"/>
      <c r="GE46" s="97"/>
      <c r="GF46" s="97"/>
      <c r="GG46" s="97"/>
      <c r="GH46" s="97"/>
      <c r="GI46" s="97"/>
      <c r="GJ46" s="97"/>
      <c r="GK46" s="97"/>
      <c r="GL46" s="97"/>
      <c r="GM46" s="97"/>
      <c r="GN46" s="97"/>
      <c r="GO46" s="97"/>
      <c r="GP46" s="97"/>
      <c r="GQ46" s="97"/>
      <c r="GR46" s="97"/>
      <c r="GS46" s="97"/>
      <c r="GT46" s="97"/>
      <c r="GU46" s="97"/>
      <c r="GV46" s="97"/>
      <c r="GW46" s="97"/>
      <c r="GX46" s="97"/>
      <c r="GY46" s="97"/>
      <c r="GZ46" s="97"/>
      <c r="HA46" s="97"/>
      <c r="HB46" s="97"/>
      <c r="HC46" s="97"/>
      <c r="HD46" s="97"/>
      <c r="HE46" s="97"/>
      <c r="HF46" s="97"/>
      <c r="HG46" s="97"/>
      <c r="HH46" s="97"/>
      <c r="HI46" s="97"/>
      <c r="HJ46" s="97"/>
      <c r="HK46" s="97"/>
      <c r="HL46" s="97"/>
      <c r="HM46" s="97"/>
      <c r="HN46" s="97"/>
      <c r="HO46" s="97"/>
      <c r="HP46" s="97"/>
      <c r="HQ46" s="97"/>
      <c r="HR46" s="97"/>
      <c r="HS46" s="97"/>
      <c r="HT46" s="97"/>
      <c r="HU46" s="97"/>
      <c r="HV46" s="97"/>
      <c r="HW46" s="97"/>
      <c r="HX46" s="97"/>
      <c r="HY46" s="97"/>
      <c r="HZ46" s="97"/>
      <c r="IA46" s="97"/>
      <c r="IB46" s="97"/>
      <c r="IC46" s="97"/>
      <c r="ID46" s="97"/>
      <c r="IE46" s="97"/>
      <c r="IF46" s="97"/>
      <c r="IG46" s="97"/>
    </row>
    <row r="47" spans="1:241" s="90" customFormat="1" ht="57" x14ac:dyDescent="0.25">
      <c r="A47" s="50" t="s">
        <v>57</v>
      </c>
      <c r="B47" s="81" t="s">
        <v>437</v>
      </c>
      <c r="C47" s="99" t="s">
        <v>322</v>
      </c>
      <c r="D47" s="82" t="s">
        <v>438</v>
      </c>
      <c r="E47" s="83" t="s">
        <v>324</v>
      </c>
      <c r="F47" s="84">
        <v>5</v>
      </c>
      <c r="G47" s="85">
        <v>7.7</v>
      </c>
      <c r="H47" s="85">
        <v>9.33</v>
      </c>
      <c r="I47" s="86">
        <v>3.95</v>
      </c>
      <c r="J47" s="87">
        <v>11.65</v>
      </c>
      <c r="K47" s="87">
        <v>5.38</v>
      </c>
      <c r="L47" s="39" t="s">
        <v>356</v>
      </c>
      <c r="M47" s="88" t="s">
        <v>439</v>
      </c>
      <c r="N47" s="81" t="s">
        <v>440</v>
      </c>
      <c r="O47" s="160">
        <v>40836.269999999997</v>
      </c>
      <c r="P47" s="81">
        <v>20</v>
      </c>
      <c r="Q47" s="89">
        <v>0.72</v>
      </c>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F47" s="75"/>
      <c r="FG47" s="75"/>
      <c r="FH47" s="75"/>
      <c r="FI47" s="75"/>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1:241" s="91" customFormat="1" ht="57" x14ac:dyDescent="0.25">
      <c r="A48" s="50"/>
      <c r="B48" s="81"/>
      <c r="C48" s="39" t="s">
        <v>327</v>
      </c>
      <c r="D48" s="82" t="s">
        <v>438</v>
      </c>
      <c r="E48" s="83" t="s">
        <v>324</v>
      </c>
      <c r="F48" s="84">
        <v>5</v>
      </c>
      <c r="G48" s="85">
        <v>7.7</v>
      </c>
      <c r="H48" s="85">
        <v>9.33</v>
      </c>
      <c r="I48" s="86">
        <v>3.95</v>
      </c>
      <c r="J48" s="87">
        <v>11.65</v>
      </c>
      <c r="K48" s="87">
        <v>5.38</v>
      </c>
      <c r="L48" s="39" t="s">
        <v>356</v>
      </c>
      <c r="M48" s="88" t="s">
        <v>434</v>
      </c>
      <c r="N48" s="81" t="s">
        <v>441</v>
      </c>
      <c r="O48" s="160">
        <v>40146.269999999997</v>
      </c>
      <c r="P48" s="81">
        <v>21</v>
      </c>
      <c r="Q48" s="89">
        <v>0.76</v>
      </c>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D48" s="75"/>
      <c r="CE48" s="75"/>
      <c r="CF48" s="75"/>
      <c r="CG48" s="75"/>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F48" s="75"/>
      <c r="FG48" s="75"/>
      <c r="FH48" s="75"/>
      <c r="FI48" s="75"/>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1:241" s="90" customFormat="1" ht="57" x14ac:dyDescent="0.25">
      <c r="A49" s="50"/>
      <c r="B49" s="81"/>
      <c r="C49" s="39" t="s">
        <v>365</v>
      </c>
      <c r="D49" s="82" t="s">
        <v>438</v>
      </c>
      <c r="E49" s="83" t="s">
        <v>324</v>
      </c>
      <c r="F49" s="84">
        <v>5</v>
      </c>
      <c r="G49" s="85">
        <v>7.7</v>
      </c>
      <c r="H49" s="85">
        <v>9.33</v>
      </c>
      <c r="I49" s="86">
        <v>3.95</v>
      </c>
      <c r="J49" s="87">
        <v>11.65</v>
      </c>
      <c r="K49" s="87">
        <v>5.38</v>
      </c>
      <c r="L49" s="39" t="s">
        <v>356</v>
      </c>
      <c r="M49" s="88" t="s">
        <v>442</v>
      </c>
      <c r="N49" s="81" t="s">
        <v>441</v>
      </c>
      <c r="O49" s="160">
        <v>40146.269999999997</v>
      </c>
      <c r="P49" s="81">
        <v>21</v>
      </c>
      <c r="Q49" s="89">
        <v>0.82</v>
      </c>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D49" s="75"/>
      <c r="CE49" s="75"/>
      <c r="CF49" s="75"/>
      <c r="CG49" s="75"/>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F49" s="75"/>
      <c r="FG49" s="75"/>
      <c r="FH49" s="75"/>
      <c r="FI49" s="75"/>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1:241" s="91" customFormat="1" ht="57" x14ac:dyDescent="0.25">
      <c r="A50" s="50"/>
      <c r="B50" s="81"/>
      <c r="C50" s="39" t="s">
        <v>443</v>
      </c>
      <c r="D50" s="82" t="s">
        <v>438</v>
      </c>
      <c r="E50" s="83" t="s">
        <v>324</v>
      </c>
      <c r="F50" s="84">
        <v>5</v>
      </c>
      <c r="G50" s="85">
        <v>7.7</v>
      </c>
      <c r="H50" s="85">
        <v>9.33</v>
      </c>
      <c r="I50" s="86">
        <v>3.95</v>
      </c>
      <c r="J50" s="87">
        <v>11.65</v>
      </c>
      <c r="K50" s="87">
        <v>5.38</v>
      </c>
      <c r="L50" s="39" t="s">
        <v>356</v>
      </c>
      <c r="M50" s="88" t="s">
        <v>442</v>
      </c>
      <c r="N50" s="81" t="s">
        <v>440</v>
      </c>
      <c r="O50" s="160">
        <v>40836.269999999997</v>
      </c>
      <c r="P50" s="81" t="s">
        <v>38</v>
      </c>
      <c r="Q50" s="81" t="s">
        <v>38</v>
      </c>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D50" s="75"/>
      <c r="CE50" s="75"/>
      <c r="CF50" s="75"/>
      <c r="CG50" s="75"/>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F50" s="75"/>
      <c r="FG50" s="75"/>
      <c r="FH50" s="75"/>
      <c r="FI50" s="75"/>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1:241" s="90" customFormat="1" ht="57" x14ac:dyDescent="0.25">
      <c r="A51" s="50"/>
      <c r="B51" s="81"/>
      <c r="C51" s="39" t="s">
        <v>444</v>
      </c>
      <c r="D51" s="82" t="s">
        <v>438</v>
      </c>
      <c r="E51" s="83" t="s">
        <v>144</v>
      </c>
      <c r="F51" s="84">
        <v>5</v>
      </c>
      <c r="G51" s="85">
        <v>7.7</v>
      </c>
      <c r="H51" s="85">
        <v>9.33</v>
      </c>
      <c r="I51" s="86">
        <v>3.95</v>
      </c>
      <c r="J51" s="87">
        <v>11.65</v>
      </c>
      <c r="K51" s="87">
        <v>5.38</v>
      </c>
      <c r="L51" s="39" t="s">
        <v>356</v>
      </c>
      <c r="M51" s="88" t="s">
        <v>445</v>
      </c>
      <c r="N51" s="81" t="s">
        <v>441</v>
      </c>
      <c r="O51" s="160">
        <v>40146.269999999997</v>
      </c>
      <c r="P51" s="81" t="s">
        <v>38</v>
      </c>
      <c r="Q51" s="81" t="s">
        <v>38</v>
      </c>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F51" s="75"/>
      <c r="FG51" s="75"/>
      <c r="FH51" s="75"/>
      <c r="FI51" s="75"/>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1:241" s="101" customFormat="1" ht="57" x14ac:dyDescent="0.25">
      <c r="A52" s="50"/>
      <c r="B52" s="81"/>
      <c r="C52" s="39" t="s">
        <v>446</v>
      </c>
      <c r="D52" s="82" t="s">
        <v>438</v>
      </c>
      <c r="E52" s="83" t="s">
        <v>324</v>
      </c>
      <c r="F52" s="84">
        <v>5</v>
      </c>
      <c r="G52" s="85">
        <v>7.7</v>
      </c>
      <c r="H52" s="85">
        <v>9.33</v>
      </c>
      <c r="I52" s="86">
        <v>3.95</v>
      </c>
      <c r="J52" s="87">
        <v>11.65</v>
      </c>
      <c r="K52" s="87">
        <v>5.38</v>
      </c>
      <c r="L52" s="39" t="s">
        <v>356</v>
      </c>
      <c r="M52" s="88" t="s">
        <v>445</v>
      </c>
      <c r="N52" s="81" t="s">
        <v>440</v>
      </c>
      <c r="O52" s="160">
        <v>40836.269999999997</v>
      </c>
      <c r="P52" s="81" t="s">
        <v>38</v>
      </c>
      <c r="Q52" s="81" t="s">
        <v>38</v>
      </c>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F52" s="75"/>
      <c r="FG52" s="75"/>
      <c r="FH52" s="75"/>
      <c r="FI52" s="75"/>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1:241" s="98" customFormat="1" x14ac:dyDescent="0.25">
      <c r="A53" s="43"/>
      <c r="B53" s="92"/>
      <c r="C53" s="43"/>
      <c r="D53" s="93"/>
      <c r="E53" s="43"/>
      <c r="F53" s="263"/>
      <c r="G53" s="94"/>
      <c r="H53" s="94"/>
      <c r="I53" s="94"/>
      <c r="J53" s="95"/>
      <c r="K53" s="95"/>
      <c r="L53" s="43"/>
      <c r="M53" s="92"/>
      <c r="N53" s="92"/>
      <c r="O53" s="161"/>
      <c r="P53" s="92"/>
      <c r="Q53" s="92"/>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97"/>
      <c r="DL53" s="97"/>
      <c r="DM53" s="97"/>
      <c r="DN53" s="97"/>
      <c r="DO53" s="97"/>
      <c r="DP53" s="97"/>
      <c r="DQ53" s="97"/>
      <c r="DR53" s="97"/>
      <c r="DS53" s="97"/>
      <c r="DT53" s="97"/>
      <c r="DU53" s="97"/>
      <c r="DV53" s="97"/>
      <c r="DW53" s="97"/>
      <c r="DX53" s="97"/>
      <c r="DY53" s="97"/>
      <c r="DZ53" s="97"/>
      <c r="EA53" s="97"/>
      <c r="EB53" s="97"/>
      <c r="EC53" s="97"/>
      <c r="ED53" s="97"/>
      <c r="EE53" s="97"/>
      <c r="EF53" s="97"/>
      <c r="EG53" s="97"/>
      <c r="EH53" s="97"/>
      <c r="EI53" s="97"/>
      <c r="EJ53" s="97"/>
      <c r="EK53" s="97"/>
      <c r="EL53" s="97"/>
      <c r="EM53" s="97"/>
      <c r="EN53" s="97"/>
      <c r="EO53" s="97"/>
      <c r="EP53" s="97"/>
      <c r="EQ53" s="97"/>
      <c r="ER53" s="97"/>
      <c r="ES53" s="97"/>
      <c r="ET53" s="97"/>
      <c r="EU53" s="97"/>
      <c r="EV53" s="97"/>
      <c r="EW53" s="97"/>
      <c r="EX53" s="97"/>
      <c r="EY53" s="97"/>
      <c r="EZ53" s="97"/>
      <c r="FA53" s="97"/>
      <c r="FB53" s="97"/>
      <c r="FC53" s="97"/>
      <c r="FD53" s="97"/>
      <c r="FE53" s="97"/>
      <c r="FF53" s="97"/>
      <c r="FG53" s="97"/>
      <c r="FH53" s="97"/>
      <c r="FI53" s="97"/>
      <c r="FJ53" s="97"/>
      <c r="FK53" s="97"/>
      <c r="FL53" s="97"/>
      <c r="FM53" s="97"/>
      <c r="FN53" s="97"/>
      <c r="FO53" s="97"/>
      <c r="FP53" s="97"/>
      <c r="FQ53" s="97"/>
      <c r="FR53" s="97"/>
      <c r="FS53" s="97"/>
      <c r="FT53" s="97"/>
      <c r="FU53" s="97"/>
      <c r="FV53" s="97"/>
      <c r="FW53" s="97"/>
      <c r="FX53" s="97"/>
      <c r="FY53" s="97"/>
      <c r="FZ53" s="97"/>
      <c r="GA53" s="97"/>
      <c r="GB53" s="97"/>
      <c r="GC53" s="97"/>
      <c r="GD53" s="97"/>
      <c r="GE53" s="97"/>
      <c r="GF53" s="97"/>
      <c r="GG53" s="97"/>
      <c r="GH53" s="97"/>
      <c r="GI53" s="97"/>
      <c r="GJ53" s="97"/>
      <c r="GK53" s="97"/>
      <c r="GL53" s="97"/>
      <c r="GM53" s="97"/>
      <c r="GN53" s="97"/>
      <c r="GO53" s="97"/>
      <c r="GP53" s="97"/>
      <c r="GQ53" s="97"/>
      <c r="GR53" s="97"/>
      <c r="GS53" s="97"/>
      <c r="GT53" s="97"/>
      <c r="GU53" s="97"/>
      <c r="GV53" s="97"/>
      <c r="GW53" s="97"/>
      <c r="GX53" s="97"/>
      <c r="GY53" s="97"/>
      <c r="GZ53" s="97"/>
      <c r="HA53" s="97"/>
      <c r="HB53" s="97"/>
      <c r="HC53" s="97"/>
      <c r="HD53" s="97"/>
      <c r="HE53" s="97"/>
      <c r="HF53" s="97"/>
      <c r="HG53" s="97"/>
      <c r="HH53" s="97"/>
      <c r="HI53" s="97"/>
      <c r="HJ53" s="97"/>
      <c r="HK53" s="97"/>
      <c r="HL53" s="97"/>
      <c r="HM53" s="97"/>
      <c r="HN53" s="97"/>
      <c r="HO53" s="97"/>
      <c r="HP53" s="97"/>
      <c r="HQ53" s="97"/>
      <c r="HR53" s="97"/>
      <c r="HS53" s="97"/>
      <c r="HT53" s="97"/>
      <c r="HU53" s="97"/>
      <c r="HV53" s="97"/>
      <c r="HW53" s="97"/>
      <c r="HX53" s="97"/>
      <c r="HY53" s="97"/>
      <c r="HZ53" s="97"/>
      <c r="IA53" s="97"/>
      <c r="IB53" s="97"/>
      <c r="IC53" s="97"/>
      <c r="ID53" s="97"/>
      <c r="IE53" s="97"/>
      <c r="IF53" s="97"/>
      <c r="IG53" s="97"/>
    </row>
    <row r="54" spans="1:241" s="90" customFormat="1" ht="29.25" x14ac:dyDescent="0.25">
      <c r="A54" s="50" t="s">
        <v>58</v>
      </c>
      <c r="B54" s="81" t="s">
        <v>447</v>
      </c>
      <c r="C54" s="39" t="s">
        <v>448</v>
      </c>
      <c r="D54" s="82" t="s">
        <v>449</v>
      </c>
      <c r="E54" s="83" t="s">
        <v>324</v>
      </c>
      <c r="F54" s="84">
        <v>5</v>
      </c>
      <c r="G54" s="85">
        <v>5</v>
      </c>
      <c r="H54" s="85">
        <v>13.67</v>
      </c>
      <c r="I54" s="86">
        <v>4.79</v>
      </c>
      <c r="J54" s="87">
        <v>8.7899999999999991</v>
      </c>
      <c r="K54" s="87">
        <v>8.8800000000000008</v>
      </c>
      <c r="L54" s="39" t="s">
        <v>144</v>
      </c>
      <c r="M54" s="88" t="s">
        <v>450</v>
      </c>
      <c r="N54" s="81" t="s">
        <v>451</v>
      </c>
      <c r="O54" s="160">
        <v>21145.8</v>
      </c>
      <c r="P54" s="81">
        <v>12</v>
      </c>
      <c r="Q54" s="89">
        <v>0.73</v>
      </c>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F54" s="75"/>
      <c r="FG54" s="75"/>
      <c r="FH54" s="75"/>
      <c r="FI54" s="75"/>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1:241" s="91" customFormat="1" ht="44.25" x14ac:dyDescent="0.25">
      <c r="A55" s="50"/>
      <c r="B55" s="81"/>
      <c r="C55" s="39" t="s">
        <v>452</v>
      </c>
      <c r="D55" s="82" t="s">
        <v>453</v>
      </c>
      <c r="E55" s="83" t="s">
        <v>324</v>
      </c>
      <c r="F55" s="84">
        <v>5</v>
      </c>
      <c r="G55" s="85">
        <v>5</v>
      </c>
      <c r="H55" s="85">
        <v>13.67</v>
      </c>
      <c r="I55" s="86">
        <v>4.79</v>
      </c>
      <c r="J55" s="87">
        <v>8.7899999999999991</v>
      </c>
      <c r="K55" s="87">
        <v>8.8800000000000008</v>
      </c>
      <c r="L55" s="39" t="s">
        <v>144</v>
      </c>
      <c r="M55" s="88" t="s">
        <v>454</v>
      </c>
      <c r="N55" s="81" t="s">
        <v>455</v>
      </c>
      <c r="O55" s="160">
        <v>34604.028000000006</v>
      </c>
      <c r="P55" s="81">
        <v>27</v>
      </c>
      <c r="Q55" s="89">
        <v>0.83</v>
      </c>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D55" s="75"/>
      <c r="CE55" s="75"/>
      <c r="CF55" s="75"/>
      <c r="CG55" s="75"/>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F55" s="75"/>
      <c r="FG55" s="75"/>
      <c r="FH55" s="75"/>
      <c r="FI55" s="75"/>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1:241" s="101" customFormat="1" ht="57" x14ac:dyDescent="0.25">
      <c r="A56" s="50"/>
      <c r="B56" s="81"/>
      <c r="C56" s="39" t="s">
        <v>432</v>
      </c>
      <c r="D56" s="82" t="s">
        <v>456</v>
      </c>
      <c r="E56" s="83" t="s">
        <v>144</v>
      </c>
      <c r="F56" s="84">
        <v>5</v>
      </c>
      <c r="G56" s="85" t="s">
        <v>457</v>
      </c>
      <c r="H56" s="85">
        <v>15.46</v>
      </c>
      <c r="I56" s="86">
        <v>5.58</v>
      </c>
      <c r="J56" s="87" t="s">
        <v>458</v>
      </c>
      <c r="K56" s="87">
        <v>8.8800000000000008</v>
      </c>
      <c r="L56" s="39" t="s">
        <v>144</v>
      </c>
      <c r="M56" s="88" t="s">
        <v>459</v>
      </c>
      <c r="N56" s="81" t="s">
        <v>460</v>
      </c>
      <c r="O56" s="160" t="s">
        <v>461</v>
      </c>
      <c r="P56" s="81" t="s">
        <v>38</v>
      </c>
      <c r="Q56" s="81" t="s">
        <v>38</v>
      </c>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D56" s="75"/>
      <c r="CE56" s="75"/>
      <c r="CF56" s="75"/>
      <c r="CG56" s="75"/>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F56" s="75"/>
      <c r="FG56" s="75"/>
      <c r="FH56" s="75"/>
      <c r="FI56" s="75"/>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1:241" s="98" customFormat="1" x14ac:dyDescent="0.25">
      <c r="A57" s="43"/>
      <c r="B57" s="92"/>
      <c r="C57" s="43"/>
      <c r="D57" s="93"/>
      <c r="E57" s="43"/>
      <c r="F57" s="263"/>
      <c r="G57" s="94"/>
      <c r="H57" s="94"/>
      <c r="I57" s="94"/>
      <c r="J57" s="95"/>
      <c r="K57" s="95"/>
      <c r="L57" s="43"/>
      <c r="M57" s="92"/>
      <c r="N57" s="92"/>
      <c r="O57" s="161">
        <f>AVERAGE(O54:O55)</f>
        <v>27874.914000000004</v>
      </c>
      <c r="P57" s="92"/>
      <c r="Q57" s="92"/>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row>
    <row r="58" spans="1:241" s="91" customFormat="1" ht="42.75" x14ac:dyDescent="0.25">
      <c r="A58" s="50" t="s">
        <v>59</v>
      </c>
      <c r="B58" s="81" t="s">
        <v>462</v>
      </c>
      <c r="C58" s="99" t="s">
        <v>322</v>
      </c>
      <c r="D58" s="82" t="s">
        <v>463</v>
      </c>
      <c r="E58" s="83" t="s">
        <v>324</v>
      </c>
      <c r="F58" s="104">
        <v>5</v>
      </c>
      <c r="G58" s="105">
        <v>6</v>
      </c>
      <c r="H58" s="105">
        <v>26.44</v>
      </c>
      <c r="I58" s="106">
        <v>4.6900000000000004</v>
      </c>
      <c r="J58" s="87">
        <v>10.690000000000001</v>
      </c>
      <c r="K58" s="87">
        <v>21.75</v>
      </c>
      <c r="L58" s="39" t="s">
        <v>144</v>
      </c>
      <c r="M58" s="88" t="s">
        <v>464</v>
      </c>
      <c r="N58" s="81" t="s">
        <v>465</v>
      </c>
      <c r="O58" s="144">
        <v>36925</v>
      </c>
      <c r="P58" s="81">
        <v>30</v>
      </c>
      <c r="Q58" s="89">
        <v>0.63</v>
      </c>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D58" s="75"/>
      <c r="CE58" s="75"/>
      <c r="CF58" s="75"/>
      <c r="CG58" s="75"/>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F58" s="75"/>
      <c r="FG58" s="75"/>
      <c r="FH58" s="75"/>
      <c r="FI58" s="75"/>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59" spans="1:241" s="90" customFormat="1" ht="29.25" x14ac:dyDescent="0.25">
      <c r="A59" s="107"/>
      <c r="B59" s="81"/>
      <c r="C59" s="39" t="s">
        <v>466</v>
      </c>
      <c r="D59" s="82" t="s">
        <v>467</v>
      </c>
      <c r="E59" s="83" t="s">
        <v>144</v>
      </c>
      <c r="F59" s="104">
        <v>10</v>
      </c>
      <c r="G59" s="105">
        <v>6</v>
      </c>
      <c r="H59" s="105">
        <v>26.44</v>
      </c>
      <c r="I59" s="106">
        <v>4.6900000000000004</v>
      </c>
      <c r="J59" s="87">
        <v>10.690000000000001</v>
      </c>
      <c r="K59" s="87">
        <v>21.75</v>
      </c>
      <c r="L59" s="39" t="s">
        <v>144</v>
      </c>
      <c r="M59" s="88" t="s">
        <v>468</v>
      </c>
      <c r="N59" s="81" t="s">
        <v>465</v>
      </c>
      <c r="O59" s="144">
        <v>36924.6</v>
      </c>
      <c r="P59" s="81" t="s">
        <v>38</v>
      </c>
      <c r="Q59" s="81" t="s">
        <v>38</v>
      </c>
      <c r="R59" s="75"/>
      <c r="S59" s="75"/>
      <c r="T59" s="75"/>
      <c r="U59" s="75"/>
      <c r="V59" s="75"/>
      <c r="W59" s="75"/>
      <c r="X59" s="75"/>
      <c r="Y59" s="75"/>
      <c r="Z59" s="75"/>
      <c r="AA59" s="75"/>
      <c r="AB59" s="75"/>
      <c r="AC59" s="75"/>
      <c r="AD59" s="75"/>
      <c r="AE59" s="75"/>
      <c r="AF59" s="75"/>
      <c r="AG59" s="75"/>
      <c r="AH59" s="75"/>
      <c r="AI59" s="75"/>
      <c r="AJ59" s="75"/>
      <c r="AK59" s="75"/>
      <c r="AL59" s="75"/>
      <c r="AM59" s="75"/>
      <c r="AN59" s="75"/>
      <c r="AO59" s="75"/>
      <c r="AP59" s="75"/>
      <c r="AQ59" s="75"/>
      <c r="AR59" s="75"/>
      <c r="AS59" s="75"/>
      <c r="AT59" s="75"/>
      <c r="AU59" s="75"/>
      <c r="AV59" s="75"/>
      <c r="AW59" s="75"/>
      <c r="AX59" s="75"/>
      <c r="AY59" s="75"/>
      <c r="AZ59" s="75"/>
      <c r="BA59" s="75"/>
      <c r="BB59" s="75"/>
      <c r="BC59" s="75"/>
      <c r="BD59" s="75"/>
      <c r="BE59" s="75"/>
      <c r="BF59" s="75"/>
      <c r="BG59" s="75"/>
      <c r="BH59" s="75"/>
      <c r="BI59" s="75"/>
      <c r="BJ59" s="75"/>
      <c r="BK59" s="75"/>
      <c r="BL59" s="75"/>
      <c r="BM59" s="75"/>
      <c r="BN59" s="75"/>
      <c r="BO59" s="75"/>
      <c r="BP59" s="75"/>
      <c r="BQ59" s="75"/>
      <c r="BR59" s="75"/>
      <c r="BS59" s="75"/>
      <c r="BT59" s="75"/>
      <c r="BU59" s="75"/>
      <c r="BV59" s="75"/>
      <c r="BW59" s="75"/>
      <c r="BX59" s="75"/>
      <c r="BY59" s="75"/>
      <c r="BZ59" s="75"/>
      <c r="CA59" s="75"/>
      <c r="CB59" s="75"/>
      <c r="CC59" s="75"/>
      <c r="CD59" s="75"/>
      <c r="CE59" s="75"/>
      <c r="CF59" s="75"/>
      <c r="CG59" s="75"/>
      <c r="CH59" s="75"/>
      <c r="CI59" s="75"/>
      <c r="CJ59" s="75"/>
      <c r="CK59" s="75"/>
      <c r="CL59" s="75"/>
      <c r="CM59" s="75"/>
      <c r="CN59" s="75"/>
      <c r="CO59" s="75"/>
      <c r="CP59" s="75"/>
      <c r="CQ59" s="75"/>
      <c r="CR59" s="75"/>
      <c r="CS59" s="75"/>
      <c r="CT59" s="75"/>
      <c r="CU59" s="75"/>
      <c r="CV59" s="75"/>
      <c r="CW59" s="75"/>
      <c r="CX59" s="75"/>
      <c r="CY59" s="75"/>
      <c r="CZ59" s="75"/>
      <c r="DA59" s="75"/>
      <c r="DB59" s="75"/>
      <c r="DC59" s="75"/>
      <c r="DD59" s="75"/>
      <c r="DE59" s="75"/>
      <c r="DF59" s="75"/>
      <c r="DG59" s="75"/>
      <c r="DH59" s="75"/>
      <c r="DI59" s="75"/>
      <c r="DJ59" s="75"/>
      <c r="DK59" s="75"/>
      <c r="DL59" s="75"/>
      <c r="DM59" s="75"/>
      <c r="DN59" s="75"/>
      <c r="DO59" s="75"/>
      <c r="DP59" s="75"/>
      <c r="DQ59" s="75"/>
      <c r="DR59" s="75"/>
      <c r="DS59" s="75"/>
      <c r="DT59" s="75"/>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75"/>
      <c r="EU59" s="75"/>
      <c r="EV59" s="75"/>
      <c r="EW59" s="75"/>
      <c r="EX59" s="75"/>
      <c r="EY59" s="75"/>
      <c r="EZ59" s="75"/>
      <c r="FA59" s="75"/>
      <c r="FB59" s="75"/>
      <c r="FC59" s="75"/>
      <c r="FD59" s="75"/>
      <c r="FE59" s="75"/>
      <c r="FF59" s="75"/>
      <c r="FG59" s="75"/>
      <c r="FH59" s="75"/>
      <c r="FI59" s="75"/>
      <c r="FJ59" s="75"/>
      <c r="FK59" s="75"/>
      <c r="FL59" s="75"/>
      <c r="FM59" s="75"/>
      <c r="FN59" s="75"/>
      <c r="FO59" s="75"/>
      <c r="FP59" s="75"/>
      <c r="FQ59" s="75"/>
      <c r="FR59" s="75"/>
      <c r="FS59" s="75"/>
      <c r="FT59" s="75"/>
      <c r="FU59" s="75"/>
      <c r="FV59" s="75"/>
      <c r="FW59" s="75"/>
      <c r="FX59" s="75"/>
      <c r="FY59" s="75"/>
      <c r="FZ59" s="75"/>
      <c r="GA59" s="75"/>
      <c r="GB59" s="75"/>
      <c r="GC59" s="75"/>
      <c r="GD59" s="75"/>
      <c r="GE59" s="75"/>
      <c r="GF59" s="75"/>
      <c r="GG59" s="75"/>
      <c r="GH59" s="75"/>
      <c r="GI59" s="75"/>
      <c r="GJ59" s="75"/>
      <c r="GK59" s="75"/>
      <c r="GL59" s="75"/>
      <c r="GM59" s="75"/>
      <c r="GN59" s="75"/>
      <c r="GO59" s="75"/>
      <c r="GP59" s="75"/>
      <c r="GQ59" s="75"/>
      <c r="GR59" s="75"/>
      <c r="GS59" s="75"/>
      <c r="GT59" s="75"/>
      <c r="GU59" s="75"/>
      <c r="GV59" s="75"/>
      <c r="GW59" s="75"/>
      <c r="GX59" s="75"/>
      <c r="GY59" s="75"/>
      <c r="GZ59" s="75"/>
      <c r="HA59" s="75"/>
      <c r="HB59" s="75"/>
      <c r="HC59" s="75"/>
      <c r="HD59" s="75"/>
      <c r="HE59" s="75"/>
      <c r="HF59" s="75"/>
      <c r="HG59" s="75"/>
      <c r="HH59" s="75"/>
      <c r="HI59" s="75"/>
      <c r="HJ59" s="75"/>
      <c r="HK59" s="75"/>
      <c r="HL59" s="75"/>
      <c r="HM59" s="75"/>
      <c r="HN59" s="75"/>
      <c r="HO59" s="75"/>
      <c r="HP59" s="75"/>
      <c r="HQ59" s="75"/>
      <c r="HR59" s="75"/>
      <c r="HS59" s="75"/>
      <c r="HT59" s="75"/>
      <c r="HU59" s="75"/>
      <c r="HV59" s="75"/>
      <c r="HW59" s="75"/>
      <c r="HX59" s="75"/>
      <c r="HY59" s="75"/>
      <c r="HZ59" s="75"/>
      <c r="IA59" s="75"/>
      <c r="IB59" s="75"/>
      <c r="IC59" s="75"/>
      <c r="ID59" s="75"/>
      <c r="IE59" s="75"/>
      <c r="IF59" s="75"/>
      <c r="IG59" s="75"/>
    </row>
    <row r="60" spans="1:241" s="101" customFormat="1" ht="57" x14ac:dyDescent="0.25">
      <c r="A60" s="107"/>
      <c r="B60" s="81"/>
      <c r="C60" s="88" t="s">
        <v>469</v>
      </c>
      <c r="D60" s="82" t="s">
        <v>470</v>
      </c>
      <c r="E60" s="83" t="s">
        <v>324</v>
      </c>
      <c r="F60" s="108" t="s">
        <v>471</v>
      </c>
      <c r="G60" s="86">
        <v>4.5</v>
      </c>
      <c r="H60" s="109">
        <v>7.5</v>
      </c>
      <c r="I60" s="106">
        <v>7.5</v>
      </c>
      <c r="J60" s="87">
        <v>12</v>
      </c>
      <c r="K60" s="87" t="s">
        <v>38</v>
      </c>
      <c r="L60" s="39" t="s">
        <v>144</v>
      </c>
      <c r="M60" s="88" t="s">
        <v>472</v>
      </c>
      <c r="N60" s="81" t="s">
        <v>352</v>
      </c>
      <c r="O60" s="251" t="s">
        <v>473</v>
      </c>
      <c r="P60" s="81" t="s">
        <v>38</v>
      </c>
      <c r="Q60" s="81" t="s">
        <v>38</v>
      </c>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5"/>
      <c r="BZ60" s="75"/>
      <c r="CA60" s="75"/>
      <c r="CB60" s="75"/>
      <c r="CC60" s="75"/>
      <c r="CD60" s="75"/>
      <c r="CE60" s="75"/>
      <c r="CF60" s="75"/>
      <c r="CG60" s="75"/>
      <c r="CH60" s="75"/>
      <c r="CI60" s="75"/>
      <c r="CJ60" s="75"/>
      <c r="CK60" s="75"/>
      <c r="CL60" s="75"/>
      <c r="CM60" s="75"/>
      <c r="CN60" s="75"/>
      <c r="CO60" s="75"/>
      <c r="CP60" s="75"/>
      <c r="CQ60" s="75"/>
      <c r="CR60" s="75"/>
      <c r="CS60" s="75"/>
      <c r="CT60" s="75"/>
      <c r="CU60" s="75"/>
      <c r="CV60" s="75"/>
      <c r="CW60" s="75"/>
      <c r="CX60" s="75"/>
      <c r="CY60" s="75"/>
      <c r="CZ60" s="75"/>
      <c r="DA60" s="75"/>
      <c r="DB60" s="75"/>
      <c r="DC60" s="75"/>
      <c r="DD60" s="75"/>
      <c r="DE60" s="75"/>
      <c r="DF60" s="75"/>
      <c r="DG60" s="75"/>
      <c r="DH60" s="75"/>
      <c r="DI60" s="75"/>
      <c r="DJ60" s="75"/>
      <c r="DK60" s="75"/>
      <c r="DL60" s="75"/>
      <c r="DM60" s="75"/>
      <c r="DN60" s="75"/>
      <c r="DO60" s="75"/>
      <c r="DP60" s="75"/>
      <c r="DQ60" s="75"/>
      <c r="DR60" s="75"/>
      <c r="DS60" s="75"/>
      <c r="DT60" s="75"/>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75"/>
      <c r="EU60" s="75"/>
      <c r="EV60" s="75"/>
      <c r="EW60" s="75"/>
      <c r="EX60" s="75"/>
      <c r="EY60" s="75"/>
      <c r="EZ60" s="75"/>
      <c r="FA60" s="75"/>
      <c r="FB60" s="75"/>
      <c r="FC60" s="75"/>
      <c r="FD60" s="75"/>
      <c r="FE60" s="75"/>
      <c r="FF60" s="75"/>
      <c r="FG60" s="75"/>
      <c r="FH60" s="75"/>
      <c r="FI60" s="75"/>
      <c r="FJ60" s="75"/>
      <c r="FK60" s="75"/>
      <c r="FL60" s="75"/>
      <c r="FM60" s="75"/>
      <c r="FN60" s="75"/>
      <c r="FO60" s="75"/>
      <c r="FP60" s="75"/>
      <c r="FQ60" s="75"/>
      <c r="FR60" s="75"/>
      <c r="FS60" s="75"/>
      <c r="FT60" s="75"/>
      <c r="FU60" s="75"/>
      <c r="FV60" s="75"/>
      <c r="FW60" s="75"/>
      <c r="FX60" s="75"/>
      <c r="FY60" s="75"/>
      <c r="FZ60" s="75"/>
      <c r="GA60" s="75"/>
      <c r="GB60" s="75"/>
      <c r="GC60" s="75"/>
      <c r="GD60" s="75"/>
      <c r="GE60" s="75"/>
      <c r="GF60" s="75"/>
      <c r="GG60" s="75"/>
      <c r="GH60" s="75"/>
      <c r="GI60" s="75"/>
      <c r="GJ60" s="75"/>
      <c r="GK60" s="75"/>
      <c r="GL60" s="75"/>
      <c r="GM60" s="75"/>
      <c r="GN60" s="75"/>
      <c r="GO60" s="75"/>
      <c r="GP60" s="75"/>
      <c r="GQ60" s="75"/>
      <c r="GR60" s="75"/>
      <c r="GS60" s="75"/>
      <c r="GT60" s="75"/>
      <c r="GU60" s="75"/>
      <c r="GV60" s="75"/>
      <c r="GW60" s="75"/>
      <c r="GX60" s="75"/>
      <c r="GY60" s="75"/>
      <c r="GZ60" s="75"/>
      <c r="HA60" s="75"/>
      <c r="HB60" s="75"/>
      <c r="HC60" s="75"/>
      <c r="HD60" s="75"/>
      <c r="HE60" s="75"/>
      <c r="HF60" s="75"/>
      <c r="HG60" s="75"/>
      <c r="HH60" s="75"/>
      <c r="HI60" s="75"/>
      <c r="HJ60" s="75"/>
      <c r="HK60" s="75"/>
      <c r="HL60" s="75"/>
      <c r="HM60" s="75"/>
      <c r="HN60" s="75"/>
      <c r="HO60" s="75"/>
      <c r="HP60" s="75"/>
      <c r="HQ60" s="75"/>
      <c r="HR60" s="75"/>
      <c r="HS60" s="75"/>
      <c r="HT60" s="75"/>
      <c r="HU60" s="75"/>
      <c r="HV60" s="75"/>
      <c r="HW60" s="75"/>
      <c r="HX60" s="75"/>
      <c r="HY60" s="75"/>
      <c r="HZ60" s="75"/>
      <c r="IA60" s="75"/>
      <c r="IB60" s="75"/>
      <c r="IC60" s="75"/>
      <c r="ID60" s="75"/>
      <c r="IE60" s="75"/>
      <c r="IF60" s="75"/>
      <c r="IG60" s="75"/>
    </row>
    <row r="61" spans="1:241" s="98" customFormat="1" x14ac:dyDescent="0.25">
      <c r="A61" s="110"/>
      <c r="B61" s="111"/>
      <c r="C61" s="110"/>
      <c r="D61" s="112"/>
      <c r="E61" s="110"/>
      <c r="F61" s="264"/>
      <c r="G61" s="113"/>
      <c r="H61" s="113"/>
      <c r="I61" s="113"/>
      <c r="J61" s="114"/>
      <c r="K61" s="114"/>
      <c r="L61" s="115"/>
      <c r="M61" s="111"/>
      <c r="N61" s="111"/>
      <c r="O61" s="163"/>
      <c r="P61" s="111"/>
      <c r="Q61" s="111"/>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row>
    <row r="62" spans="1:241" s="121" customFormat="1" x14ac:dyDescent="0.25">
      <c r="A62" s="116" t="s">
        <v>225</v>
      </c>
      <c r="B62" s="117"/>
      <c r="C62" s="118"/>
      <c r="D62" s="119"/>
      <c r="E62" s="120"/>
      <c r="F62" s="265">
        <f t="shared" ref="F62:K62" si="0">AVERAGE(F3:F4,F6,F8:F9,F11:F13,F15,F17:F19,F21:F24,F26:F27,F29:F31,F33,F35:F38,F40:F42,F44,F45,F47:F52,F54:F56,F58:F60)</f>
        <v>5.8536585365853657</v>
      </c>
      <c r="G62" s="265">
        <f t="shared" si="0"/>
        <v>7.0446341463414619</v>
      </c>
      <c r="H62" s="265">
        <f t="shared" si="0"/>
        <v>15.039047619047613</v>
      </c>
      <c r="I62" s="265">
        <f t="shared" si="0"/>
        <v>4.1959523809523791</v>
      </c>
      <c r="J62" s="265">
        <f t="shared" si="0"/>
        <v>11.20682926829268</v>
      </c>
      <c r="K62" s="265">
        <f t="shared" si="0"/>
        <v>11.523589743589746</v>
      </c>
      <c r="L62" s="323"/>
      <c r="M62" s="323"/>
      <c r="N62" s="323"/>
      <c r="O62" s="324">
        <f>AVERAGE(O3:O4,O6,O8:O9,O11:O13,O15,O17:O19,O21:O24,O26:O27,O29:O31,O33,O35:O38,O40:O42,O44,O45,O47:O52,O54:O56,O58:O60)</f>
        <v>38012.827891891895</v>
      </c>
      <c r="P62" s="120"/>
      <c r="Q62" s="120"/>
    </row>
    <row r="63" spans="1:241" x14ac:dyDescent="0.25">
      <c r="O63" s="144"/>
    </row>
    <row r="64" spans="1:241" x14ac:dyDescent="0.25">
      <c r="O64" s="144"/>
    </row>
    <row r="65" spans="15:15" x14ac:dyDescent="0.25">
      <c r="O65" s="144"/>
    </row>
  </sheetData>
  <sheetProtection algorithmName="SHA-512" hashValue="+u8m/nh8uAch/KHuNKp5DQc75JQrwlO96A4wvvHYbBVSkV+NmINiKywnXPfBPk5fK1pQ/VGfun4vwz9MOaRtgQ==" saltValue="Hdd9AuwuhhDu/ovcWOEAVg==" spinCount="100000" sheet="1" objects="1" scenarios="1"/>
  <mergeCells count="1">
    <mergeCell ref="A1:B1"/>
  </mergeCells>
  <pageMargins left="0.7" right="0.7" top="0.75" bottom="0.75" header="0.3" footer="0.3"/>
  <pageSetup orientation="portrait"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09765-156C-453B-8EA5-3C0E30B9E7BB}">
  <sheetPr codeName="Sheet14">
    <tabColor rgb="FF0D4263"/>
  </sheetPr>
  <dimension ref="A1:DM63"/>
  <sheetViews>
    <sheetView zoomScale="90" zoomScaleNormal="90" workbookViewId="0">
      <pane xSplit="3" ySplit="2" topLeftCell="H53" activePane="bottomRight" state="frozen"/>
      <selection pane="topRight"/>
      <selection pane="bottomLeft"/>
      <selection pane="bottomRight" activeCell="L55" sqref="L55"/>
    </sheetView>
  </sheetViews>
  <sheetFormatPr defaultRowHeight="15" x14ac:dyDescent="0.25"/>
  <cols>
    <col min="1" max="1" width="18.42578125" style="189" bestFit="1" customWidth="1"/>
    <col min="2" max="2" width="38" style="123" customWidth="1"/>
    <col min="3" max="3" width="47.42578125" style="38" bestFit="1" customWidth="1"/>
    <col min="4" max="4" width="62.42578125" style="38" bestFit="1" customWidth="1"/>
    <col min="5" max="12" width="10.85546875" style="38" customWidth="1"/>
    <col min="13" max="13" width="36" style="38" customWidth="1"/>
    <col min="14" max="14" width="55.7109375" style="38" customWidth="1"/>
    <col min="15" max="15" width="16.28515625" style="194" customWidth="1"/>
  </cols>
  <sheetData>
    <row r="1" spans="1:117" ht="20.25" x14ac:dyDescent="0.25">
      <c r="A1" s="649" t="s">
        <v>474</v>
      </c>
      <c r="B1" s="649"/>
      <c r="C1" s="649"/>
      <c r="D1" s="123"/>
      <c r="E1" s="123"/>
      <c r="F1" s="123"/>
      <c r="G1" s="123"/>
      <c r="H1" s="123"/>
      <c r="I1" s="123"/>
      <c r="J1" s="123"/>
      <c r="K1" s="123"/>
      <c r="L1" s="123"/>
      <c r="M1" s="123"/>
      <c r="N1" s="123"/>
      <c r="O1" s="190"/>
    </row>
    <row r="2" spans="1:117" s="80" customFormat="1" ht="99.75" x14ac:dyDescent="0.25">
      <c r="A2" s="77" t="s">
        <v>19</v>
      </c>
      <c r="B2" s="78" t="s">
        <v>305</v>
      </c>
      <c r="C2" s="78" t="s">
        <v>306</v>
      </c>
      <c r="D2" s="78" t="s">
        <v>307</v>
      </c>
      <c r="E2" s="78" t="s">
        <v>308</v>
      </c>
      <c r="F2" s="79" t="s">
        <v>309</v>
      </c>
      <c r="G2" s="78" t="s">
        <v>310</v>
      </c>
      <c r="H2" s="78" t="s">
        <v>311</v>
      </c>
      <c r="I2" s="78" t="s">
        <v>312</v>
      </c>
      <c r="J2" s="78" t="s">
        <v>313</v>
      </c>
      <c r="K2" s="78" t="s">
        <v>314</v>
      </c>
      <c r="L2" s="78" t="s">
        <v>315</v>
      </c>
      <c r="M2" s="78" t="s">
        <v>316</v>
      </c>
      <c r="N2" s="78" t="s">
        <v>317</v>
      </c>
      <c r="O2" s="191" t="s">
        <v>475</v>
      </c>
    </row>
    <row r="3" spans="1:117" s="166" customFormat="1" ht="28.5" x14ac:dyDescent="0.25">
      <c r="A3" s="179" t="s">
        <v>37</v>
      </c>
      <c r="B3" s="165" t="s">
        <v>321</v>
      </c>
      <c r="C3" s="180" t="s">
        <v>322</v>
      </c>
      <c r="D3" s="196" t="s">
        <v>323</v>
      </c>
      <c r="E3" s="175" t="s">
        <v>324</v>
      </c>
      <c r="F3" s="259">
        <v>10</v>
      </c>
      <c r="G3" s="181">
        <v>7.5</v>
      </c>
      <c r="H3" s="181">
        <v>12.36</v>
      </c>
      <c r="I3" s="181">
        <v>2.2799999999999998</v>
      </c>
      <c r="J3" s="181">
        <v>9.7799999999999994</v>
      </c>
      <c r="K3" s="181">
        <v>10.15</v>
      </c>
      <c r="L3" s="171" t="s">
        <v>144</v>
      </c>
      <c r="M3" s="171" t="s">
        <v>476</v>
      </c>
      <c r="N3" s="171" t="s">
        <v>477</v>
      </c>
      <c r="O3" s="192">
        <v>41231.294999999998</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row>
    <row r="4" spans="1:117" ht="28.5" x14ac:dyDescent="0.25">
      <c r="A4" s="182"/>
      <c r="B4" s="81"/>
      <c r="C4" s="81" t="s">
        <v>327</v>
      </c>
      <c r="D4" s="82" t="s">
        <v>328</v>
      </c>
      <c r="E4" s="174" t="s">
        <v>144</v>
      </c>
      <c r="F4" s="260">
        <v>10</v>
      </c>
      <c r="G4" s="183">
        <v>6</v>
      </c>
      <c r="H4" s="183">
        <v>11.22</v>
      </c>
      <c r="I4" s="183">
        <v>1.19</v>
      </c>
      <c r="J4" s="183">
        <v>7.19</v>
      </c>
      <c r="K4" s="183">
        <v>10.15</v>
      </c>
      <c r="L4" s="123" t="s">
        <v>144</v>
      </c>
      <c r="M4" s="123" t="s">
        <v>329</v>
      </c>
      <c r="N4" s="123" t="s">
        <v>478</v>
      </c>
      <c r="O4" s="190">
        <v>33309.54</v>
      </c>
    </row>
    <row r="5" spans="1:117" s="168" customFormat="1" x14ac:dyDescent="0.25">
      <c r="A5" s="167"/>
      <c r="B5" s="167"/>
      <c r="C5" s="167"/>
      <c r="D5" s="197"/>
      <c r="E5" s="167"/>
      <c r="F5" s="261"/>
      <c r="G5" s="184"/>
      <c r="H5" s="184"/>
      <c r="I5" s="184"/>
      <c r="J5" s="184"/>
      <c r="K5" s="184"/>
      <c r="L5" s="172"/>
      <c r="M5" s="172"/>
      <c r="N5" s="172"/>
      <c r="O5" s="193"/>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row>
    <row r="6" spans="1:117" s="166" customFormat="1" ht="28.5" x14ac:dyDescent="0.25">
      <c r="A6" s="179" t="s">
        <v>40</v>
      </c>
      <c r="B6" s="165" t="s">
        <v>331</v>
      </c>
      <c r="C6" s="185" t="s">
        <v>332</v>
      </c>
      <c r="D6" s="198" t="s">
        <v>333</v>
      </c>
      <c r="E6" s="173" t="s">
        <v>144</v>
      </c>
      <c r="F6" s="259">
        <v>5</v>
      </c>
      <c r="G6" s="181">
        <v>6.25</v>
      </c>
      <c r="H6" s="181">
        <v>14.25</v>
      </c>
      <c r="I6" s="181">
        <v>6.27</v>
      </c>
      <c r="J6" s="181">
        <v>12.52</v>
      </c>
      <c r="K6" s="181">
        <v>8.73</v>
      </c>
      <c r="L6" s="171" t="s">
        <v>144</v>
      </c>
      <c r="M6" s="171" t="s">
        <v>479</v>
      </c>
      <c r="N6" s="171" t="s">
        <v>480</v>
      </c>
      <c r="O6" s="192">
        <v>34043.1</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row>
    <row r="7" spans="1:117" s="168" customFormat="1" x14ac:dyDescent="0.25">
      <c r="A7" s="167"/>
      <c r="B7" s="167"/>
      <c r="C7" s="167"/>
      <c r="D7" s="197"/>
      <c r="E7" s="167"/>
      <c r="F7" s="261"/>
      <c r="G7" s="184"/>
      <c r="H7" s="184"/>
      <c r="I7" s="184"/>
      <c r="J7" s="184"/>
      <c r="K7" s="184"/>
      <c r="L7" s="172"/>
      <c r="M7" s="172"/>
      <c r="N7" s="172"/>
      <c r="O7" s="193"/>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row>
    <row r="8" spans="1:117" ht="42.75" x14ac:dyDescent="0.25">
      <c r="A8" s="182" t="s">
        <v>42</v>
      </c>
      <c r="B8" s="81" t="s">
        <v>336</v>
      </c>
      <c r="C8" s="88" t="s">
        <v>322</v>
      </c>
      <c r="D8" s="82" t="s">
        <v>337</v>
      </c>
      <c r="E8" s="174" t="s">
        <v>324</v>
      </c>
      <c r="F8" s="260">
        <v>5</v>
      </c>
      <c r="G8" s="183">
        <v>3</v>
      </c>
      <c r="H8" s="183">
        <v>11.96</v>
      </c>
      <c r="I8" s="183">
        <v>6.33</v>
      </c>
      <c r="J8" s="183">
        <v>9.33</v>
      </c>
      <c r="K8" s="183">
        <v>5.6300000000000008</v>
      </c>
      <c r="L8" s="123" t="s">
        <v>144</v>
      </c>
      <c r="M8" s="123" t="s">
        <v>481</v>
      </c>
      <c r="N8" s="123" t="s">
        <v>482</v>
      </c>
      <c r="O8" s="190">
        <v>48828.339</v>
      </c>
    </row>
    <row r="9" spans="1:117" s="166" customFormat="1" ht="42.75" x14ac:dyDescent="0.25">
      <c r="A9" s="179"/>
      <c r="B9" s="165"/>
      <c r="C9" s="180" t="s">
        <v>327</v>
      </c>
      <c r="D9" s="196" t="s">
        <v>340</v>
      </c>
      <c r="E9" s="175" t="s">
        <v>144</v>
      </c>
      <c r="F9" s="259">
        <v>10</v>
      </c>
      <c r="G9" s="181">
        <v>5</v>
      </c>
      <c r="H9" s="181">
        <v>11.96</v>
      </c>
      <c r="I9" s="181">
        <v>6.33</v>
      </c>
      <c r="J9" s="181">
        <v>11.33</v>
      </c>
      <c r="K9" s="181">
        <v>5.6300000000000008</v>
      </c>
      <c r="L9" s="171" t="s">
        <v>144</v>
      </c>
      <c r="M9" s="171" t="s">
        <v>483</v>
      </c>
      <c r="N9" s="171" t="s">
        <v>342</v>
      </c>
      <c r="O9" s="192">
        <v>47794.934999999998</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row>
    <row r="10" spans="1:117" s="168" customFormat="1" x14ac:dyDescent="0.25">
      <c r="A10" s="167"/>
      <c r="B10" s="167"/>
      <c r="C10" s="167"/>
      <c r="D10" s="197"/>
      <c r="E10" s="167"/>
      <c r="F10" s="261"/>
      <c r="G10" s="184"/>
      <c r="H10" s="184"/>
      <c r="I10" s="184"/>
      <c r="J10" s="184"/>
      <c r="K10" s="184"/>
      <c r="L10" s="172"/>
      <c r="M10" s="172"/>
      <c r="N10" s="172"/>
      <c r="O10" s="193"/>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row>
    <row r="11" spans="1:117" s="166" customFormat="1" ht="28.5" x14ac:dyDescent="0.25">
      <c r="A11" s="179" t="s">
        <v>43</v>
      </c>
      <c r="B11" s="165" t="s">
        <v>343</v>
      </c>
      <c r="C11" s="180" t="s">
        <v>322</v>
      </c>
      <c r="D11" s="196" t="s">
        <v>344</v>
      </c>
      <c r="E11" s="175" t="s">
        <v>324</v>
      </c>
      <c r="F11" s="259">
        <v>6</v>
      </c>
      <c r="G11" s="181">
        <v>3</v>
      </c>
      <c r="H11" s="181">
        <v>8.2799999999999994</v>
      </c>
      <c r="I11" s="181">
        <v>4.84</v>
      </c>
      <c r="J11" s="181">
        <v>7.84</v>
      </c>
      <c r="K11" s="181">
        <v>3.4399999999999995</v>
      </c>
      <c r="L11" s="171" t="s">
        <v>144</v>
      </c>
      <c r="M11" s="171" t="s">
        <v>484</v>
      </c>
      <c r="N11" s="171" t="s">
        <v>346</v>
      </c>
      <c r="O11" s="192">
        <v>30175.991999999998</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row>
    <row r="12" spans="1:117" ht="57" x14ac:dyDescent="0.25">
      <c r="A12" s="182"/>
      <c r="B12" s="81"/>
      <c r="C12" s="81" t="s">
        <v>327</v>
      </c>
      <c r="D12" s="82" t="s">
        <v>347</v>
      </c>
      <c r="E12" s="174" t="s">
        <v>144</v>
      </c>
      <c r="F12" s="260">
        <v>8</v>
      </c>
      <c r="G12" s="183">
        <v>3</v>
      </c>
      <c r="H12" s="183">
        <v>8.2799999999999994</v>
      </c>
      <c r="I12" s="183">
        <v>4.84</v>
      </c>
      <c r="J12" s="183">
        <v>7.84</v>
      </c>
      <c r="K12" s="183">
        <v>3.4399999999999995</v>
      </c>
      <c r="L12" s="123" t="s">
        <v>144</v>
      </c>
      <c r="M12" s="123" t="s">
        <v>485</v>
      </c>
      <c r="N12" s="123" t="s">
        <v>346</v>
      </c>
      <c r="O12" s="190">
        <v>28739.040000000001</v>
      </c>
    </row>
    <row r="13" spans="1:117" s="166" customFormat="1" ht="85.5" x14ac:dyDescent="0.25">
      <c r="A13" s="179"/>
      <c r="B13" s="165"/>
      <c r="C13" s="180" t="s">
        <v>349</v>
      </c>
      <c r="D13" s="196" t="s">
        <v>350</v>
      </c>
      <c r="E13" s="175" t="s">
        <v>144</v>
      </c>
      <c r="F13" s="259">
        <v>1</v>
      </c>
      <c r="G13" s="181">
        <v>3</v>
      </c>
      <c r="H13" s="181">
        <v>3.3</v>
      </c>
      <c r="I13" s="181">
        <v>4.84</v>
      </c>
      <c r="J13" s="181">
        <v>6.3</v>
      </c>
      <c r="K13" s="181">
        <v>3.44</v>
      </c>
      <c r="L13" s="171" t="s">
        <v>144</v>
      </c>
      <c r="M13" s="171" t="s">
        <v>351</v>
      </c>
      <c r="N13" s="171" t="s">
        <v>486</v>
      </c>
      <c r="O13" s="192" t="s">
        <v>353</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row>
    <row r="14" spans="1:117" s="168" customFormat="1" x14ac:dyDescent="0.25">
      <c r="A14" s="167"/>
      <c r="B14" s="167"/>
      <c r="C14" s="167"/>
      <c r="D14" s="197"/>
      <c r="E14" s="167"/>
      <c r="F14" s="261"/>
      <c r="G14" s="184"/>
      <c r="H14" s="184"/>
      <c r="I14" s="184"/>
      <c r="J14" s="184"/>
      <c r="K14" s="184"/>
      <c r="L14" s="172"/>
      <c r="M14" s="172"/>
      <c r="N14" s="172"/>
      <c r="O14" s="193"/>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row>
    <row r="15" spans="1:117" s="166" customFormat="1" ht="28.5" x14ac:dyDescent="0.25">
      <c r="A15" s="179" t="s">
        <v>44</v>
      </c>
      <c r="B15" s="165" t="s">
        <v>354</v>
      </c>
      <c r="C15" s="180" t="s">
        <v>332</v>
      </c>
      <c r="D15" s="196" t="s">
        <v>355</v>
      </c>
      <c r="E15" s="175" t="s">
        <v>144</v>
      </c>
      <c r="F15" s="259">
        <v>10</v>
      </c>
      <c r="G15" s="181">
        <v>6</v>
      </c>
      <c r="H15" s="181">
        <v>19.98</v>
      </c>
      <c r="I15" s="181">
        <v>7.35</v>
      </c>
      <c r="J15" s="181">
        <v>13.35</v>
      </c>
      <c r="K15" s="181">
        <v>12.63</v>
      </c>
      <c r="L15" s="171" t="s">
        <v>356</v>
      </c>
      <c r="M15" s="171" t="s">
        <v>357</v>
      </c>
      <c r="N15" s="171" t="s">
        <v>487</v>
      </c>
      <c r="O15" s="192">
        <v>47658</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row>
    <row r="16" spans="1:117" s="168" customFormat="1" x14ac:dyDescent="0.25">
      <c r="A16" s="167"/>
      <c r="B16" s="167"/>
      <c r="C16" s="167"/>
      <c r="D16" s="197"/>
      <c r="E16" s="167"/>
      <c r="F16" s="261"/>
      <c r="G16" s="184"/>
      <c r="H16" s="184"/>
      <c r="I16" s="184"/>
      <c r="J16" s="184"/>
      <c r="K16" s="184"/>
      <c r="L16" s="172"/>
      <c r="M16" s="172"/>
      <c r="N16" s="172"/>
      <c r="O16" s="193"/>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row>
    <row r="17" spans="1:117" s="166" customFormat="1" ht="28.5" x14ac:dyDescent="0.25">
      <c r="A17" s="179" t="s">
        <v>46</v>
      </c>
      <c r="B17" s="165" t="s">
        <v>359</v>
      </c>
      <c r="C17" s="186" t="s">
        <v>322</v>
      </c>
      <c r="D17" s="196" t="s">
        <v>360</v>
      </c>
      <c r="E17" s="175" t="s">
        <v>324</v>
      </c>
      <c r="F17" s="259">
        <v>5</v>
      </c>
      <c r="G17" s="289">
        <v>12.855</v>
      </c>
      <c r="H17" s="181">
        <v>30.664999999999999</v>
      </c>
      <c r="I17" s="181">
        <v>14.82</v>
      </c>
      <c r="J17" s="289">
        <v>27.675000000000001</v>
      </c>
      <c r="K17" s="289">
        <v>15.844999999999999</v>
      </c>
      <c r="L17" s="171" t="s">
        <v>324</v>
      </c>
      <c r="M17" s="171" t="s">
        <v>361</v>
      </c>
      <c r="N17" s="171" t="s">
        <v>488</v>
      </c>
      <c r="O17" s="192">
        <v>45529.5</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row>
    <row r="18" spans="1:117" ht="28.5" x14ac:dyDescent="0.25">
      <c r="A18" s="182"/>
      <c r="B18" s="81"/>
      <c r="C18" s="81" t="s">
        <v>327</v>
      </c>
      <c r="D18" s="82" t="s">
        <v>363</v>
      </c>
      <c r="E18" s="174" t="s">
        <v>324</v>
      </c>
      <c r="F18" s="260">
        <v>5</v>
      </c>
      <c r="G18" s="290">
        <v>12.855</v>
      </c>
      <c r="H18" s="183">
        <v>30.664999999999999</v>
      </c>
      <c r="I18" s="183">
        <v>14.82</v>
      </c>
      <c r="J18" s="290">
        <v>27.675000000000001</v>
      </c>
      <c r="K18" s="290">
        <v>15.844999999999999</v>
      </c>
      <c r="L18" s="123" t="s">
        <v>324</v>
      </c>
      <c r="M18" s="123" t="s">
        <v>361</v>
      </c>
      <c r="N18" s="123" t="s">
        <v>489</v>
      </c>
      <c r="O18" s="190">
        <v>42494.2</v>
      </c>
    </row>
    <row r="19" spans="1:117" s="166" customFormat="1" ht="42.75" x14ac:dyDescent="0.25">
      <c r="A19" s="179"/>
      <c r="B19" s="165"/>
      <c r="C19" s="180" t="s">
        <v>365</v>
      </c>
      <c r="D19" s="196" t="s">
        <v>366</v>
      </c>
      <c r="E19" s="175" t="s">
        <v>144</v>
      </c>
      <c r="F19" s="259">
        <v>5</v>
      </c>
      <c r="G19" s="289">
        <v>12.855</v>
      </c>
      <c r="H19" s="181">
        <v>31.664999999999999</v>
      </c>
      <c r="I19" s="181">
        <v>14.82</v>
      </c>
      <c r="J19" s="289">
        <v>27.675000000000001</v>
      </c>
      <c r="K19" s="289">
        <v>16.844999999999999</v>
      </c>
      <c r="L19" s="171" t="s">
        <v>324</v>
      </c>
      <c r="M19" s="171" t="s">
        <v>367</v>
      </c>
      <c r="N19" s="171" t="s">
        <v>490</v>
      </c>
      <c r="O19" s="192">
        <v>36909.248</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row>
    <row r="20" spans="1:117" ht="42.75" x14ac:dyDescent="0.25">
      <c r="A20" s="182"/>
      <c r="B20" s="81"/>
      <c r="C20" s="123" t="s">
        <v>491</v>
      </c>
      <c r="D20" s="199" t="s">
        <v>492</v>
      </c>
      <c r="E20" s="176" t="s">
        <v>324</v>
      </c>
      <c r="F20" s="260">
        <v>5</v>
      </c>
      <c r="G20" s="290">
        <v>14.75</v>
      </c>
      <c r="H20" s="183">
        <v>13.75</v>
      </c>
      <c r="I20" s="183" t="s">
        <v>38</v>
      </c>
      <c r="J20" s="183" t="s">
        <v>38</v>
      </c>
      <c r="K20" s="183" t="s">
        <v>38</v>
      </c>
      <c r="L20" s="123" t="s">
        <v>324</v>
      </c>
      <c r="M20" s="123" t="s">
        <v>493</v>
      </c>
      <c r="N20" s="123" t="s">
        <v>494</v>
      </c>
      <c r="O20" s="190" t="s">
        <v>38</v>
      </c>
    </row>
    <row r="21" spans="1:117" s="168" customFormat="1" x14ac:dyDescent="0.25">
      <c r="A21" s="167"/>
      <c r="B21" s="167"/>
      <c r="C21" s="167"/>
      <c r="D21" s="197"/>
      <c r="E21" s="167"/>
      <c r="F21" s="261"/>
      <c r="G21" s="184"/>
      <c r="H21" s="184"/>
      <c r="I21" s="184"/>
      <c r="J21" s="184"/>
      <c r="K21" s="184"/>
      <c r="L21" s="172"/>
      <c r="M21" s="172"/>
      <c r="N21" s="172"/>
      <c r="O21" s="193"/>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row>
    <row r="22" spans="1:117" s="166" customFormat="1" ht="42.75" x14ac:dyDescent="0.25">
      <c r="A22" s="179" t="s">
        <v>47</v>
      </c>
      <c r="B22" s="165" t="s">
        <v>369</v>
      </c>
      <c r="C22" s="186" t="s">
        <v>322</v>
      </c>
      <c r="D22" s="196" t="s">
        <v>370</v>
      </c>
      <c r="E22" s="175" t="s">
        <v>324</v>
      </c>
      <c r="F22" s="259">
        <v>5</v>
      </c>
      <c r="G22" s="181">
        <v>8</v>
      </c>
      <c r="H22" s="181">
        <v>26</v>
      </c>
      <c r="I22" s="181">
        <v>3.36</v>
      </c>
      <c r="J22" s="181">
        <v>11.36</v>
      </c>
      <c r="K22" s="181">
        <v>22.64</v>
      </c>
      <c r="L22" s="171" t="s">
        <v>324</v>
      </c>
      <c r="M22" s="171" t="s">
        <v>371</v>
      </c>
      <c r="N22" s="171" t="s">
        <v>495</v>
      </c>
      <c r="O22" s="192">
        <v>42465</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row>
    <row r="23" spans="1:117" ht="42.75" x14ac:dyDescent="0.25">
      <c r="A23" s="182"/>
      <c r="B23" s="81"/>
      <c r="C23" s="81" t="s">
        <v>327</v>
      </c>
      <c r="D23" s="82" t="s">
        <v>373</v>
      </c>
      <c r="E23" s="174" t="s">
        <v>324</v>
      </c>
      <c r="F23" s="260">
        <v>5</v>
      </c>
      <c r="G23" s="183">
        <v>8</v>
      </c>
      <c r="H23" s="183">
        <v>26</v>
      </c>
      <c r="I23" s="183">
        <v>3.36</v>
      </c>
      <c r="J23" s="183">
        <v>11.36</v>
      </c>
      <c r="K23" s="183">
        <v>22.64</v>
      </c>
      <c r="L23" s="123" t="s">
        <v>324</v>
      </c>
      <c r="M23" s="123" t="s">
        <v>496</v>
      </c>
      <c r="N23" s="123" t="s">
        <v>497</v>
      </c>
      <c r="O23" s="190">
        <v>42465</v>
      </c>
    </row>
    <row r="24" spans="1:117" s="166" customFormat="1" ht="28.5" x14ac:dyDescent="0.25">
      <c r="A24" s="179"/>
      <c r="B24" s="165"/>
      <c r="C24" s="180" t="s">
        <v>365</v>
      </c>
      <c r="D24" s="196" t="s">
        <v>376</v>
      </c>
      <c r="E24" s="175" t="s">
        <v>324</v>
      </c>
      <c r="F24" s="259">
        <v>5</v>
      </c>
      <c r="G24" s="181">
        <v>8</v>
      </c>
      <c r="H24" s="181">
        <v>26</v>
      </c>
      <c r="I24" s="181">
        <v>3.36</v>
      </c>
      <c r="J24" s="181">
        <v>11.36</v>
      </c>
      <c r="K24" s="181">
        <v>22.64</v>
      </c>
      <c r="L24" s="171" t="s">
        <v>324</v>
      </c>
      <c r="M24" s="171" t="s">
        <v>377</v>
      </c>
      <c r="N24" s="171" t="s">
        <v>498</v>
      </c>
      <c r="O24" s="192">
        <v>41715</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row>
    <row r="25" spans="1:117" ht="28.5" x14ac:dyDescent="0.25">
      <c r="A25" s="182"/>
      <c r="B25" s="81"/>
      <c r="C25" s="81" t="s">
        <v>379</v>
      </c>
      <c r="D25" s="82" t="s">
        <v>380</v>
      </c>
      <c r="E25" s="174" t="s">
        <v>144</v>
      </c>
      <c r="F25" s="260">
        <v>5</v>
      </c>
      <c r="G25" s="183">
        <v>8</v>
      </c>
      <c r="H25" s="183">
        <v>26</v>
      </c>
      <c r="I25" s="183">
        <v>3.36</v>
      </c>
      <c r="J25" s="183">
        <v>11.36</v>
      </c>
      <c r="K25" s="183">
        <v>22.64</v>
      </c>
      <c r="L25" s="123" t="s">
        <v>324</v>
      </c>
      <c r="M25" s="123" t="s">
        <v>381</v>
      </c>
      <c r="N25" s="123" t="s">
        <v>498</v>
      </c>
      <c r="O25" s="190">
        <v>41715</v>
      </c>
    </row>
    <row r="26" spans="1:117" s="168" customFormat="1" x14ac:dyDescent="0.25">
      <c r="A26" s="167"/>
      <c r="B26" s="167"/>
      <c r="C26" s="167"/>
      <c r="D26" s="197"/>
      <c r="E26" s="167"/>
      <c r="F26" s="261"/>
      <c r="G26" s="184"/>
      <c r="H26" s="184"/>
      <c r="I26" s="184"/>
      <c r="J26" s="184"/>
      <c r="K26" s="184"/>
      <c r="L26" s="172"/>
      <c r="M26" s="172"/>
      <c r="N26" s="172"/>
      <c r="O26" s="193"/>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row>
    <row r="27" spans="1:117" ht="28.5" x14ac:dyDescent="0.25">
      <c r="A27" s="182" t="s">
        <v>48</v>
      </c>
      <c r="B27" s="81" t="s">
        <v>382</v>
      </c>
      <c r="C27" s="81" t="s">
        <v>383</v>
      </c>
      <c r="D27" s="82" t="s">
        <v>384</v>
      </c>
      <c r="E27" s="174" t="s">
        <v>324</v>
      </c>
      <c r="F27" s="260">
        <v>5</v>
      </c>
      <c r="G27" s="183">
        <v>7</v>
      </c>
      <c r="H27" s="183">
        <v>15.33</v>
      </c>
      <c r="I27" s="183">
        <v>4.17</v>
      </c>
      <c r="J27" s="183">
        <v>11.17</v>
      </c>
      <c r="K27" s="183">
        <v>9.5299999999999994</v>
      </c>
      <c r="L27" s="123" t="s">
        <v>144</v>
      </c>
      <c r="M27" s="123" t="s">
        <v>385</v>
      </c>
      <c r="N27" s="123" t="s">
        <v>499</v>
      </c>
      <c r="O27" s="190">
        <v>44839.332000000002</v>
      </c>
    </row>
    <row r="28" spans="1:117" s="166" customFormat="1" ht="42.75" x14ac:dyDescent="0.25">
      <c r="A28" s="179"/>
      <c r="B28" s="165"/>
      <c r="C28" s="164" t="s">
        <v>387</v>
      </c>
      <c r="D28" s="196" t="s">
        <v>388</v>
      </c>
      <c r="E28" s="175" t="s">
        <v>144</v>
      </c>
      <c r="F28" s="259">
        <v>10</v>
      </c>
      <c r="G28" s="181">
        <v>7</v>
      </c>
      <c r="H28" s="181">
        <v>15.33</v>
      </c>
      <c r="I28" s="181">
        <v>4.17</v>
      </c>
      <c r="J28" s="181">
        <v>11.17</v>
      </c>
      <c r="K28" s="181">
        <v>9.5299999999999994</v>
      </c>
      <c r="L28" s="171" t="s">
        <v>144</v>
      </c>
      <c r="M28" s="171" t="s">
        <v>500</v>
      </c>
      <c r="N28" s="171" t="s">
        <v>501</v>
      </c>
      <c r="O28" s="192">
        <v>41517.9</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row>
    <row r="29" spans="1:117" s="168" customFormat="1" x14ac:dyDescent="0.25">
      <c r="A29" s="167"/>
      <c r="B29" s="167"/>
      <c r="C29" s="167"/>
      <c r="D29" s="197"/>
      <c r="E29" s="167"/>
      <c r="F29" s="261"/>
      <c r="G29" s="184"/>
      <c r="H29" s="184"/>
      <c r="I29" s="184"/>
      <c r="J29" s="184"/>
      <c r="K29" s="184"/>
      <c r="L29" s="172"/>
      <c r="M29" s="172"/>
      <c r="N29" s="172"/>
      <c r="O29" s="193"/>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row>
    <row r="30" spans="1:117" s="166" customFormat="1" ht="28.5" x14ac:dyDescent="0.25">
      <c r="A30" s="179" t="s">
        <v>49</v>
      </c>
      <c r="B30" s="165" t="s">
        <v>391</v>
      </c>
      <c r="C30" s="186" t="s">
        <v>322</v>
      </c>
      <c r="D30" s="196" t="s">
        <v>392</v>
      </c>
      <c r="E30" s="175" t="s">
        <v>324</v>
      </c>
      <c r="F30" s="259">
        <v>4</v>
      </c>
      <c r="G30" s="181">
        <v>9</v>
      </c>
      <c r="H30" s="181">
        <v>19.489999999999998</v>
      </c>
      <c r="I30" s="181">
        <v>1.34</v>
      </c>
      <c r="J30" s="181">
        <v>10.34</v>
      </c>
      <c r="K30" s="181">
        <v>18.149999999999999</v>
      </c>
      <c r="L30" s="171" t="s">
        <v>144</v>
      </c>
      <c r="M30" s="171" t="s">
        <v>393</v>
      </c>
      <c r="N30" s="171" t="s">
        <v>502</v>
      </c>
      <c r="O30" s="192">
        <v>41913.75</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row>
    <row r="31" spans="1:117" ht="28.5" x14ac:dyDescent="0.25">
      <c r="A31" s="182"/>
      <c r="B31" s="81"/>
      <c r="C31" s="81" t="s">
        <v>327</v>
      </c>
      <c r="D31" s="82" t="s">
        <v>395</v>
      </c>
      <c r="E31" s="174" t="s">
        <v>324</v>
      </c>
      <c r="F31" s="260">
        <v>8</v>
      </c>
      <c r="G31" s="183">
        <v>9</v>
      </c>
      <c r="H31" s="183">
        <v>19.489999999999998</v>
      </c>
      <c r="I31" s="183">
        <v>1.34</v>
      </c>
      <c r="J31" s="183">
        <v>10.34</v>
      </c>
      <c r="K31" s="183">
        <v>18.149999999999999</v>
      </c>
      <c r="L31" s="123" t="s">
        <v>144</v>
      </c>
      <c r="M31" s="123" t="s">
        <v>396</v>
      </c>
      <c r="N31" s="123" t="s">
        <v>502</v>
      </c>
      <c r="O31" s="190">
        <v>41913.75</v>
      </c>
    </row>
    <row r="32" spans="1:117" s="166" customFormat="1" ht="28.5" x14ac:dyDescent="0.25">
      <c r="A32" s="179"/>
      <c r="B32" s="165"/>
      <c r="C32" s="180" t="s">
        <v>365</v>
      </c>
      <c r="D32" s="196" t="s">
        <v>397</v>
      </c>
      <c r="E32" s="175" t="s">
        <v>144</v>
      </c>
      <c r="F32" s="259">
        <v>8</v>
      </c>
      <c r="G32" s="181">
        <v>9</v>
      </c>
      <c r="H32" s="181">
        <v>19.489999999999998</v>
      </c>
      <c r="I32" s="181">
        <v>1.34</v>
      </c>
      <c r="J32" s="181">
        <v>10.34</v>
      </c>
      <c r="K32" s="181">
        <v>18.149999999999999</v>
      </c>
      <c r="L32" s="171" t="s">
        <v>144</v>
      </c>
      <c r="M32" s="171" t="s">
        <v>398</v>
      </c>
      <c r="N32" s="171" t="s">
        <v>503</v>
      </c>
      <c r="O32" s="192">
        <v>40237.200000000004</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row>
    <row r="33" spans="1:117" s="168" customFormat="1" x14ac:dyDescent="0.25">
      <c r="A33" s="167"/>
      <c r="B33" s="167"/>
      <c r="C33" s="167"/>
      <c r="D33" s="197"/>
      <c r="E33" s="167"/>
      <c r="F33" s="261"/>
      <c r="G33" s="184"/>
      <c r="H33" s="184"/>
      <c r="I33" s="184"/>
      <c r="J33" s="184"/>
      <c r="K33" s="184"/>
      <c r="L33" s="172"/>
      <c r="M33" s="172"/>
      <c r="N33" s="172"/>
      <c r="O33" s="19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row>
    <row r="34" spans="1:117" s="166" customFormat="1" ht="42.75" x14ac:dyDescent="0.25">
      <c r="A34" s="179" t="s">
        <v>51</v>
      </c>
      <c r="B34" s="165" t="s">
        <v>400</v>
      </c>
      <c r="C34" s="186" t="s">
        <v>332</v>
      </c>
      <c r="D34" s="196" t="s">
        <v>401</v>
      </c>
      <c r="E34" s="175" t="s">
        <v>144</v>
      </c>
      <c r="F34" s="259">
        <v>5</v>
      </c>
      <c r="G34" s="181">
        <v>6</v>
      </c>
      <c r="H34" s="181">
        <v>12.97</v>
      </c>
      <c r="I34" s="181">
        <v>5.17</v>
      </c>
      <c r="J34" s="181">
        <v>11.18</v>
      </c>
      <c r="K34" s="181">
        <v>7.8</v>
      </c>
      <c r="L34" s="171" t="s">
        <v>144</v>
      </c>
      <c r="M34" s="171" t="s">
        <v>504</v>
      </c>
      <c r="N34" s="171" t="s">
        <v>505</v>
      </c>
      <c r="O34" s="192">
        <v>33730.241999999998</v>
      </c>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row>
    <row r="35" spans="1:117" s="168" customFormat="1" x14ac:dyDescent="0.25">
      <c r="A35" s="167"/>
      <c r="B35" s="167"/>
      <c r="C35" s="167"/>
      <c r="D35" s="197"/>
      <c r="E35" s="167"/>
      <c r="F35" s="261"/>
      <c r="G35" s="184"/>
      <c r="H35" s="184"/>
      <c r="I35" s="184"/>
      <c r="J35" s="184"/>
      <c r="K35" s="184"/>
      <c r="L35" s="172"/>
      <c r="M35" s="172"/>
      <c r="N35" s="172"/>
      <c r="O35" s="193"/>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row>
    <row r="36" spans="1:117" s="166" customFormat="1" ht="28.5" x14ac:dyDescent="0.25">
      <c r="A36" s="179" t="s">
        <v>53</v>
      </c>
      <c r="B36" s="165" t="s">
        <v>404</v>
      </c>
      <c r="C36" s="186" t="s">
        <v>322</v>
      </c>
      <c r="D36" s="196" t="s">
        <v>405</v>
      </c>
      <c r="E36" s="175" t="s">
        <v>324</v>
      </c>
      <c r="F36" s="259">
        <v>5</v>
      </c>
      <c r="G36" s="181">
        <v>7</v>
      </c>
      <c r="H36" s="181">
        <v>17</v>
      </c>
      <c r="I36" s="181">
        <v>3.57</v>
      </c>
      <c r="J36" s="181">
        <v>10.57</v>
      </c>
      <c r="K36" s="181">
        <v>13.43</v>
      </c>
      <c r="L36" s="171" t="s">
        <v>144</v>
      </c>
      <c r="M36" s="171" t="s">
        <v>406</v>
      </c>
      <c r="N36" s="171" t="s">
        <v>506</v>
      </c>
      <c r="O36" s="192">
        <v>33607.800000000003</v>
      </c>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row>
    <row r="37" spans="1:117" ht="28.5" x14ac:dyDescent="0.25">
      <c r="A37" s="182"/>
      <c r="B37" s="81"/>
      <c r="C37" s="81" t="s">
        <v>327</v>
      </c>
      <c r="D37" s="82" t="s">
        <v>408</v>
      </c>
      <c r="E37" s="174" t="s">
        <v>324</v>
      </c>
      <c r="F37" s="260">
        <v>5</v>
      </c>
      <c r="G37" s="183">
        <v>7</v>
      </c>
      <c r="H37" s="183">
        <v>17</v>
      </c>
      <c r="I37" s="183">
        <v>3.57</v>
      </c>
      <c r="J37" s="183">
        <v>10.57</v>
      </c>
      <c r="K37" s="183">
        <v>13.43</v>
      </c>
      <c r="L37" s="123" t="s">
        <v>144</v>
      </c>
      <c r="M37" s="123" t="s">
        <v>409</v>
      </c>
      <c r="N37" s="123" t="s">
        <v>507</v>
      </c>
      <c r="O37" s="190">
        <v>33007.800000000003</v>
      </c>
    </row>
    <row r="38" spans="1:117" s="166" customFormat="1" ht="28.5" x14ac:dyDescent="0.25">
      <c r="A38" s="179"/>
      <c r="B38" s="165"/>
      <c r="C38" s="180" t="s">
        <v>365</v>
      </c>
      <c r="D38" s="196" t="s">
        <v>411</v>
      </c>
      <c r="E38" s="175" t="s">
        <v>144</v>
      </c>
      <c r="F38" s="259">
        <v>7</v>
      </c>
      <c r="G38" s="181">
        <v>7</v>
      </c>
      <c r="H38" s="181">
        <v>17</v>
      </c>
      <c r="I38" s="181">
        <v>3.57</v>
      </c>
      <c r="J38" s="181">
        <v>10.57</v>
      </c>
      <c r="K38" s="181">
        <v>13.43</v>
      </c>
      <c r="L38" s="171" t="s">
        <v>144</v>
      </c>
      <c r="M38" s="171" t="s">
        <v>412</v>
      </c>
      <c r="N38" s="171" t="s">
        <v>507</v>
      </c>
      <c r="O38" s="192">
        <v>33007.800000000003</v>
      </c>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row>
    <row r="39" spans="1:117" ht="28.5" x14ac:dyDescent="0.25">
      <c r="A39" s="182"/>
      <c r="B39" s="81"/>
      <c r="C39" s="81" t="s">
        <v>413</v>
      </c>
      <c r="D39" s="82" t="s">
        <v>414</v>
      </c>
      <c r="E39" s="174" t="s">
        <v>144</v>
      </c>
      <c r="F39" s="260" t="s">
        <v>415</v>
      </c>
      <c r="G39" s="183" t="s">
        <v>415</v>
      </c>
      <c r="H39" s="183" t="s">
        <v>416</v>
      </c>
      <c r="I39" s="183" t="s">
        <v>38</v>
      </c>
      <c r="J39" s="183" t="s">
        <v>38</v>
      </c>
      <c r="K39" s="183" t="s">
        <v>38</v>
      </c>
      <c r="L39" s="123" t="s">
        <v>144</v>
      </c>
      <c r="M39" s="123" t="s">
        <v>351</v>
      </c>
      <c r="N39" s="123" t="s">
        <v>508</v>
      </c>
      <c r="O39" s="190" t="s">
        <v>353</v>
      </c>
    </row>
    <row r="40" spans="1:117" s="168" customFormat="1" x14ac:dyDescent="0.25">
      <c r="A40" s="167"/>
      <c r="B40" s="167"/>
      <c r="C40" s="167"/>
      <c r="D40" s="197"/>
      <c r="E40" s="167"/>
      <c r="F40" s="261"/>
      <c r="G40" s="184"/>
      <c r="H40" s="184"/>
      <c r="I40" s="184"/>
      <c r="J40" s="184"/>
      <c r="K40" s="184"/>
      <c r="L40" s="172"/>
      <c r="M40" s="172"/>
      <c r="N40" s="172"/>
      <c r="O40" s="193"/>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row>
    <row r="41" spans="1:117" ht="28.5" x14ac:dyDescent="0.25">
      <c r="A41" s="182" t="s">
        <v>54</v>
      </c>
      <c r="B41" s="81" t="s">
        <v>418</v>
      </c>
      <c r="C41" s="81" t="s">
        <v>419</v>
      </c>
      <c r="D41" s="82" t="s">
        <v>420</v>
      </c>
      <c r="E41" s="174" t="s">
        <v>324</v>
      </c>
      <c r="F41" s="260">
        <v>5</v>
      </c>
      <c r="G41" s="183">
        <v>9</v>
      </c>
      <c r="H41" s="183">
        <v>15.56</v>
      </c>
      <c r="I41" s="183">
        <v>3.57</v>
      </c>
      <c r="J41" s="183">
        <v>10.64</v>
      </c>
      <c r="K41" s="183">
        <v>13.92</v>
      </c>
      <c r="L41" s="123" t="s">
        <v>144</v>
      </c>
      <c r="M41" s="123" t="s">
        <v>509</v>
      </c>
      <c r="N41" s="123" t="s">
        <v>510</v>
      </c>
      <c r="O41" s="190">
        <v>40650.792000000001</v>
      </c>
    </row>
    <row r="42" spans="1:117" s="166" customFormat="1" ht="42.75" x14ac:dyDescent="0.25">
      <c r="A42" s="179"/>
      <c r="B42" s="165"/>
      <c r="C42" s="180" t="s">
        <v>423</v>
      </c>
      <c r="D42" s="196" t="s">
        <v>424</v>
      </c>
      <c r="E42" s="175" t="s">
        <v>144</v>
      </c>
      <c r="F42" s="259">
        <v>8</v>
      </c>
      <c r="G42" s="181">
        <v>9</v>
      </c>
      <c r="H42" s="181">
        <v>15.56</v>
      </c>
      <c r="I42" s="181">
        <v>3.57</v>
      </c>
      <c r="J42" s="181">
        <v>10.64</v>
      </c>
      <c r="K42" s="181">
        <v>13.92</v>
      </c>
      <c r="L42" s="171" t="s">
        <v>144</v>
      </c>
      <c r="M42" s="171" t="s">
        <v>511</v>
      </c>
      <c r="N42" s="171" t="s">
        <v>510</v>
      </c>
      <c r="O42" s="192">
        <v>40650.792000000001</v>
      </c>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row>
    <row r="43" spans="1:117" ht="28.5" x14ac:dyDescent="0.25">
      <c r="A43" s="182"/>
      <c r="B43" s="81"/>
      <c r="C43" s="81" t="s">
        <v>349</v>
      </c>
      <c r="D43" s="82" t="s">
        <v>426</v>
      </c>
      <c r="E43" s="174" t="s">
        <v>144</v>
      </c>
      <c r="F43" s="260">
        <v>0</v>
      </c>
      <c r="G43" s="183">
        <v>9</v>
      </c>
      <c r="H43" s="183">
        <v>5</v>
      </c>
      <c r="I43" s="183">
        <v>5</v>
      </c>
      <c r="J43" s="183">
        <v>14</v>
      </c>
      <c r="K43" s="183" t="s">
        <v>38</v>
      </c>
      <c r="L43" s="123" t="s">
        <v>144</v>
      </c>
      <c r="M43" s="123" t="s">
        <v>351</v>
      </c>
      <c r="N43" s="123" t="s">
        <v>486</v>
      </c>
      <c r="O43" s="190" t="s">
        <v>353</v>
      </c>
    </row>
    <row r="44" spans="1:117" s="168" customFormat="1" x14ac:dyDescent="0.25">
      <c r="A44" s="167"/>
      <c r="B44" s="167"/>
      <c r="C44" s="167"/>
      <c r="D44" s="197"/>
      <c r="E44" s="167"/>
      <c r="F44" s="261"/>
      <c r="G44" s="184"/>
      <c r="H44" s="184"/>
      <c r="I44" s="184"/>
      <c r="J44" s="184"/>
      <c r="K44" s="184"/>
      <c r="L44" s="172"/>
      <c r="M44" s="172"/>
      <c r="N44" s="172"/>
      <c r="O44" s="193"/>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row>
    <row r="45" spans="1:117" ht="57" x14ac:dyDescent="0.25">
      <c r="A45" s="182" t="s">
        <v>56</v>
      </c>
      <c r="B45" s="81" t="s">
        <v>427</v>
      </c>
      <c r="C45" s="81" t="s">
        <v>428</v>
      </c>
      <c r="D45" s="82" t="s">
        <v>429</v>
      </c>
      <c r="E45" s="83" t="s">
        <v>324</v>
      </c>
      <c r="F45" s="84">
        <v>5</v>
      </c>
      <c r="G45" s="85">
        <v>5</v>
      </c>
      <c r="H45" s="85">
        <v>10.27</v>
      </c>
      <c r="I45" s="86">
        <v>5</v>
      </c>
      <c r="J45" s="87">
        <v>7</v>
      </c>
      <c r="K45" s="87">
        <v>1.99</v>
      </c>
      <c r="L45" s="39" t="s">
        <v>144</v>
      </c>
      <c r="M45" s="88" t="s">
        <v>351</v>
      </c>
      <c r="N45" s="81" t="s">
        <v>431</v>
      </c>
      <c r="O45" s="190">
        <v>29616.772499999999</v>
      </c>
    </row>
    <row r="46" spans="1:117" s="166" customFormat="1" ht="57" x14ac:dyDescent="0.25">
      <c r="A46" s="179"/>
      <c r="B46" s="165"/>
      <c r="C46" s="180" t="s">
        <v>512</v>
      </c>
      <c r="D46" s="196" t="s">
        <v>433</v>
      </c>
      <c r="E46" s="175" t="s">
        <v>144</v>
      </c>
      <c r="F46" s="259">
        <v>5</v>
      </c>
      <c r="G46" s="181">
        <v>7</v>
      </c>
      <c r="H46" s="181">
        <v>9</v>
      </c>
      <c r="I46" s="181">
        <v>7.01</v>
      </c>
      <c r="J46" s="181">
        <v>14.01</v>
      </c>
      <c r="K46" s="181">
        <v>1.99</v>
      </c>
      <c r="L46" s="171" t="s">
        <v>144</v>
      </c>
      <c r="M46" s="171" t="s">
        <v>513</v>
      </c>
      <c r="N46" s="171" t="s">
        <v>514</v>
      </c>
      <c r="O46" s="192" t="s">
        <v>515</v>
      </c>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row>
    <row r="47" spans="1:117" s="168" customFormat="1" x14ac:dyDescent="0.25">
      <c r="A47" s="167"/>
      <c r="B47" s="167"/>
      <c r="C47" s="167"/>
      <c r="D47" s="197"/>
      <c r="E47" s="167"/>
      <c r="F47" s="261"/>
      <c r="G47" s="184"/>
      <c r="H47" s="184"/>
      <c r="I47" s="184"/>
      <c r="J47" s="184"/>
      <c r="K47" s="184"/>
      <c r="L47" s="172"/>
      <c r="M47" s="172"/>
      <c r="N47" s="172"/>
      <c r="O47" s="193"/>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row>
    <row r="48" spans="1:117" s="166" customFormat="1" ht="85.5" x14ac:dyDescent="0.25">
      <c r="A48" s="179" t="s">
        <v>57</v>
      </c>
      <c r="B48" s="165" t="s">
        <v>437</v>
      </c>
      <c r="C48" s="186" t="s">
        <v>322</v>
      </c>
      <c r="D48" s="196" t="s">
        <v>438</v>
      </c>
      <c r="E48" s="175" t="s">
        <v>324</v>
      </c>
      <c r="F48" s="259">
        <v>5</v>
      </c>
      <c r="G48" s="181">
        <v>7.7</v>
      </c>
      <c r="H48" s="181">
        <v>9.07</v>
      </c>
      <c r="I48" s="181">
        <v>4.0599999999999996</v>
      </c>
      <c r="J48" s="181">
        <v>11.76</v>
      </c>
      <c r="K48" s="181">
        <v>5.01</v>
      </c>
      <c r="L48" s="171" t="s">
        <v>356</v>
      </c>
      <c r="M48" s="171" t="s">
        <v>516</v>
      </c>
      <c r="N48" s="171" t="s">
        <v>517</v>
      </c>
      <c r="O48" s="192">
        <v>43320.959999999999</v>
      </c>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row>
    <row r="49" spans="1:117" ht="85.5" x14ac:dyDescent="0.25">
      <c r="A49" s="182"/>
      <c r="B49" s="81"/>
      <c r="C49" s="81" t="s">
        <v>327</v>
      </c>
      <c r="D49" s="82" t="s">
        <v>438</v>
      </c>
      <c r="E49" s="174" t="s">
        <v>324</v>
      </c>
      <c r="F49" s="260">
        <v>5</v>
      </c>
      <c r="G49" s="183">
        <v>7.7</v>
      </c>
      <c r="H49" s="183">
        <v>9.07</v>
      </c>
      <c r="I49" s="183">
        <v>4.0599999999999996</v>
      </c>
      <c r="J49" s="183">
        <v>11.76</v>
      </c>
      <c r="K49" s="183">
        <v>5.01</v>
      </c>
      <c r="L49" s="123" t="s">
        <v>356</v>
      </c>
      <c r="M49" s="123" t="s">
        <v>516</v>
      </c>
      <c r="N49" s="123" t="s">
        <v>518</v>
      </c>
      <c r="O49" s="190">
        <v>42630.96</v>
      </c>
    </row>
    <row r="50" spans="1:117" s="166" customFormat="1" ht="85.5" x14ac:dyDescent="0.25">
      <c r="A50" s="179"/>
      <c r="B50" s="165"/>
      <c r="C50" s="180" t="s">
        <v>365</v>
      </c>
      <c r="D50" s="196" t="s">
        <v>438</v>
      </c>
      <c r="E50" s="175" t="s">
        <v>324</v>
      </c>
      <c r="F50" s="259">
        <v>5</v>
      </c>
      <c r="G50" s="181">
        <v>7.7</v>
      </c>
      <c r="H50" s="181">
        <v>9.07</v>
      </c>
      <c r="I50" s="181">
        <v>4.0599999999999996</v>
      </c>
      <c r="J50" s="181">
        <v>11.76</v>
      </c>
      <c r="K50" s="181">
        <v>5.01</v>
      </c>
      <c r="L50" s="171" t="s">
        <v>356</v>
      </c>
      <c r="M50" s="171" t="s">
        <v>519</v>
      </c>
      <c r="N50" s="171" t="s">
        <v>518</v>
      </c>
      <c r="O50" s="192">
        <v>42630.96</v>
      </c>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row>
    <row r="51" spans="1:117" ht="85.5" x14ac:dyDescent="0.25">
      <c r="A51" s="182"/>
      <c r="B51" s="81"/>
      <c r="C51" s="81" t="s">
        <v>443</v>
      </c>
      <c r="D51" s="82" t="s">
        <v>438</v>
      </c>
      <c r="E51" s="174" t="s">
        <v>324</v>
      </c>
      <c r="F51" s="260">
        <v>5</v>
      </c>
      <c r="G51" s="183">
        <v>7.7</v>
      </c>
      <c r="H51" s="183">
        <v>9.07</v>
      </c>
      <c r="I51" s="183">
        <v>4.0599999999999996</v>
      </c>
      <c r="J51" s="183">
        <v>11.76</v>
      </c>
      <c r="K51" s="183">
        <v>5.01</v>
      </c>
      <c r="L51" s="123" t="s">
        <v>356</v>
      </c>
      <c r="M51" s="123" t="s">
        <v>519</v>
      </c>
      <c r="N51" s="123" t="s">
        <v>517</v>
      </c>
      <c r="O51" s="190">
        <v>43320.959999999999</v>
      </c>
    </row>
    <row r="52" spans="1:117" s="166" customFormat="1" ht="85.5" x14ac:dyDescent="0.25">
      <c r="A52" s="179"/>
      <c r="B52" s="165"/>
      <c r="C52" s="180" t="s">
        <v>444</v>
      </c>
      <c r="D52" s="196" t="s">
        <v>438</v>
      </c>
      <c r="E52" s="175" t="s">
        <v>144</v>
      </c>
      <c r="F52" s="259">
        <v>5</v>
      </c>
      <c r="G52" s="181">
        <v>7.7</v>
      </c>
      <c r="H52" s="181">
        <v>9.07</v>
      </c>
      <c r="I52" s="181">
        <v>4.0599999999999996</v>
      </c>
      <c r="J52" s="181">
        <v>11.76</v>
      </c>
      <c r="K52" s="181">
        <v>5.01</v>
      </c>
      <c r="L52" s="171" t="s">
        <v>356</v>
      </c>
      <c r="M52" s="171" t="s">
        <v>520</v>
      </c>
      <c r="N52" s="171" t="s">
        <v>518</v>
      </c>
      <c r="O52" s="192">
        <v>42630.96</v>
      </c>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row>
    <row r="53" spans="1:117" ht="85.5" x14ac:dyDescent="0.25">
      <c r="A53" s="182"/>
      <c r="B53" s="81"/>
      <c r="C53" s="81" t="s">
        <v>446</v>
      </c>
      <c r="D53" s="82" t="s">
        <v>438</v>
      </c>
      <c r="E53" s="174" t="s">
        <v>324</v>
      </c>
      <c r="F53" s="260">
        <v>5</v>
      </c>
      <c r="G53" s="183">
        <v>7.7</v>
      </c>
      <c r="H53" s="183">
        <v>9.07</v>
      </c>
      <c r="I53" s="183">
        <v>4.0599999999999996</v>
      </c>
      <c r="J53" s="183">
        <v>11.76</v>
      </c>
      <c r="K53" s="183">
        <v>5.01</v>
      </c>
      <c r="L53" s="123" t="s">
        <v>356</v>
      </c>
      <c r="M53" s="123" t="s">
        <v>520</v>
      </c>
      <c r="N53" s="123" t="s">
        <v>517</v>
      </c>
      <c r="O53" s="190">
        <v>43320.959999999999</v>
      </c>
    </row>
    <row r="54" spans="1:117" s="168" customFormat="1" x14ac:dyDescent="0.25">
      <c r="A54" s="167"/>
      <c r="B54" s="167"/>
      <c r="C54" s="167"/>
      <c r="D54" s="197"/>
      <c r="E54" s="167"/>
      <c r="F54" s="261"/>
      <c r="G54" s="184"/>
      <c r="H54" s="184"/>
      <c r="I54" s="184"/>
      <c r="J54" s="184"/>
      <c r="K54" s="184"/>
      <c r="L54" s="172"/>
      <c r="M54" s="172"/>
      <c r="N54" s="172"/>
      <c r="O54" s="193"/>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row>
    <row r="55" spans="1:117" ht="42.75" x14ac:dyDescent="0.25">
      <c r="A55" s="182" t="s">
        <v>58</v>
      </c>
      <c r="B55" s="81" t="s">
        <v>447</v>
      </c>
      <c r="C55" s="81" t="s">
        <v>448</v>
      </c>
      <c r="D55" s="82" t="s">
        <v>449</v>
      </c>
      <c r="E55" s="174" t="s">
        <v>324</v>
      </c>
      <c r="F55" s="260">
        <v>5</v>
      </c>
      <c r="G55" s="183">
        <v>5</v>
      </c>
      <c r="H55" s="183">
        <v>14.57</v>
      </c>
      <c r="I55" s="183">
        <v>4.6900000000000004</v>
      </c>
      <c r="J55" s="183">
        <v>9.69</v>
      </c>
      <c r="K55" s="183">
        <v>9.8800000000000008</v>
      </c>
      <c r="L55" s="123" t="s">
        <v>144</v>
      </c>
      <c r="M55" s="123" t="s">
        <v>450</v>
      </c>
      <c r="N55" s="123" t="s">
        <v>521</v>
      </c>
      <c r="O55" s="190">
        <v>21445.8</v>
      </c>
    </row>
    <row r="56" spans="1:117" s="166" customFormat="1" ht="57" x14ac:dyDescent="0.25">
      <c r="A56" s="179"/>
      <c r="B56" s="165"/>
      <c r="C56" s="180" t="s">
        <v>452</v>
      </c>
      <c r="D56" s="196" t="s">
        <v>453</v>
      </c>
      <c r="E56" s="175" t="s">
        <v>324</v>
      </c>
      <c r="F56" s="259">
        <v>5</v>
      </c>
      <c r="G56" s="181">
        <v>5</v>
      </c>
      <c r="H56" s="181">
        <v>14.57</v>
      </c>
      <c r="I56" s="181">
        <v>4.6900000000000004</v>
      </c>
      <c r="J56" s="181">
        <v>9.69</v>
      </c>
      <c r="K56" s="181">
        <v>9.8800000000000008</v>
      </c>
      <c r="L56" s="171" t="s">
        <v>144</v>
      </c>
      <c r="M56" s="171" t="s">
        <v>450</v>
      </c>
      <c r="N56" s="171" t="s">
        <v>522</v>
      </c>
      <c r="O56" s="192">
        <v>35102.028000000006</v>
      </c>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row>
    <row r="57" spans="1:117" ht="57" x14ac:dyDescent="0.25">
      <c r="A57" s="182"/>
      <c r="B57" s="81"/>
      <c r="C57" s="81" t="s">
        <v>523</v>
      </c>
      <c r="D57" s="82" t="s">
        <v>456</v>
      </c>
      <c r="E57" s="174" t="s">
        <v>144</v>
      </c>
      <c r="F57" s="260">
        <v>5</v>
      </c>
      <c r="G57" s="183" t="s">
        <v>457</v>
      </c>
      <c r="H57" s="183">
        <v>15.57</v>
      </c>
      <c r="I57" s="183">
        <v>5.68</v>
      </c>
      <c r="J57" s="183" t="s">
        <v>524</v>
      </c>
      <c r="K57" s="183">
        <v>9.8800000000000008</v>
      </c>
      <c r="L57" s="123" t="s">
        <v>144</v>
      </c>
      <c r="M57" s="123" t="s">
        <v>525</v>
      </c>
      <c r="N57" s="81" t="s">
        <v>460</v>
      </c>
      <c r="O57" s="190" t="s">
        <v>526</v>
      </c>
    </row>
    <row r="58" spans="1:117" s="168" customFormat="1" x14ac:dyDescent="0.25">
      <c r="A58" s="167"/>
      <c r="B58" s="167"/>
      <c r="C58" s="167"/>
      <c r="D58" s="197"/>
      <c r="E58" s="167"/>
      <c r="F58" s="261"/>
      <c r="G58" s="184"/>
      <c r="H58" s="184"/>
      <c r="I58" s="184"/>
      <c r="J58" s="184"/>
      <c r="K58" s="184"/>
      <c r="L58" s="172"/>
      <c r="M58" s="172"/>
      <c r="N58" s="172"/>
      <c r="O58" s="193"/>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row>
    <row r="59" spans="1:117" ht="28.5" x14ac:dyDescent="0.25">
      <c r="A59" s="182" t="s">
        <v>59</v>
      </c>
      <c r="B59" s="81" t="s">
        <v>462</v>
      </c>
      <c r="C59" s="88" t="s">
        <v>322</v>
      </c>
      <c r="D59" s="82" t="s">
        <v>463</v>
      </c>
      <c r="E59" s="174" t="s">
        <v>324</v>
      </c>
      <c r="F59" s="260">
        <v>5</v>
      </c>
      <c r="G59" s="183">
        <v>6</v>
      </c>
      <c r="H59" s="183">
        <v>24.69</v>
      </c>
      <c r="I59" s="183">
        <v>4.13</v>
      </c>
      <c r="J59" s="183">
        <v>10.129999999999999</v>
      </c>
      <c r="K59" s="183">
        <v>20.56</v>
      </c>
      <c r="L59" s="123" t="s">
        <v>144</v>
      </c>
      <c r="M59" s="123" t="s">
        <v>527</v>
      </c>
      <c r="N59" s="123" t="s">
        <v>528</v>
      </c>
      <c r="O59" s="190">
        <v>38261.4</v>
      </c>
    </row>
    <row r="60" spans="1:117" s="166" customFormat="1" ht="28.5" x14ac:dyDescent="0.25">
      <c r="A60" s="187"/>
      <c r="B60" s="165"/>
      <c r="C60" s="180" t="s">
        <v>466</v>
      </c>
      <c r="D60" s="196" t="s">
        <v>467</v>
      </c>
      <c r="E60" s="175" t="s">
        <v>144</v>
      </c>
      <c r="F60" s="259">
        <v>10</v>
      </c>
      <c r="G60" s="181">
        <v>6</v>
      </c>
      <c r="H60" s="181">
        <v>24.69</v>
      </c>
      <c r="I60" s="181">
        <v>4.13</v>
      </c>
      <c r="J60" s="181">
        <v>10.129999999999999</v>
      </c>
      <c r="K60" s="181">
        <v>20.56</v>
      </c>
      <c r="L60" s="171" t="s">
        <v>144</v>
      </c>
      <c r="M60" s="171" t="s">
        <v>468</v>
      </c>
      <c r="N60" s="171" t="s">
        <v>528</v>
      </c>
      <c r="O60" s="192">
        <v>38261.4</v>
      </c>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row>
    <row r="61" spans="1:117" ht="71.25" x14ac:dyDescent="0.25">
      <c r="A61" s="188"/>
      <c r="B61" s="81"/>
      <c r="C61" s="88" t="s">
        <v>469</v>
      </c>
      <c r="D61" s="82" t="s">
        <v>470</v>
      </c>
      <c r="E61" s="174" t="s">
        <v>324</v>
      </c>
      <c r="F61" s="260" t="s">
        <v>471</v>
      </c>
      <c r="G61" s="183">
        <v>4.5</v>
      </c>
      <c r="H61" s="183">
        <v>7.5</v>
      </c>
      <c r="I61" s="183">
        <v>7.5</v>
      </c>
      <c r="J61" s="183">
        <v>12</v>
      </c>
      <c r="K61" s="183" t="s">
        <v>38</v>
      </c>
      <c r="L61" s="123" t="s">
        <v>144</v>
      </c>
      <c r="M61" s="123" t="s">
        <v>472</v>
      </c>
      <c r="N61" s="123" t="s">
        <v>486</v>
      </c>
      <c r="O61" s="190" t="s">
        <v>353</v>
      </c>
    </row>
    <row r="62" spans="1:117" s="168" customFormat="1" ht="15.75" thickBot="1" x14ac:dyDescent="0.3">
      <c r="A62" s="169"/>
      <c r="B62" s="169"/>
      <c r="C62" s="178"/>
      <c r="D62" s="178"/>
      <c r="E62" s="178"/>
      <c r="F62" s="261"/>
      <c r="G62" s="184"/>
      <c r="H62" s="184"/>
      <c r="I62" s="184"/>
      <c r="J62" s="184"/>
      <c r="K62" s="184"/>
      <c r="L62" s="172"/>
      <c r="M62" s="172"/>
      <c r="N62" s="172"/>
      <c r="O62" s="193"/>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row>
    <row r="63" spans="1:117" s="170" customFormat="1" ht="28.15" customHeight="1" thickBot="1" x14ac:dyDescent="0.3">
      <c r="A63" s="650" t="s">
        <v>225</v>
      </c>
      <c r="B63" s="650"/>
      <c r="C63" s="650"/>
      <c r="D63" s="216"/>
      <c r="E63" s="216"/>
      <c r="F63" s="262">
        <f>AVERAGE(F3:F4,F6,F8:F9,F11:F13,F15,F17:F20,F22:F25,F27:F28,F30:F32,F34,F36:F39,F41:F43,F45,F46,F48:F53,F55:F57,F59:F61)</f>
        <v>5.833333333333333</v>
      </c>
      <c r="G63" s="262">
        <f t="shared" ref="G63:K63" si="0">AVERAGE(G3:G4,G6,G8:G9,G11:G13,G15,G17:G20,G22:G25,G27:G28,G30:G32,G34,G36:G39,G41:G43,G45,G46,G48:G53,G55:G57,G59:G61)</f>
        <v>7.3277380952380939</v>
      </c>
      <c r="H63" s="262">
        <f t="shared" si="0"/>
        <v>15.740348837209316</v>
      </c>
      <c r="I63" s="262">
        <f t="shared" si="0"/>
        <v>4.9938095238095235</v>
      </c>
      <c r="J63" s="262">
        <f t="shared" si="0"/>
        <v>11.919146341463412</v>
      </c>
      <c r="K63" s="262">
        <f t="shared" si="0"/>
        <v>11.414375</v>
      </c>
      <c r="L63" s="216"/>
      <c r="M63" s="216"/>
      <c r="N63" s="216"/>
      <c r="O63" s="325">
        <f>AVERAGE(O3:O4,O6,O8:O9,O11:O13,O15,O17:O19,O22:O25,O27:O28,O30:O32,O34,O36:O39,O41:O43,O45,O46,O48:O53,O55:O57,O59:O61)</f>
        <v>39207.932635135134</v>
      </c>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row>
  </sheetData>
  <sheetProtection algorithmName="SHA-512" hashValue="OU/4lfWhrbZhZtTMcw9DMgEa2btrPQzIy5tKjyIxaLXCRg9RF3HjQzo0NmtkymumTLbGCmjOLPFsYqcbXeGyaw==" saltValue="Gg7hU0F2fkRgQkpKyZvN0w==" spinCount="100000" sheet="1" objects="1" scenarios="1"/>
  <autoFilter ref="A2:DM2" xr:uid="{47F09765-156C-453B-8EA5-3C0E30B9E7BB}"/>
  <mergeCells count="2">
    <mergeCell ref="A1:C1"/>
    <mergeCell ref="A63:C6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384F1-6894-4A88-B909-0BA02D93CABF}">
  <sheetPr codeName="Sheet2">
    <tabColor rgb="FF80A833"/>
  </sheetPr>
  <dimension ref="A1:R22"/>
  <sheetViews>
    <sheetView workbookViewId="0">
      <pane xSplit="1" ySplit="4" topLeftCell="I24" activePane="bottomRight" state="frozen"/>
      <selection pane="topRight" activeCell="B1" sqref="B1"/>
      <selection pane="bottomLeft" activeCell="A5" sqref="A5"/>
      <selection pane="bottomRight" activeCell="I24" sqref="I24"/>
    </sheetView>
  </sheetViews>
  <sheetFormatPr defaultRowHeight="15" x14ac:dyDescent="0.25"/>
  <cols>
    <col min="1" max="1" width="20.7109375" style="6" customWidth="1"/>
    <col min="2" max="2" width="13.42578125" bestFit="1" customWidth="1"/>
    <col min="3" max="9" width="13.42578125" customWidth="1"/>
    <col min="10" max="17" width="13.85546875" customWidth="1"/>
    <col min="18" max="18" width="28.7109375" customWidth="1"/>
  </cols>
  <sheetData>
    <row r="1" spans="1:18" s="1" customFormat="1" ht="20.25" x14ac:dyDescent="0.3">
      <c r="A1" s="320" t="s">
        <v>2</v>
      </c>
      <c r="B1" s="5"/>
    </row>
    <row r="2" spans="1:18" s="1" customFormat="1" x14ac:dyDescent="0.25">
      <c r="A2" s="6"/>
      <c r="D2" s="599" t="s">
        <v>14</v>
      </c>
      <c r="E2" s="599"/>
      <c r="F2" s="599"/>
      <c r="G2" s="599"/>
      <c r="H2" s="599"/>
      <c r="I2" s="600"/>
      <c r="J2" s="601" t="s">
        <v>15</v>
      </c>
      <c r="K2" s="601"/>
      <c r="L2" s="601"/>
      <c r="M2" s="601"/>
      <c r="N2" s="601"/>
      <c r="O2" s="601"/>
      <c r="P2" s="601"/>
      <c r="Q2" s="601"/>
      <c r="R2" s="601"/>
    </row>
    <row r="3" spans="1:18" s="1" customFormat="1" x14ac:dyDescent="0.25">
      <c r="A3" s="6"/>
      <c r="D3" s="602" t="s">
        <v>16</v>
      </c>
      <c r="E3" s="602"/>
      <c r="F3" s="603" t="s">
        <v>17</v>
      </c>
      <c r="G3" s="603"/>
      <c r="H3" s="604" t="s">
        <v>18</v>
      </c>
      <c r="I3" s="605"/>
      <c r="J3" s="606" t="s">
        <v>16</v>
      </c>
      <c r="K3" s="606"/>
      <c r="L3" s="606"/>
      <c r="M3" s="607"/>
      <c r="N3" s="608" t="s">
        <v>17</v>
      </c>
      <c r="O3" s="609"/>
      <c r="P3" s="609"/>
      <c r="Q3" s="609"/>
      <c r="R3" s="7" t="s">
        <v>18</v>
      </c>
    </row>
    <row r="4" spans="1:18" s="18" customFormat="1" ht="75" x14ac:dyDescent="0.2">
      <c r="A4" s="136" t="s">
        <v>19</v>
      </c>
      <c r="B4" s="137" t="s">
        <v>20</v>
      </c>
      <c r="C4" s="137" t="s">
        <v>21</v>
      </c>
      <c r="D4" s="138" t="s">
        <v>22</v>
      </c>
      <c r="E4" s="138" t="s">
        <v>23</v>
      </c>
      <c r="F4" s="139" t="s">
        <v>24</v>
      </c>
      <c r="G4" s="139" t="s">
        <v>25</v>
      </c>
      <c r="H4" s="140" t="s">
        <v>26</v>
      </c>
      <c r="I4" s="151" t="s">
        <v>27</v>
      </c>
      <c r="J4" s="141" t="s">
        <v>28</v>
      </c>
      <c r="K4" s="137" t="s">
        <v>29</v>
      </c>
      <c r="L4" s="141" t="s">
        <v>30</v>
      </c>
      <c r="M4" s="141" t="s">
        <v>31</v>
      </c>
      <c r="N4" s="139" t="s">
        <v>32</v>
      </c>
      <c r="O4" s="142" t="s">
        <v>33</v>
      </c>
      <c r="P4" s="139" t="s">
        <v>34</v>
      </c>
      <c r="Q4" s="139" t="s">
        <v>35</v>
      </c>
      <c r="R4" s="143" t="s">
        <v>36</v>
      </c>
    </row>
    <row r="5" spans="1:18" ht="15.75" thickTop="1" x14ac:dyDescent="0.25">
      <c r="A5" s="19" t="s">
        <v>37</v>
      </c>
      <c r="B5" s="75" t="s">
        <v>38</v>
      </c>
      <c r="C5" s="75" t="s">
        <v>38</v>
      </c>
      <c r="D5" s="144">
        <v>36923</v>
      </c>
      <c r="E5" s="144">
        <v>47356</v>
      </c>
      <c r="F5" s="144">
        <v>42427</v>
      </c>
      <c r="G5" s="144">
        <v>54197</v>
      </c>
      <c r="H5" s="144">
        <v>48720</v>
      </c>
      <c r="I5" s="152">
        <v>62347</v>
      </c>
      <c r="J5" s="144">
        <v>35867</v>
      </c>
      <c r="K5" s="144">
        <v>44570</v>
      </c>
      <c r="L5" s="144">
        <v>46917</v>
      </c>
      <c r="M5" s="75">
        <v>27</v>
      </c>
      <c r="N5" s="144">
        <v>42395</v>
      </c>
      <c r="O5" s="144">
        <v>51371</v>
      </c>
      <c r="P5" s="144">
        <v>53792</v>
      </c>
      <c r="Q5" s="75">
        <v>27</v>
      </c>
      <c r="R5" s="75" t="s">
        <v>39</v>
      </c>
    </row>
    <row r="6" spans="1:18" x14ac:dyDescent="0.25">
      <c r="A6" s="19" t="s">
        <v>40</v>
      </c>
      <c r="B6" s="75" t="s">
        <v>38</v>
      </c>
      <c r="C6" s="75" t="s">
        <v>38</v>
      </c>
      <c r="D6" s="144">
        <v>33009</v>
      </c>
      <c r="E6" s="144">
        <v>45478</v>
      </c>
      <c r="F6" s="144">
        <v>36819</v>
      </c>
      <c r="G6" s="144">
        <v>45304</v>
      </c>
      <c r="H6" s="144">
        <v>47319</v>
      </c>
      <c r="I6" s="152">
        <v>50787</v>
      </c>
      <c r="J6" s="144">
        <v>29244</v>
      </c>
      <c r="K6" s="144">
        <v>35994</v>
      </c>
      <c r="L6" s="144">
        <v>35994</v>
      </c>
      <c r="M6" s="75">
        <v>15</v>
      </c>
      <c r="N6" s="144">
        <v>33630</v>
      </c>
      <c r="O6" s="144">
        <v>41130</v>
      </c>
      <c r="P6" s="144">
        <v>41130</v>
      </c>
      <c r="Q6" s="75">
        <v>15</v>
      </c>
      <c r="R6" s="75" t="s">
        <v>41</v>
      </c>
    </row>
    <row r="7" spans="1:18" x14ac:dyDescent="0.25">
      <c r="A7" s="19" t="s">
        <v>42</v>
      </c>
      <c r="B7" s="75" t="s">
        <v>38</v>
      </c>
      <c r="C7" s="75" t="s">
        <v>38</v>
      </c>
      <c r="D7" s="144">
        <v>39793</v>
      </c>
      <c r="E7" s="144">
        <v>56182</v>
      </c>
      <c r="F7" s="144">
        <v>45352</v>
      </c>
      <c r="G7" s="144">
        <v>70753</v>
      </c>
      <c r="H7" s="144">
        <v>59305</v>
      </c>
      <c r="I7" s="152">
        <v>80401</v>
      </c>
      <c r="J7" s="144" t="s">
        <v>38</v>
      </c>
      <c r="K7" s="144" t="s">
        <v>38</v>
      </c>
      <c r="L7" s="144" t="s">
        <v>38</v>
      </c>
      <c r="M7" s="144" t="s">
        <v>38</v>
      </c>
      <c r="N7" s="144" t="s">
        <v>38</v>
      </c>
      <c r="O7" s="144" t="s">
        <v>38</v>
      </c>
      <c r="P7" s="144" t="s">
        <v>38</v>
      </c>
      <c r="Q7" s="144" t="s">
        <v>38</v>
      </c>
      <c r="R7" s="144" t="s">
        <v>38</v>
      </c>
    </row>
    <row r="8" spans="1:18" x14ac:dyDescent="0.25">
      <c r="A8" s="19" t="s">
        <v>43</v>
      </c>
      <c r="B8" s="75" t="s">
        <v>38</v>
      </c>
      <c r="C8" s="75" t="s">
        <v>38</v>
      </c>
      <c r="D8" s="144">
        <v>36085</v>
      </c>
      <c r="E8" s="144">
        <v>58330</v>
      </c>
      <c r="F8" s="144">
        <v>38479</v>
      </c>
      <c r="G8" s="144">
        <v>61569</v>
      </c>
      <c r="H8" s="144">
        <v>47780</v>
      </c>
      <c r="I8" s="152">
        <v>62994</v>
      </c>
      <c r="J8" s="144" t="s">
        <v>38</v>
      </c>
      <c r="K8" s="144" t="s">
        <v>38</v>
      </c>
      <c r="L8" s="144" t="s">
        <v>38</v>
      </c>
      <c r="M8" s="144" t="s">
        <v>38</v>
      </c>
      <c r="N8" s="144" t="s">
        <v>38</v>
      </c>
      <c r="O8" s="144" t="s">
        <v>38</v>
      </c>
      <c r="P8" s="144" t="s">
        <v>38</v>
      </c>
      <c r="Q8" s="144" t="s">
        <v>38</v>
      </c>
      <c r="R8" s="144" t="s">
        <v>38</v>
      </c>
    </row>
    <row r="9" spans="1:18" x14ac:dyDescent="0.25">
      <c r="A9" s="19" t="s">
        <v>44</v>
      </c>
      <c r="B9" s="75" t="s">
        <v>38</v>
      </c>
      <c r="C9" s="75" t="s">
        <v>38</v>
      </c>
      <c r="D9" s="144">
        <v>33699</v>
      </c>
      <c r="E9" s="144">
        <v>50628</v>
      </c>
      <c r="F9" s="144">
        <v>38665</v>
      </c>
      <c r="G9" s="144">
        <v>58281</v>
      </c>
      <c r="H9" s="144">
        <v>52942</v>
      </c>
      <c r="I9" s="152">
        <v>73047</v>
      </c>
      <c r="J9" s="144">
        <v>33242</v>
      </c>
      <c r="K9" s="144">
        <v>46017</v>
      </c>
      <c r="L9" s="144">
        <v>50285</v>
      </c>
      <c r="M9" s="75">
        <v>21</v>
      </c>
      <c r="N9" s="144">
        <v>38438</v>
      </c>
      <c r="O9" s="144">
        <v>52918</v>
      </c>
      <c r="P9" s="144">
        <v>57825</v>
      </c>
      <c r="Q9" s="75">
        <v>21</v>
      </c>
      <c r="R9" s="75" t="s">
        <v>45</v>
      </c>
    </row>
    <row r="10" spans="1:18" x14ac:dyDescent="0.25">
      <c r="A10" s="19" t="s">
        <v>46</v>
      </c>
      <c r="B10" s="75" t="s">
        <v>38</v>
      </c>
      <c r="C10" s="75" t="s">
        <v>38</v>
      </c>
      <c r="D10" s="144">
        <v>35298</v>
      </c>
      <c r="E10" s="144">
        <v>49911</v>
      </c>
      <c r="F10" s="144">
        <v>38946</v>
      </c>
      <c r="G10" s="144">
        <v>54519</v>
      </c>
      <c r="H10" s="144">
        <v>50560</v>
      </c>
      <c r="I10" s="152">
        <v>58980</v>
      </c>
      <c r="J10" s="144">
        <v>28930</v>
      </c>
      <c r="K10" s="144">
        <v>37656</v>
      </c>
      <c r="L10" s="144">
        <v>38275</v>
      </c>
      <c r="M10" s="75">
        <v>20</v>
      </c>
      <c r="N10" s="144">
        <v>32239</v>
      </c>
      <c r="O10" s="144">
        <v>40953</v>
      </c>
      <c r="P10" s="144">
        <v>41572</v>
      </c>
      <c r="Q10" s="75">
        <v>20</v>
      </c>
      <c r="R10" s="75" t="s">
        <v>41</v>
      </c>
    </row>
    <row r="11" spans="1:18" x14ac:dyDescent="0.25">
      <c r="A11" s="19" t="s">
        <v>47</v>
      </c>
      <c r="B11" s="75" t="s">
        <v>38</v>
      </c>
      <c r="C11" s="75" t="s">
        <v>38</v>
      </c>
      <c r="D11" s="144">
        <v>39354</v>
      </c>
      <c r="E11" s="144">
        <v>51943</v>
      </c>
      <c r="F11" s="144">
        <v>40139</v>
      </c>
      <c r="G11" s="144">
        <v>53669</v>
      </c>
      <c r="H11" s="144">
        <v>49067</v>
      </c>
      <c r="I11" s="152">
        <v>55960</v>
      </c>
      <c r="J11" s="144" t="s">
        <v>38</v>
      </c>
      <c r="K11" s="144" t="s">
        <v>38</v>
      </c>
      <c r="L11" s="144" t="s">
        <v>38</v>
      </c>
      <c r="M11" s="144" t="s">
        <v>38</v>
      </c>
      <c r="N11" s="144" t="s">
        <v>38</v>
      </c>
      <c r="O11" s="144" t="s">
        <v>38</v>
      </c>
      <c r="P11" s="144" t="s">
        <v>38</v>
      </c>
      <c r="Q11" s="144" t="s">
        <v>38</v>
      </c>
      <c r="R11" s="144" t="s">
        <v>38</v>
      </c>
    </row>
    <row r="12" spans="1:18" x14ac:dyDescent="0.25">
      <c r="A12" s="19" t="s">
        <v>48</v>
      </c>
      <c r="B12" s="75" t="s">
        <v>38</v>
      </c>
      <c r="C12" s="75" t="s">
        <v>38</v>
      </c>
      <c r="D12" s="144">
        <v>43381</v>
      </c>
      <c r="E12" s="144">
        <v>57917</v>
      </c>
      <c r="F12" s="144">
        <v>45741</v>
      </c>
      <c r="G12" s="144">
        <v>79354</v>
      </c>
      <c r="H12" s="144">
        <v>64546</v>
      </c>
      <c r="I12" s="152">
        <v>84468</v>
      </c>
      <c r="J12" s="144">
        <v>40706</v>
      </c>
      <c r="K12" s="144" t="s">
        <v>38</v>
      </c>
      <c r="L12" s="144" t="s">
        <v>38</v>
      </c>
      <c r="M12" s="144" t="s">
        <v>38</v>
      </c>
      <c r="N12" s="144" t="s">
        <v>38</v>
      </c>
      <c r="O12" s="144" t="s">
        <v>38</v>
      </c>
      <c r="P12" s="144" t="s">
        <v>38</v>
      </c>
      <c r="Q12" s="144" t="s">
        <v>38</v>
      </c>
      <c r="R12" s="144" t="s">
        <v>38</v>
      </c>
    </row>
    <row r="13" spans="1:18" x14ac:dyDescent="0.25">
      <c r="A13" s="19" t="s">
        <v>49</v>
      </c>
      <c r="B13" s="75" t="s">
        <v>38</v>
      </c>
      <c r="C13" s="75" t="s">
        <v>38</v>
      </c>
      <c r="D13" s="144">
        <v>31180</v>
      </c>
      <c r="E13" s="144">
        <v>50651</v>
      </c>
      <c r="F13" s="144">
        <v>33261</v>
      </c>
      <c r="G13" s="144">
        <v>58491</v>
      </c>
      <c r="H13" s="144">
        <v>42187</v>
      </c>
      <c r="I13" s="152">
        <v>65311</v>
      </c>
      <c r="J13" s="144">
        <v>30900</v>
      </c>
      <c r="K13" s="144">
        <v>38325</v>
      </c>
      <c r="L13" s="144">
        <v>50285</v>
      </c>
      <c r="M13" s="75">
        <v>35</v>
      </c>
      <c r="N13" s="144">
        <v>32960</v>
      </c>
      <c r="O13" s="144">
        <v>42860</v>
      </c>
      <c r="P13" s="144">
        <v>58120</v>
      </c>
      <c r="Q13" s="75">
        <v>35</v>
      </c>
      <c r="R13" s="75" t="s">
        <v>50</v>
      </c>
    </row>
    <row r="14" spans="1:18" x14ac:dyDescent="0.25">
      <c r="A14" s="19" t="s">
        <v>51</v>
      </c>
      <c r="B14" s="75" t="s">
        <v>38</v>
      </c>
      <c r="C14" s="75" t="s">
        <v>38</v>
      </c>
      <c r="D14" s="144">
        <v>30779</v>
      </c>
      <c r="E14" s="144">
        <v>53303</v>
      </c>
      <c r="F14" s="144">
        <v>33866</v>
      </c>
      <c r="G14" s="144">
        <v>58582</v>
      </c>
      <c r="H14" s="144">
        <v>44990</v>
      </c>
      <c r="I14" s="152">
        <v>61003</v>
      </c>
      <c r="J14" s="144">
        <v>30800</v>
      </c>
      <c r="K14" s="144">
        <v>39650</v>
      </c>
      <c r="L14" s="144">
        <v>53180</v>
      </c>
      <c r="M14" s="75">
        <v>36</v>
      </c>
      <c r="N14" s="144">
        <v>33880</v>
      </c>
      <c r="O14" s="144">
        <v>43620</v>
      </c>
      <c r="P14" s="144">
        <v>58500</v>
      </c>
      <c r="Q14" s="75">
        <v>36</v>
      </c>
      <c r="R14" s="75" t="s">
        <v>52</v>
      </c>
    </row>
    <row r="15" spans="1:18" x14ac:dyDescent="0.25">
      <c r="A15" s="19" t="s">
        <v>53</v>
      </c>
      <c r="B15" s="75" t="s">
        <v>38</v>
      </c>
      <c r="C15" s="75" t="s">
        <v>38</v>
      </c>
      <c r="D15" s="144">
        <v>31600</v>
      </c>
      <c r="E15" s="144">
        <v>42325</v>
      </c>
      <c r="F15" s="144">
        <v>32800</v>
      </c>
      <c r="G15" s="144">
        <v>43950</v>
      </c>
      <c r="H15" s="144">
        <v>44547</v>
      </c>
      <c r="I15" s="152">
        <v>46000</v>
      </c>
      <c r="J15" s="144">
        <v>31600</v>
      </c>
      <c r="K15" s="144">
        <v>38075</v>
      </c>
      <c r="L15" s="144">
        <v>42325</v>
      </c>
      <c r="M15" s="75">
        <v>25</v>
      </c>
      <c r="N15" s="144">
        <v>32800</v>
      </c>
      <c r="O15" s="144">
        <v>39700</v>
      </c>
      <c r="P15" s="144">
        <v>43950</v>
      </c>
      <c r="Q15" s="75">
        <v>25</v>
      </c>
      <c r="R15" s="75" t="s">
        <v>41</v>
      </c>
    </row>
    <row r="16" spans="1:18" x14ac:dyDescent="0.25">
      <c r="A16" s="19" t="s">
        <v>54</v>
      </c>
      <c r="B16" s="75" t="s">
        <v>38</v>
      </c>
      <c r="C16" s="75" t="s">
        <v>38</v>
      </c>
      <c r="D16" s="144">
        <v>32389</v>
      </c>
      <c r="E16" s="144">
        <v>50751</v>
      </c>
      <c r="F16" s="144">
        <v>36967</v>
      </c>
      <c r="G16" s="144">
        <v>57331</v>
      </c>
      <c r="H16" s="144">
        <v>48430</v>
      </c>
      <c r="I16" s="152">
        <v>70055</v>
      </c>
      <c r="J16" s="144">
        <v>27911</v>
      </c>
      <c r="K16" s="144">
        <v>36982</v>
      </c>
      <c r="L16" s="144">
        <v>42887</v>
      </c>
      <c r="M16" s="75">
        <v>22</v>
      </c>
      <c r="N16" s="144">
        <v>31958</v>
      </c>
      <c r="O16" s="144">
        <v>44518</v>
      </c>
      <c r="P16" s="144">
        <v>48549</v>
      </c>
      <c r="Q16" s="75">
        <v>22</v>
      </c>
      <c r="R16" s="75" t="s">
        <v>55</v>
      </c>
    </row>
    <row r="17" spans="1:18" x14ac:dyDescent="0.25">
      <c r="A17" s="19" t="s">
        <v>56</v>
      </c>
      <c r="B17" s="75" t="s">
        <v>38</v>
      </c>
      <c r="C17" s="75" t="s">
        <v>38</v>
      </c>
      <c r="D17" s="144">
        <v>34353</v>
      </c>
      <c r="E17" s="144">
        <v>45573</v>
      </c>
      <c r="F17" s="144">
        <v>37332</v>
      </c>
      <c r="G17" s="144">
        <v>50162</v>
      </c>
      <c r="H17" s="144">
        <v>47742</v>
      </c>
      <c r="I17" s="152">
        <v>58405</v>
      </c>
      <c r="J17" s="144">
        <v>30876</v>
      </c>
      <c r="K17" s="144">
        <v>37461</v>
      </c>
      <c r="L17" s="144">
        <v>37461</v>
      </c>
      <c r="M17" s="75">
        <v>11</v>
      </c>
      <c r="N17" s="144">
        <v>34291</v>
      </c>
      <c r="O17" s="144">
        <v>41766</v>
      </c>
      <c r="P17" s="144">
        <v>41766</v>
      </c>
      <c r="Q17" s="75">
        <v>11</v>
      </c>
      <c r="R17" s="75" t="s">
        <v>41</v>
      </c>
    </row>
    <row r="18" spans="1:18" x14ac:dyDescent="0.25">
      <c r="A18" s="19" t="s">
        <v>57</v>
      </c>
      <c r="B18" s="75" t="s">
        <v>38</v>
      </c>
      <c r="C18" s="75" t="s">
        <v>38</v>
      </c>
      <c r="D18" s="144">
        <v>39339</v>
      </c>
      <c r="E18" s="144">
        <v>56091</v>
      </c>
      <c r="F18" s="144">
        <v>42387</v>
      </c>
      <c r="G18" s="144">
        <v>59329</v>
      </c>
      <c r="H18" s="144">
        <v>49690</v>
      </c>
      <c r="I18" s="152">
        <v>62326</v>
      </c>
      <c r="J18" s="144">
        <v>27320</v>
      </c>
      <c r="K18" s="144">
        <v>41160</v>
      </c>
      <c r="L18" s="144">
        <v>44270</v>
      </c>
      <c r="M18" s="75">
        <v>20</v>
      </c>
      <c r="N18" s="144">
        <v>27320</v>
      </c>
      <c r="O18" s="144">
        <v>41160</v>
      </c>
      <c r="P18" s="144">
        <v>44270</v>
      </c>
      <c r="Q18" s="75">
        <v>20</v>
      </c>
      <c r="R18" s="75" t="s">
        <v>41</v>
      </c>
    </row>
    <row r="19" spans="1:18" x14ac:dyDescent="0.25">
      <c r="A19" s="27" t="s">
        <v>58</v>
      </c>
      <c r="B19" s="75" t="s">
        <v>38</v>
      </c>
      <c r="C19" s="75" t="s">
        <v>38</v>
      </c>
      <c r="D19" s="144">
        <v>38582</v>
      </c>
      <c r="E19" s="144">
        <v>58341</v>
      </c>
      <c r="F19" s="144">
        <v>41188</v>
      </c>
      <c r="G19" s="144">
        <v>61540</v>
      </c>
      <c r="H19" s="144">
        <v>49786</v>
      </c>
      <c r="I19" s="152" t="s">
        <v>38</v>
      </c>
      <c r="J19" s="144">
        <v>30407</v>
      </c>
      <c r="K19" s="144" t="s">
        <v>38</v>
      </c>
      <c r="L19" s="144" t="s">
        <v>38</v>
      </c>
      <c r="M19" s="144" t="s">
        <v>38</v>
      </c>
      <c r="N19" s="144" t="s">
        <v>38</v>
      </c>
      <c r="O19" s="144" t="s">
        <v>38</v>
      </c>
      <c r="P19" s="144" t="s">
        <v>38</v>
      </c>
      <c r="Q19" s="144" t="s">
        <v>38</v>
      </c>
      <c r="R19" s="144" t="s">
        <v>38</v>
      </c>
    </row>
    <row r="20" spans="1:18" x14ac:dyDescent="0.25">
      <c r="A20" s="27" t="s">
        <v>59</v>
      </c>
      <c r="B20" s="75" t="s">
        <v>38</v>
      </c>
      <c r="C20" s="75" t="s">
        <v>38</v>
      </c>
      <c r="D20" s="144">
        <v>32565</v>
      </c>
      <c r="E20" s="144">
        <v>53586</v>
      </c>
      <c r="F20" s="144">
        <v>35399</v>
      </c>
      <c r="G20" s="144">
        <v>56441</v>
      </c>
      <c r="H20" s="144">
        <v>45086</v>
      </c>
      <c r="I20" s="152">
        <v>60143</v>
      </c>
      <c r="J20" s="144">
        <v>29315</v>
      </c>
      <c r="K20" s="144">
        <v>37338</v>
      </c>
      <c r="L20" s="144">
        <v>47709</v>
      </c>
      <c r="M20" s="75">
        <v>35</v>
      </c>
      <c r="N20" s="144">
        <v>31843</v>
      </c>
      <c r="O20" s="144">
        <v>39867</v>
      </c>
      <c r="P20" s="144">
        <v>50237</v>
      </c>
      <c r="Q20" s="75">
        <v>35</v>
      </c>
      <c r="R20" s="75" t="s">
        <v>60</v>
      </c>
    </row>
    <row r="21" spans="1:18" x14ac:dyDescent="0.25">
      <c r="A21" s="29" t="s">
        <v>61</v>
      </c>
      <c r="B21" s="267" t="s">
        <v>38</v>
      </c>
      <c r="C21" s="267" t="s">
        <v>38</v>
      </c>
      <c r="D21" s="249">
        <v>35520.5625</v>
      </c>
      <c r="E21" s="249">
        <v>51772.875</v>
      </c>
      <c r="F21" s="249">
        <v>38735.5</v>
      </c>
      <c r="G21" s="249">
        <v>57717</v>
      </c>
      <c r="H21" s="249">
        <v>49543.5625</v>
      </c>
      <c r="I21" s="250">
        <v>63481.8</v>
      </c>
      <c r="J21" s="249">
        <v>31293</v>
      </c>
      <c r="K21" s="249">
        <v>39384.36363636364</v>
      </c>
      <c r="L21" s="249">
        <v>44508</v>
      </c>
      <c r="M21" s="248">
        <v>24</v>
      </c>
      <c r="N21" s="249">
        <v>33795.818181818184</v>
      </c>
      <c r="O21" s="249">
        <v>43623.909090909088</v>
      </c>
      <c r="P21" s="249">
        <v>49064.63636363636</v>
      </c>
      <c r="Q21" s="248">
        <v>24</v>
      </c>
      <c r="R21" s="154"/>
    </row>
    <row r="22" spans="1:18" x14ac:dyDescent="0.25">
      <c r="A22" s="147" t="s">
        <v>62</v>
      </c>
      <c r="B22" s="232">
        <v>100</v>
      </c>
      <c r="C22" s="236">
        <v>-0.14699999999999999</v>
      </c>
      <c r="D22" s="233">
        <v>36605</v>
      </c>
      <c r="E22" s="233">
        <v>55931</v>
      </c>
      <c r="F22" s="233">
        <v>40113</v>
      </c>
      <c r="G22" s="233">
        <v>62941</v>
      </c>
      <c r="H22" s="233">
        <v>56368</v>
      </c>
      <c r="I22" s="234">
        <v>67712</v>
      </c>
      <c r="J22" s="233"/>
      <c r="K22" s="233"/>
      <c r="L22" s="233"/>
      <c r="M22" s="232"/>
      <c r="N22" s="232"/>
      <c r="O22" s="232"/>
      <c r="P22" s="232"/>
      <c r="Q22" s="232"/>
      <c r="R22" s="148"/>
    </row>
  </sheetData>
  <sheetProtection algorithmName="SHA-512" hashValue="VbJEzDIvMyS5Abh/9DOQ/1hyAuKXZue5M6glI3Jv9YuEpJ9bk0u6dYMXbXF4RisbbPbC0yYremh55nixlR9MxA==" saltValue="JGKb0cpA6mJ6G78aB3/lQA=="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13315-98CD-4309-A963-B66BF46BFA9E}">
  <sheetPr codeName="Sheet15">
    <tabColor rgb="FF0D4263"/>
  </sheetPr>
  <dimension ref="A1:DM63"/>
  <sheetViews>
    <sheetView zoomScale="90" zoomScaleNormal="90" workbookViewId="0">
      <pane xSplit="3" ySplit="2" topLeftCell="G3" activePane="bottomRight" state="frozen"/>
      <selection pane="topRight"/>
      <selection pane="bottomLeft"/>
      <selection pane="bottomRight" activeCell="K57" sqref="K57"/>
    </sheetView>
  </sheetViews>
  <sheetFormatPr defaultRowHeight="15" x14ac:dyDescent="0.25"/>
  <cols>
    <col min="1" max="1" width="18.42578125" style="189" bestFit="1" customWidth="1"/>
    <col min="2" max="2" width="38" style="123" customWidth="1"/>
    <col min="3" max="3" width="47.42578125" style="38" bestFit="1" customWidth="1"/>
    <col min="4" max="4" width="62.42578125" style="38" bestFit="1" customWidth="1"/>
    <col min="5" max="12" width="10.85546875" style="38" customWidth="1"/>
    <col min="13" max="13" width="36" style="38" customWidth="1"/>
    <col min="14" max="14" width="55.7109375" style="38" customWidth="1"/>
    <col min="15" max="15" width="16.28515625" style="194" customWidth="1"/>
  </cols>
  <sheetData>
    <row r="1" spans="1:117" ht="23.45" customHeight="1" x14ac:dyDescent="0.25">
      <c r="A1" s="649" t="s">
        <v>529</v>
      </c>
      <c r="B1" s="649"/>
      <c r="C1" s="649"/>
      <c r="D1" s="123"/>
      <c r="E1" s="123"/>
      <c r="F1" s="123"/>
      <c r="G1" s="123"/>
      <c r="H1" s="123"/>
      <c r="I1" s="123"/>
      <c r="J1" s="123"/>
      <c r="K1" s="123"/>
      <c r="L1" s="123"/>
      <c r="M1" s="123"/>
      <c r="N1" s="123"/>
      <c r="O1" s="190"/>
    </row>
    <row r="2" spans="1:117" s="80" customFormat="1" ht="99.75" x14ac:dyDescent="0.25">
      <c r="A2" s="77" t="s">
        <v>19</v>
      </c>
      <c r="B2" s="78" t="s">
        <v>305</v>
      </c>
      <c r="C2" s="78" t="s">
        <v>306</v>
      </c>
      <c r="D2" s="78" t="s">
        <v>307</v>
      </c>
      <c r="E2" s="78" t="s">
        <v>308</v>
      </c>
      <c r="F2" s="79" t="s">
        <v>309</v>
      </c>
      <c r="G2" s="78" t="s">
        <v>310</v>
      </c>
      <c r="H2" s="78" t="s">
        <v>311</v>
      </c>
      <c r="I2" s="78" t="s">
        <v>312</v>
      </c>
      <c r="J2" s="78" t="s">
        <v>313</v>
      </c>
      <c r="K2" s="78" t="s">
        <v>314</v>
      </c>
      <c r="L2" s="78" t="s">
        <v>315</v>
      </c>
      <c r="M2" s="78" t="s">
        <v>316</v>
      </c>
      <c r="N2" s="78" t="s">
        <v>317</v>
      </c>
      <c r="O2" s="191" t="s">
        <v>475</v>
      </c>
    </row>
    <row r="3" spans="1:117" s="166" customFormat="1" ht="28.5" x14ac:dyDescent="0.25">
      <c r="A3" s="179" t="s">
        <v>37</v>
      </c>
      <c r="B3" s="165" t="s">
        <v>321</v>
      </c>
      <c r="C3" s="180" t="s">
        <v>322</v>
      </c>
      <c r="D3" s="196" t="s">
        <v>323</v>
      </c>
      <c r="E3" s="175" t="s">
        <v>324</v>
      </c>
      <c r="F3" s="259">
        <v>10</v>
      </c>
      <c r="G3" s="181">
        <v>7.5</v>
      </c>
      <c r="H3" s="181">
        <v>12.36</v>
      </c>
      <c r="I3" s="181">
        <v>2.41</v>
      </c>
      <c r="J3" s="181">
        <v>9.91</v>
      </c>
      <c r="K3" s="181">
        <v>9.9499999999999993</v>
      </c>
      <c r="L3" s="171" t="s">
        <v>144</v>
      </c>
      <c r="M3" s="171" t="s">
        <v>476</v>
      </c>
      <c r="N3" s="171" t="s">
        <v>477</v>
      </c>
      <c r="O3" s="192">
        <v>41336.347500000003</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row>
    <row r="4" spans="1:117" ht="28.5" x14ac:dyDescent="0.25">
      <c r="A4" s="182"/>
      <c r="B4" s="81"/>
      <c r="C4" s="81" t="s">
        <v>327</v>
      </c>
      <c r="D4" s="82" t="s">
        <v>328</v>
      </c>
      <c r="E4" s="174" t="s">
        <v>144</v>
      </c>
      <c r="F4" s="260">
        <v>10</v>
      </c>
      <c r="G4" s="183">
        <v>6</v>
      </c>
      <c r="H4" s="183">
        <v>11.22</v>
      </c>
      <c r="I4" s="183">
        <v>1.27</v>
      </c>
      <c r="J4" s="183">
        <v>7.27</v>
      </c>
      <c r="K4" s="183">
        <v>9.9500000000000011</v>
      </c>
      <c r="L4" s="123" t="s">
        <v>144</v>
      </c>
      <c r="M4" s="123" t="s">
        <v>329</v>
      </c>
      <c r="N4" s="123" t="s">
        <v>478</v>
      </c>
      <c r="O4" s="190">
        <v>33395.67</v>
      </c>
    </row>
    <row r="5" spans="1:117" s="168" customFormat="1" x14ac:dyDescent="0.25">
      <c r="A5" s="167"/>
      <c r="B5" s="167"/>
      <c r="C5" s="167"/>
      <c r="D5" s="197"/>
      <c r="E5" s="167"/>
      <c r="F5" s="261"/>
      <c r="G5" s="184"/>
      <c r="H5" s="184"/>
      <c r="I5" s="184"/>
      <c r="J5" s="184"/>
      <c r="K5" s="184"/>
      <c r="L5" s="172"/>
      <c r="M5" s="172"/>
      <c r="N5" s="172"/>
      <c r="O5" s="193"/>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row>
    <row r="6" spans="1:117" s="166" customFormat="1" ht="28.5" x14ac:dyDescent="0.25">
      <c r="A6" s="179" t="s">
        <v>40</v>
      </c>
      <c r="B6" s="165" t="s">
        <v>331</v>
      </c>
      <c r="C6" s="185" t="s">
        <v>332</v>
      </c>
      <c r="D6" s="198" t="s">
        <v>333</v>
      </c>
      <c r="E6" s="173" t="s">
        <v>144</v>
      </c>
      <c r="F6" s="259">
        <v>5</v>
      </c>
      <c r="G6" s="181">
        <v>6.5</v>
      </c>
      <c r="H6" s="181">
        <v>14.5</v>
      </c>
      <c r="I6" s="181">
        <v>7.07</v>
      </c>
      <c r="J6" s="181">
        <v>13.57</v>
      </c>
      <c r="K6" s="181">
        <v>7.93</v>
      </c>
      <c r="L6" s="171" t="s">
        <v>144</v>
      </c>
      <c r="M6" s="171" t="s">
        <v>479</v>
      </c>
      <c r="N6" s="171" t="s">
        <v>480</v>
      </c>
      <c r="O6" s="192">
        <v>34290.134999999995</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row>
    <row r="7" spans="1:117" s="168" customFormat="1" x14ac:dyDescent="0.25">
      <c r="A7" s="167"/>
      <c r="B7" s="167"/>
      <c r="C7" s="167"/>
      <c r="D7" s="197"/>
      <c r="E7" s="167"/>
      <c r="F7" s="261"/>
      <c r="G7" s="184"/>
      <c r="H7" s="184"/>
      <c r="I7" s="184"/>
      <c r="J7" s="184"/>
      <c r="K7" s="184"/>
      <c r="L7" s="172"/>
      <c r="M7" s="172"/>
      <c r="N7" s="172"/>
      <c r="O7" s="193"/>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row>
    <row r="8" spans="1:117" ht="42.75" x14ac:dyDescent="0.25">
      <c r="A8" s="182" t="s">
        <v>42</v>
      </c>
      <c r="B8" s="81" t="s">
        <v>336</v>
      </c>
      <c r="C8" s="88" t="s">
        <v>322</v>
      </c>
      <c r="D8" s="82" t="s">
        <v>337</v>
      </c>
      <c r="E8" s="174" t="s">
        <v>324</v>
      </c>
      <c r="F8" s="260">
        <v>5</v>
      </c>
      <c r="G8" s="183">
        <v>3</v>
      </c>
      <c r="H8" s="183">
        <v>12.33</v>
      </c>
      <c r="I8" s="183">
        <v>6.22</v>
      </c>
      <c r="J8" s="183">
        <v>9.2200000000000006</v>
      </c>
      <c r="K8" s="183">
        <v>6.11</v>
      </c>
      <c r="L8" s="123" t="s">
        <v>144</v>
      </c>
      <c r="M8" s="123" t="s">
        <v>481</v>
      </c>
      <c r="N8" s="123" t="s">
        <v>482</v>
      </c>
      <c r="O8" s="190">
        <v>49405.544999999998</v>
      </c>
    </row>
    <row r="9" spans="1:117" s="166" customFormat="1" ht="42.75" x14ac:dyDescent="0.25">
      <c r="A9" s="179"/>
      <c r="B9" s="165"/>
      <c r="C9" s="180" t="s">
        <v>327</v>
      </c>
      <c r="D9" s="196" t="s">
        <v>340</v>
      </c>
      <c r="E9" s="175" t="s">
        <v>144</v>
      </c>
      <c r="F9" s="259">
        <v>10</v>
      </c>
      <c r="G9" s="181">
        <v>5</v>
      </c>
      <c r="H9" s="181">
        <v>12.33</v>
      </c>
      <c r="I9" s="181">
        <v>6.22</v>
      </c>
      <c r="J9" s="181">
        <v>11.22</v>
      </c>
      <c r="K9" s="181">
        <v>6.11</v>
      </c>
      <c r="L9" s="171" t="s">
        <v>144</v>
      </c>
      <c r="M9" s="171" t="s">
        <v>483</v>
      </c>
      <c r="N9" s="171" t="s">
        <v>342</v>
      </c>
      <c r="O9" s="192">
        <v>48359.924999999996</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row>
    <row r="10" spans="1:117" s="168" customFormat="1" x14ac:dyDescent="0.25">
      <c r="A10" s="167"/>
      <c r="B10" s="167"/>
      <c r="C10" s="167"/>
      <c r="D10" s="197"/>
      <c r="E10" s="167"/>
      <c r="F10" s="261"/>
      <c r="G10" s="184"/>
      <c r="H10" s="184"/>
      <c r="I10" s="184"/>
      <c r="J10" s="184"/>
      <c r="K10" s="184"/>
      <c r="L10" s="172"/>
      <c r="M10" s="172"/>
      <c r="N10" s="172"/>
      <c r="O10" s="193"/>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row>
    <row r="11" spans="1:117" s="166" customFormat="1" ht="28.5" x14ac:dyDescent="0.25">
      <c r="A11" s="179" t="s">
        <v>43</v>
      </c>
      <c r="B11" s="165" t="s">
        <v>343</v>
      </c>
      <c r="C11" s="180" t="s">
        <v>322</v>
      </c>
      <c r="D11" s="196" t="s">
        <v>344</v>
      </c>
      <c r="E11" s="175" t="s">
        <v>324</v>
      </c>
      <c r="F11" s="259">
        <v>6</v>
      </c>
      <c r="G11" s="181">
        <v>3</v>
      </c>
      <c r="H11" s="181">
        <v>10.19</v>
      </c>
      <c r="I11" s="181">
        <v>5.96</v>
      </c>
      <c r="J11" s="181">
        <v>8.9600000000000009</v>
      </c>
      <c r="K11" s="181">
        <v>4.2300000000000004</v>
      </c>
      <c r="L11" s="171" t="s">
        <v>144</v>
      </c>
      <c r="M11" s="171" t="s">
        <v>484</v>
      </c>
      <c r="N11" s="171" t="s">
        <v>346</v>
      </c>
      <c r="O11" s="192">
        <v>32460.12</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row>
    <row r="12" spans="1:117" ht="57" x14ac:dyDescent="0.25">
      <c r="A12" s="182"/>
      <c r="B12" s="81"/>
      <c r="C12" s="81" t="s">
        <v>327</v>
      </c>
      <c r="D12" s="82" t="s">
        <v>347</v>
      </c>
      <c r="E12" s="174" t="s">
        <v>144</v>
      </c>
      <c r="F12" s="260">
        <v>8</v>
      </c>
      <c r="G12" s="183">
        <v>3</v>
      </c>
      <c r="H12" s="183">
        <v>10.19</v>
      </c>
      <c r="I12" s="183">
        <v>5.96</v>
      </c>
      <c r="J12" s="183">
        <v>8.9600000000000009</v>
      </c>
      <c r="K12" s="183">
        <v>4.2300000000000004</v>
      </c>
      <c r="L12" s="123" t="s">
        <v>144</v>
      </c>
      <c r="M12" s="123" t="s">
        <v>485</v>
      </c>
      <c r="N12" s="123" t="s">
        <v>346</v>
      </c>
      <c r="O12" s="190">
        <v>30914.400000000001</v>
      </c>
    </row>
    <row r="13" spans="1:117" s="166" customFormat="1" ht="85.5" x14ac:dyDescent="0.25">
      <c r="A13" s="179"/>
      <c r="B13" s="165"/>
      <c r="C13" s="180" t="s">
        <v>349</v>
      </c>
      <c r="D13" s="196" t="s">
        <v>350</v>
      </c>
      <c r="E13" s="175" t="s">
        <v>144</v>
      </c>
      <c r="F13" s="259">
        <v>1</v>
      </c>
      <c r="G13" s="181">
        <v>3</v>
      </c>
      <c r="H13" s="181">
        <v>6.3</v>
      </c>
      <c r="I13" s="181">
        <v>6.3</v>
      </c>
      <c r="J13" s="181">
        <v>9.3000000000000007</v>
      </c>
      <c r="K13" s="181" t="s">
        <v>38</v>
      </c>
      <c r="L13" s="171" t="s">
        <v>144</v>
      </c>
      <c r="M13" s="171" t="s">
        <v>351</v>
      </c>
      <c r="N13" s="171" t="s">
        <v>486</v>
      </c>
      <c r="O13" s="192" t="s">
        <v>353</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row>
    <row r="14" spans="1:117" s="168" customFormat="1" x14ac:dyDescent="0.25">
      <c r="A14" s="167"/>
      <c r="B14" s="167"/>
      <c r="C14" s="167"/>
      <c r="D14" s="197"/>
      <c r="E14" s="167"/>
      <c r="F14" s="261"/>
      <c r="G14" s="184"/>
      <c r="H14" s="184"/>
      <c r="I14" s="184"/>
      <c r="J14" s="184"/>
      <c r="K14" s="184"/>
      <c r="L14" s="172"/>
      <c r="M14" s="172"/>
      <c r="N14" s="172"/>
      <c r="O14" s="193"/>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row>
    <row r="15" spans="1:117" s="166" customFormat="1" ht="28.5" x14ac:dyDescent="0.25">
      <c r="A15" s="179" t="s">
        <v>44</v>
      </c>
      <c r="B15" s="165" t="s">
        <v>354</v>
      </c>
      <c r="C15" s="180" t="s">
        <v>332</v>
      </c>
      <c r="D15" s="196" t="s">
        <v>355</v>
      </c>
      <c r="E15" s="175" t="s">
        <v>144</v>
      </c>
      <c r="F15" s="259">
        <v>10</v>
      </c>
      <c r="G15" s="181">
        <v>6</v>
      </c>
      <c r="H15" s="181">
        <v>19.98</v>
      </c>
      <c r="I15" s="181">
        <v>8.66</v>
      </c>
      <c r="J15" s="181">
        <v>14.66</v>
      </c>
      <c r="K15" s="181">
        <v>11.32</v>
      </c>
      <c r="L15" s="171" t="s">
        <v>356</v>
      </c>
      <c r="M15" s="171" t="s">
        <v>357</v>
      </c>
      <c r="N15" s="171" t="s">
        <v>487</v>
      </c>
      <c r="O15" s="192">
        <v>47857.200000000004</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row>
    <row r="16" spans="1:117" s="168" customFormat="1" x14ac:dyDescent="0.25">
      <c r="A16" s="167"/>
      <c r="B16" s="167"/>
      <c r="C16" s="167"/>
      <c r="D16" s="197"/>
      <c r="E16" s="167"/>
      <c r="F16" s="261"/>
      <c r="G16" s="184"/>
      <c r="H16" s="184"/>
      <c r="I16" s="184"/>
      <c r="J16" s="184"/>
      <c r="K16" s="184"/>
      <c r="L16" s="172"/>
      <c r="M16" s="172"/>
      <c r="N16" s="172"/>
      <c r="O16" s="193"/>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row>
    <row r="17" spans="1:117" s="166" customFormat="1" ht="28.5" x14ac:dyDescent="0.25">
      <c r="A17" s="179" t="s">
        <v>46</v>
      </c>
      <c r="B17" s="165" t="s">
        <v>359</v>
      </c>
      <c r="C17" s="186" t="s">
        <v>322</v>
      </c>
      <c r="D17" s="196" t="s">
        <v>360</v>
      </c>
      <c r="E17" s="175" t="s">
        <v>324</v>
      </c>
      <c r="F17" s="259">
        <v>5</v>
      </c>
      <c r="G17" s="289">
        <v>12.855</v>
      </c>
      <c r="H17" s="181">
        <v>29.21</v>
      </c>
      <c r="I17" s="181">
        <v>16.41</v>
      </c>
      <c r="J17" s="289">
        <v>29.265000000000001</v>
      </c>
      <c r="K17" s="181">
        <v>23.55</v>
      </c>
      <c r="L17" s="171" t="s">
        <v>324</v>
      </c>
      <c r="M17" s="171" t="s">
        <v>361</v>
      </c>
      <c r="N17" s="171" t="s">
        <v>488</v>
      </c>
      <c r="O17" s="192">
        <v>45712.5</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row>
    <row r="18" spans="1:117" ht="28.5" x14ac:dyDescent="0.25">
      <c r="A18" s="182"/>
      <c r="B18" s="81"/>
      <c r="C18" s="81" t="s">
        <v>327</v>
      </c>
      <c r="D18" s="82" t="s">
        <v>363</v>
      </c>
      <c r="E18" s="174" t="s">
        <v>324</v>
      </c>
      <c r="F18" s="260">
        <v>5</v>
      </c>
      <c r="G18" s="290">
        <v>12.855</v>
      </c>
      <c r="H18" s="183">
        <v>29.21</v>
      </c>
      <c r="I18" s="183">
        <v>16.41</v>
      </c>
      <c r="J18" s="290">
        <v>29.265000000000001</v>
      </c>
      <c r="K18" s="183">
        <v>23.55</v>
      </c>
      <c r="L18" s="123" t="s">
        <v>324</v>
      </c>
      <c r="M18" s="123" t="s">
        <v>361</v>
      </c>
      <c r="N18" s="123" t="s">
        <v>489</v>
      </c>
      <c r="O18" s="190">
        <v>42665</v>
      </c>
    </row>
    <row r="19" spans="1:117" s="166" customFormat="1" ht="28.5" x14ac:dyDescent="0.25">
      <c r="A19" s="179"/>
      <c r="B19" s="165"/>
      <c r="C19" s="180" t="s">
        <v>365</v>
      </c>
      <c r="D19" s="196" t="s">
        <v>366</v>
      </c>
      <c r="E19" s="175" t="s">
        <v>144</v>
      </c>
      <c r="F19" s="259">
        <v>5</v>
      </c>
      <c r="G19" s="289">
        <v>12.855</v>
      </c>
      <c r="H19" s="181">
        <v>30.21</v>
      </c>
      <c r="I19" s="181">
        <v>16.41</v>
      </c>
      <c r="J19" s="289">
        <v>29.265000000000001</v>
      </c>
      <c r="K19" s="181">
        <v>24.55</v>
      </c>
      <c r="L19" s="171" t="s">
        <v>324</v>
      </c>
      <c r="M19" s="171" t="s">
        <v>361</v>
      </c>
      <c r="N19" s="171" t="s">
        <v>490</v>
      </c>
      <c r="O19" s="192">
        <v>37057.599999999999</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row>
    <row r="20" spans="1:117" ht="28.5" x14ac:dyDescent="0.25">
      <c r="A20" s="182"/>
      <c r="B20" s="81"/>
      <c r="C20" s="123" t="s">
        <v>530</v>
      </c>
      <c r="D20" s="199" t="s">
        <v>492</v>
      </c>
      <c r="E20" s="176" t="s">
        <v>324</v>
      </c>
      <c r="F20" s="260">
        <v>5</v>
      </c>
      <c r="G20" s="290">
        <v>14.75</v>
      </c>
      <c r="H20" s="183">
        <v>13.75</v>
      </c>
      <c r="I20" s="183" t="s">
        <v>38</v>
      </c>
      <c r="J20" s="183" t="s">
        <v>38</v>
      </c>
      <c r="K20" s="183" t="s">
        <v>531</v>
      </c>
      <c r="L20" s="123" t="s">
        <v>324</v>
      </c>
      <c r="M20" s="123" t="s">
        <v>532</v>
      </c>
      <c r="N20" s="123"/>
      <c r="O20" s="190" t="s">
        <v>533</v>
      </c>
    </row>
    <row r="21" spans="1:117" s="168" customFormat="1" x14ac:dyDescent="0.25">
      <c r="A21" s="167"/>
      <c r="B21" s="167"/>
      <c r="C21" s="167"/>
      <c r="D21" s="197"/>
      <c r="E21" s="167"/>
      <c r="F21" s="261"/>
      <c r="G21" s="184"/>
      <c r="H21" s="184"/>
      <c r="I21" s="184"/>
      <c r="J21" s="184"/>
      <c r="K21" s="184"/>
      <c r="L21" s="172"/>
      <c r="M21" s="172"/>
      <c r="N21" s="172"/>
      <c r="O21" s="193"/>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row>
    <row r="22" spans="1:117" s="166" customFormat="1" ht="42.75" x14ac:dyDescent="0.25">
      <c r="A22" s="179" t="s">
        <v>47</v>
      </c>
      <c r="B22" s="165" t="s">
        <v>369</v>
      </c>
      <c r="C22" s="186" t="s">
        <v>322</v>
      </c>
      <c r="D22" s="196" t="s">
        <v>370</v>
      </c>
      <c r="E22" s="175" t="s">
        <v>324</v>
      </c>
      <c r="F22" s="259">
        <v>5</v>
      </c>
      <c r="G22" s="181">
        <v>8</v>
      </c>
      <c r="H22" s="181">
        <v>25.8</v>
      </c>
      <c r="I22" s="181">
        <v>3.55</v>
      </c>
      <c r="J22" s="181">
        <v>11.55</v>
      </c>
      <c r="K22" s="181">
        <v>21.8</v>
      </c>
      <c r="L22" s="171" t="s">
        <v>324</v>
      </c>
      <c r="M22" s="171" t="s">
        <v>371</v>
      </c>
      <c r="N22" s="171" t="s">
        <v>495</v>
      </c>
      <c r="O22" s="192">
        <v>43102.5</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row>
    <row r="23" spans="1:117" ht="42.75" x14ac:dyDescent="0.25">
      <c r="A23" s="182"/>
      <c r="B23" s="81"/>
      <c r="C23" s="81" t="s">
        <v>327</v>
      </c>
      <c r="D23" s="82" t="s">
        <v>373</v>
      </c>
      <c r="E23" s="174" t="s">
        <v>324</v>
      </c>
      <c r="F23" s="260">
        <v>5</v>
      </c>
      <c r="G23" s="183">
        <v>8</v>
      </c>
      <c r="H23" s="183">
        <v>25.8</v>
      </c>
      <c r="I23" s="183">
        <v>3.55</v>
      </c>
      <c r="J23" s="183">
        <v>11.55</v>
      </c>
      <c r="K23" s="183">
        <v>21.8</v>
      </c>
      <c r="L23" s="123" t="s">
        <v>324</v>
      </c>
      <c r="M23" s="123" t="s">
        <v>496</v>
      </c>
      <c r="N23" s="123" t="s">
        <v>497</v>
      </c>
      <c r="O23" s="190">
        <v>43102.5</v>
      </c>
    </row>
    <row r="24" spans="1:117" s="166" customFormat="1" ht="28.5" x14ac:dyDescent="0.25">
      <c r="A24" s="179"/>
      <c r="B24" s="165"/>
      <c r="C24" s="180" t="s">
        <v>365</v>
      </c>
      <c r="D24" s="196" t="s">
        <v>376</v>
      </c>
      <c r="E24" s="175" t="s">
        <v>324</v>
      </c>
      <c r="F24" s="259">
        <v>5</v>
      </c>
      <c r="G24" s="181">
        <v>8</v>
      </c>
      <c r="H24" s="181">
        <v>25.8</v>
      </c>
      <c r="I24" s="181">
        <v>3.55</v>
      </c>
      <c r="J24" s="181">
        <v>11.55</v>
      </c>
      <c r="K24" s="181">
        <v>21.8</v>
      </c>
      <c r="L24" s="171" t="s">
        <v>324</v>
      </c>
      <c r="M24" s="171" t="s">
        <v>377</v>
      </c>
      <c r="N24" s="171" t="s">
        <v>498</v>
      </c>
      <c r="O24" s="192">
        <v>42352.5</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row>
    <row r="25" spans="1:117" ht="28.5" x14ac:dyDescent="0.25">
      <c r="A25" s="182"/>
      <c r="B25" s="81"/>
      <c r="C25" s="81" t="s">
        <v>379</v>
      </c>
      <c r="D25" s="82" t="s">
        <v>380</v>
      </c>
      <c r="E25" s="174" t="s">
        <v>144</v>
      </c>
      <c r="F25" s="260">
        <v>5</v>
      </c>
      <c r="G25" s="183">
        <v>8</v>
      </c>
      <c r="H25" s="183">
        <v>25.8</v>
      </c>
      <c r="I25" s="183">
        <v>3.55</v>
      </c>
      <c r="J25" s="183">
        <v>11.55</v>
      </c>
      <c r="K25" s="183">
        <v>21.8</v>
      </c>
      <c r="L25" s="123" t="s">
        <v>324</v>
      </c>
      <c r="M25" s="123" t="s">
        <v>381</v>
      </c>
      <c r="N25" s="123" t="s">
        <v>498</v>
      </c>
      <c r="O25" s="190">
        <v>42352.5</v>
      </c>
    </row>
    <row r="26" spans="1:117" s="168" customFormat="1" x14ac:dyDescent="0.25">
      <c r="A26" s="167"/>
      <c r="B26" s="167"/>
      <c r="C26" s="167"/>
      <c r="D26" s="197"/>
      <c r="E26" s="167"/>
      <c r="F26" s="261"/>
      <c r="G26" s="184"/>
      <c r="H26" s="184"/>
      <c r="I26" s="184"/>
      <c r="J26" s="184"/>
      <c r="K26" s="184"/>
      <c r="L26" s="172"/>
      <c r="M26" s="172"/>
      <c r="N26" s="172"/>
      <c r="O26" s="193"/>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row>
    <row r="27" spans="1:117" ht="28.5" x14ac:dyDescent="0.25">
      <c r="A27" s="182" t="s">
        <v>48</v>
      </c>
      <c r="B27" s="81" t="s">
        <v>382</v>
      </c>
      <c r="C27" s="81" t="s">
        <v>383</v>
      </c>
      <c r="D27" s="82" t="s">
        <v>384</v>
      </c>
      <c r="E27" s="174" t="s">
        <v>324</v>
      </c>
      <c r="F27" s="260">
        <v>5</v>
      </c>
      <c r="G27" s="183">
        <v>7</v>
      </c>
      <c r="H27" s="183">
        <v>15.29</v>
      </c>
      <c r="I27" s="183">
        <v>5.12</v>
      </c>
      <c r="J27" s="183">
        <v>12.12</v>
      </c>
      <c r="K27" s="183">
        <v>9.5299999999999994</v>
      </c>
      <c r="L27" s="123" t="s">
        <v>144</v>
      </c>
      <c r="M27" s="123" t="s">
        <v>385</v>
      </c>
      <c r="N27" s="123" t="s">
        <v>499</v>
      </c>
      <c r="O27" s="190">
        <v>45753.012000000002</v>
      </c>
    </row>
    <row r="28" spans="1:117" s="166" customFormat="1" ht="42.75" x14ac:dyDescent="0.25">
      <c r="A28" s="179"/>
      <c r="B28" s="165"/>
      <c r="C28" s="164" t="s">
        <v>387</v>
      </c>
      <c r="D28" s="196" t="s">
        <v>388</v>
      </c>
      <c r="E28" s="175" t="s">
        <v>144</v>
      </c>
      <c r="F28" s="259">
        <v>10</v>
      </c>
      <c r="G28" s="181">
        <v>7</v>
      </c>
      <c r="H28" s="181">
        <v>15.29</v>
      </c>
      <c r="I28" s="181">
        <v>5.12</v>
      </c>
      <c r="J28" s="181">
        <v>12.12</v>
      </c>
      <c r="K28" s="181">
        <v>9.5299999999999994</v>
      </c>
      <c r="L28" s="171" t="s">
        <v>144</v>
      </c>
      <c r="M28" s="171" t="s">
        <v>500</v>
      </c>
      <c r="N28" s="171" t="s">
        <v>501</v>
      </c>
      <c r="O28" s="192">
        <v>42363.9</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row>
    <row r="29" spans="1:117" s="168" customFormat="1" x14ac:dyDescent="0.25">
      <c r="A29" s="167"/>
      <c r="B29" s="167"/>
      <c r="C29" s="167"/>
      <c r="D29" s="197"/>
      <c r="E29" s="167"/>
      <c r="F29" s="261"/>
      <c r="G29" s="184"/>
      <c r="H29" s="184"/>
      <c r="I29" s="184"/>
      <c r="J29" s="184"/>
      <c r="K29" s="184"/>
      <c r="L29" s="172"/>
      <c r="M29" s="172"/>
      <c r="N29" s="172"/>
      <c r="O29" s="193"/>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row>
    <row r="30" spans="1:117" s="166" customFormat="1" ht="28.5" x14ac:dyDescent="0.25">
      <c r="A30" s="179" t="s">
        <v>49</v>
      </c>
      <c r="B30" s="165" t="s">
        <v>391</v>
      </c>
      <c r="C30" s="186" t="s">
        <v>322</v>
      </c>
      <c r="D30" s="196" t="s">
        <v>392</v>
      </c>
      <c r="E30" s="175" t="s">
        <v>324</v>
      </c>
      <c r="F30" s="259">
        <v>4</v>
      </c>
      <c r="G30" s="181">
        <v>9</v>
      </c>
      <c r="H30" s="181">
        <v>21.49</v>
      </c>
      <c r="I30" s="181">
        <v>1.77</v>
      </c>
      <c r="J30" s="181">
        <v>10.77</v>
      </c>
      <c r="K30" s="181">
        <v>19.72</v>
      </c>
      <c r="L30" s="171" t="s">
        <v>144</v>
      </c>
      <c r="M30" s="171" t="s">
        <v>393</v>
      </c>
      <c r="N30" s="171" t="s">
        <v>502</v>
      </c>
      <c r="O30" s="192">
        <v>42921.875</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row>
    <row r="31" spans="1:117" ht="28.5" x14ac:dyDescent="0.25">
      <c r="A31" s="182"/>
      <c r="B31" s="81"/>
      <c r="C31" s="81" t="s">
        <v>327</v>
      </c>
      <c r="D31" s="82" t="s">
        <v>395</v>
      </c>
      <c r="E31" s="174" t="s">
        <v>324</v>
      </c>
      <c r="F31" s="260">
        <v>8</v>
      </c>
      <c r="G31" s="183">
        <v>9</v>
      </c>
      <c r="H31" s="183">
        <v>21.49</v>
      </c>
      <c r="I31" s="183">
        <v>1.77</v>
      </c>
      <c r="J31" s="183">
        <v>10.77</v>
      </c>
      <c r="K31" s="183">
        <v>19.72</v>
      </c>
      <c r="L31" s="123" t="s">
        <v>144</v>
      </c>
      <c r="M31" s="123" t="s">
        <v>396</v>
      </c>
      <c r="N31" s="123" t="s">
        <v>502</v>
      </c>
      <c r="O31" s="190">
        <v>42921.875</v>
      </c>
    </row>
    <row r="32" spans="1:117" s="166" customFormat="1" ht="28.5" x14ac:dyDescent="0.25">
      <c r="A32" s="179"/>
      <c r="B32" s="165"/>
      <c r="C32" s="180" t="s">
        <v>365</v>
      </c>
      <c r="D32" s="196" t="s">
        <v>397</v>
      </c>
      <c r="E32" s="175" t="s">
        <v>144</v>
      </c>
      <c r="F32" s="259">
        <v>8</v>
      </c>
      <c r="G32" s="181">
        <v>9</v>
      </c>
      <c r="H32" s="181">
        <v>21.49</v>
      </c>
      <c r="I32" s="181">
        <v>1.77</v>
      </c>
      <c r="J32" s="181">
        <v>10.77</v>
      </c>
      <c r="K32" s="181">
        <v>19.72</v>
      </c>
      <c r="L32" s="171" t="s">
        <v>144</v>
      </c>
      <c r="M32" s="171" t="s">
        <v>398</v>
      </c>
      <c r="N32" s="171" t="s">
        <v>503</v>
      </c>
      <c r="O32" s="192">
        <v>41205</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row>
    <row r="33" spans="1:117" s="168" customFormat="1" x14ac:dyDescent="0.25">
      <c r="A33" s="167"/>
      <c r="B33" s="167"/>
      <c r="C33" s="167"/>
      <c r="D33" s="197"/>
      <c r="E33" s="167"/>
      <c r="F33" s="261"/>
      <c r="G33" s="184"/>
      <c r="H33" s="184"/>
      <c r="I33" s="184"/>
      <c r="J33" s="184"/>
      <c r="K33" s="184"/>
      <c r="L33" s="172"/>
      <c r="M33" s="172"/>
      <c r="N33" s="172"/>
      <c r="O33" s="19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row>
    <row r="34" spans="1:117" s="166" customFormat="1" ht="42.75" x14ac:dyDescent="0.25">
      <c r="A34" s="179" t="s">
        <v>51</v>
      </c>
      <c r="B34" s="165" t="s">
        <v>400</v>
      </c>
      <c r="C34" s="186" t="s">
        <v>332</v>
      </c>
      <c r="D34" s="196" t="s">
        <v>401</v>
      </c>
      <c r="E34" s="175" t="s">
        <v>144</v>
      </c>
      <c r="F34" s="259">
        <v>5</v>
      </c>
      <c r="G34" s="181">
        <v>6</v>
      </c>
      <c r="H34" s="181">
        <v>14.78</v>
      </c>
      <c r="I34" s="181">
        <v>5.18</v>
      </c>
      <c r="J34" s="181">
        <v>11.18</v>
      </c>
      <c r="K34" s="181">
        <v>9.6</v>
      </c>
      <c r="L34" s="171" t="s">
        <v>144</v>
      </c>
      <c r="M34" s="171" t="s">
        <v>504</v>
      </c>
      <c r="N34" s="171" t="s">
        <v>505</v>
      </c>
      <c r="O34" s="192">
        <v>33775.014000000003</v>
      </c>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row>
    <row r="35" spans="1:117" s="168" customFormat="1" x14ac:dyDescent="0.25">
      <c r="A35" s="167"/>
      <c r="B35" s="167"/>
      <c r="C35" s="167"/>
      <c r="D35" s="197"/>
      <c r="E35" s="167"/>
      <c r="F35" s="261"/>
      <c r="G35" s="184"/>
      <c r="H35" s="184"/>
      <c r="I35" s="184"/>
      <c r="J35" s="184"/>
      <c r="K35" s="184"/>
      <c r="L35" s="172"/>
      <c r="M35" s="172"/>
      <c r="N35" s="172"/>
      <c r="O35" s="193"/>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row>
    <row r="36" spans="1:117" s="166" customFormat="1" ht="28.5" x14ac:dyDescent="0.25">
      <c r="A36" s="179" t="s">
        <v>53</v>
      </c>
      <c r="B36" s="165" t="s">
        <v>404</v>
      </c>
      <c r="C36" s="186" t="s">
        <v>322</v>
      </c>
      <c r="D36" s="196" t="s">
        <v>405</v>
      </c>
      <c r="E36" s="175" t="s">
        <v>324</v>
      </c>
      <c r="F36" s="259">
        <v>5</v>
      </c>
      <c r="G36" s="181">
        <v>7</v>
      </c>
      <c r="H36" s="181">
        <v>17</v>
      </c>
      <c r="I36" s="181">
        <v>3.54</v>
      </c>
      <c r="J36" s="181">
        <v>10.54</v>
      </c>
      <c r="K36" s="181">
        <v>13.46</v>
      </c>
      <c r="L36" s="171" t="s">
        <v>144</v>
      </c>
      <c r="M36" s="171" t="s">
        <v>406</v>
      </c>
      <c r="N36" s="171" t="s">
        <v>506</v>
      </c>
      <c r="O36" s="192">
        <v>33690.6</v>
      </c>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row>
    <row r="37" spans="1:117" ht="28.5" x14ac:dyDescent="0.25">
      <c r="A37" s="182"/>
      <c r="B37" s="81"/>
      <c r="C37" s="81" t="s">
        <v>327</v>
      </c>
      <c r="D37" s="82" t="s">
        <v>408</v>
      </c>
      <c r="E37" s="174" t="s">
        <v>324</v>
      </c>
      <c r="F37" s="260">
        <v>5</v>
      </c>
      <c r="G37" s="183">
        <v>7</v>
      </c>
      <c r="H37" s="183">
        <v>17</v>
      </c>
      <c r="I37" s="183">
        <v>3.54</v>
      </c>
      <c r="J37" s="183">
        <v>10.54</v>
      </c>
      <c r="K37" s="183">
        <v>13.46</v>
      </c>
      <c r="L37" s="123" t="s">
        <v>144</v>
      </c>
      <c r="M37" s="123" t="s">
        <v>409</v>
      </c>
      <c r="N37" s="123" t="s">
        <v>507</v>
      </c>
      <c r="O37" s="190">
        <v>33090.6</v>
      </c>
    </row>
    <row r="38" spans="1:117" s="166" customFormat="1" ht="28.5" x14ac:dyDescent="0.25">
      <c r="A38" s="179"/>
      <c r="B38" s="165"/>
      <c r="C38" s="180" t="s">
        <v>365</v>
      </c>
      <c r="D38" s="196" t="s">
        <v>411</v>
      </c>
      <c r="E38" s="175" t="s">
        <v>144</v>
      </c>
      <c r="F38" s="259">
        <v>7</v>
      </c>
      <c r="G38" s="181">
        <v>7</v>
      </c>
      <c r="H38" s="181">
        <v>17</v>
      </c>
      <c r="I38" s="181">
        <v>3.54</v>
      </c>
      <c r="J38" s="181">
        <v>10.54</v>
      </c>
      <c r="K38" s="181">
        <v>13.46</v>
      </c>
      <c r="L38" s="171" t="s">
        <v>144</v>
      </c>
      <c r="M38" s="171" t="s">
        <v>412</v>
      </c>
      <c r="N38" s="171" t="s">
        <v>507</v>
      </c>
      <c r="O38" s="192">
        <v>33090.6</v>
      </c>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row>
    <row r="39" spans="1:117" ht="28.5" x14ac:dyDescent="0.25">
      <c r="A39" s="182"/>
      <c r="B39" s="81"/>
      <c r="C39" s="81" t="s">
        <v>413</v>
      </c>
      <c r="D39" s="82" t="s">
        <v>414</v>
      </c>
      <c r="E39" s="174" t="s">
        <v>144</v>
      </c>
      <c r="F39" s="260" t="s">
        <v>415</v>
      </c>
      <c r="G39" s="183" t="s">
        <v>415</v>
      </c>
      <c r="H39" s="183" t="s">
        <v>416</v>
      </c>
      <c r="I39" s="183" t="s">
        <v>38</v>
      </c>
      <c r="J39" s="183" t="s">
        <v>38</v>
      </c>
      <c r="K39" s="183" t="s">
        <v>38</v>
      </c>
      <c r="L39" s="123" t="s">
        <v>144</v>
      </c>
      <c r="M39" s="123" t="s">
        <v>351</v>
      </c>
      <c r="N39" s="123" t="s">
        <v>508</v>
      </c>
      <c r="O39" s="190" t="s">
        <v>353</v>
      </c>
    </row>
    <row r="40" spans="1:117" s="168" customFormat="1" x14ac:dyDescent="0.25">
      <c r="A40" s="167"/>
      <c r="B40" s="167"/>
      <c r="C40" s="167"/>
      <c r="D40" s="197"/>
      <c r="E40" s="167"/>
      <c r="F40" s="261"/>
      <c r="G40" s="184"/>
      <c r="H40" s="184"/>
      <c r="I40" s="184"/>
      <c r="J40" s="184"/>
      <c r="K40" s="184"/>
      <c r="L40" s="172"/>
      <c r="M40" s="172"/>
      <c r="N40" s="172"/>
      <c r="O40" s="193"/>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row>
    <row r="41" spans="1:117" ht="28.5" x14ac:dyDescent="0.25">
      <c r="A41" s="182" t="s">
        <v>54</v>
      </c>
      <c r="B41" s="81" t="s">
        <v>418</v>
      </c>
      <c r="C41" s="81" t="s">
        <v>419</v>
      </c>
      <c r="D41" s="82" t="s">
        <v>420</v>
      </c>
      <c r="E41" s="174" t="s">
        <v>324</v>
      </c>
      <c r="F41" s="260">
        <v>5</v>
      </c>
      <c r="G41" s="183">
        <v>9</v>
      </c>
      <c r="H41" s="183">
        <v>17.559999999999999</v>
      </c>
      <c r="I41" s="183">
        <v>1.95</v>
      </c>
      <c r="J41" s="183">
        <v>10.95</v>
      </c>
      <c r="K41" s="183">
        <v>15.61</v>
      </c>
      <c r="L41" s="123" t="s">
        <v>144</v>
      </c>
      <c r="M41" s="123" t="s">
        <v>509</v>
      </c>
      <c r="N41" s="123" t="s">
        <v>510</v>
      </c>
      <c r="O41" s="190">
        <v>40714.128000000004</v>
      </c>
    </row>
    <row r="42" spans="1:117" s="166" customFormat="1" ht="42.75" x14ac:dyDescent="0.25">
      <c r="A42" s="179"/>
      <c r="B42" s="165"/>
      <c r="C42" s="180" t="s">
        <v>423</v>
      </c>
      <c r="D42" s="196" t="s">
        <v>424</v>
      </c>
      <c r="E42" s="175" t="s">
        <v>144</v>
      </c>
      <c r="F42" s="259">
        <v>8</v>
      </c>
      <c r="G42" s="181">
        <v>9</v>
      </c>
      <c r="H42" s="181">
        <v>17.559999999999999</v>
      </c>
      <c r="I42" s="181">
        <v>1.95</v>
      </c>
      <c r="J42" s="181">
        <v>10.95</v>
      </c>
      <c r="K42" s="181">
        <v>15.61</v>
      </c>
      <c r="L42" s="171" t="s">
        <v>144</v>
      </c>
      <c r="M42" s="171" t="s">
        <v>511</v>
      </c>
      <c r="N42" s="171" t="s">
        <v>510</v>
      </c>
      <c r="O42" s="192">
        <v>40714.128000000004</v>
      </c>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row>
    <row r="43" spans="1:117" ht="28.5" x14ac:dyDescent="0.25">
      <c r="A43" s="182"/>
      <c r="B43" s="81"/>
      <c r="C43" s="81" t="s">
        <v>349</v>
      </c>
      <c r="D43" s="82" t="s">
        <v>426</v>
      </c>
      <c r="E43" s="174" t="s">
        <v>144</v>
      </c>
      <c r="F43" s="260">
        <v>0</v>
      </c>
      <c r="G43" s="183">
        <v>9</v>
      </c>
      <c r="H43" s="183">
        <v>5</v>
      </c>
      <c r="I43" s="183">
        <v>5</v>
      </c>
      <c r="J43" s="183">
        <v>14</v>
      </c>
      <c r="K43" s="183" t="s">
        <v>38</v>
      </c>
      <c r="L43" s="123" t="s">
        <v>144</v>
      </c>
      <c r="M43" s="123" t="s">
        <v>351</v>
      </c>
      <c r="N43" s="123" t="s">
        <v>486</v>
      </c>
      <c r="O43" s="190" t="s">
        <v>353</v>
      </c>
    </row>
    <row r="44" spans="1:117" s="168" customFormat="1" x14ac:dyDescent="0.25">
      <c r="A44" s="167"/>
      <c r="B44" s="167"/>
      <c r="C44" s="167"/>
      <c r="D44" s="197"/>
      <c r="E44" s="167"/>
      <c r="F44" s="261"/>
      <c r="G44" s="184"/>
      <c r="H44" s="184"/>
      <c r="I44" s="184"/>
      <c r="J44" s="184"/>
      <c r="K44" s="184"/>
      <c r="L44" s="172"/>
      <c r="M44" s="172"/>
      <c r="N44" s="172"/>
      <c r="O44" s="193"/>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row>
    <row r="45" spans="1:117" ht="57" x14ac:dyDescent="0.25">
      <c r="A45" s="182" t="s">
        <v>56</v>
      </c>
      <c r="B45" s="81" t="s">
        <v>427</v>
      </c>
      <c r="C45" s="81" t="s">
        <v>428</v>
      </c>
      <c r="D45" s="82" t="s">
        <v>429</v>
      </c>
      <c r="E45" s="174" t="s">
        <v>324</v>
      </c>
      <c r="F45" s="260">
        <v>5</v>
      </c>
      <c r="G45" s="183">
        <v>5</v>
      </c>
      <c r="H45" s="183">
        <v>10.27</v>
      </c>
      <c r="I45" s="183">
        <v>6.6</v>
      </c>
      <c r="J45" s="183">
        <v>11.6</v>
      </c>
      <c r="K45" s="183">
        <v>1.62</v>
      </c>
      <c r="L45" s="123" t="s">
        <v>144</v>
      </c>
      <c r="M45" s="88" t="s">
        <v>430</v>
      </c>
      <c r="N45" s="123" t="s">
        <v>534</v>
      </c>
      <c r="O45" s="190">
        <v>29751.907500000001</v>
      </c>
    </row>
    <row r="46" spans="1:117" s="166" customFormat="1" ht="57" x14ac:dyDescent="0.25">
      <c r="A46" s="179"/>
      <c r="B46" s="165"/>
      <c r="C46" s="180" t="s">
        <v>512</v>
      </c>
      <c r="D46" s="196" t="s">
        <v>433</v>
      </c>
      <c r="E46" s="175" t="s">
        <v>144</v>
      </c>
      <c r="F46" s="259">
        <v>5</v>
      </c>
      <c r="G46" s="181">
        <v>7</v>
      </c>
      <c r="H46" s="181">
        <v>9</v>
      </c>
      <c r="I46" s="181">
        <v>7.87</v>
      </c>
      <c r="J46" s="181">
        <v>14.870000000000001</v>
      </c>
      <c r="K46" s="181">
        <v>1.1299999999999999</v>
      </c>
      <c r="L46" s="171" t="s">
        <v>144</v>
      </c>
      <c r="M46" s="171" t="s">
        <v>513</v>
      </c>
      <c r="N46" s="171" t="s">
        <v>514</v>
      </c>
      <c r="O46" s="192" t="s">
        <v>535</v>
      </c>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row>
    <row r="47" spans="1:117" s="168" customFormat="1" x14ac:dyDescent="0.25">
      <c r="A47" s="167"/>
      <c r="B47" s="167"/>
      <c r="C47" s="167"/>
      <c r="D47" s="197"/>
      <c r="E47" s="167"/>
      <c r="F47" s="261"/>
      <c r="G47" s="184"/>
      <c r="H47" s="184"/>
      <c r="I47" s="184"/>
      <c r="J47" s="184"/>
      <c r="K47" s="184"/>
      <c r="L47" s="172"/>
      <c r="M47" s="172"/>
      <c r="N47" s="172"/>
      <c r="O47" s="193"/>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row>
    <row r="48" spans="1:117" s="166" customFormat="1" ht="85.5" x14ac:dyDescent="0.25">
      <c r="A48" s="179" t="s">
        <v>57</v>
      </c>
      <c r="B48" s="165" t="s">
        <v>437</v>
      </c>
      <c r="C48" s="186" t="s">
        <v>322</v>
      </c>
      <c r="D48" s="196" t="s">
        <v>438</v>
      </c>
      <c r="E48" s="175" t="s">
        <v>324</v>
      </c>
      <c r="F48" s="259">
        <v>5</v>
      </c>
      <c r="G48" s="181">
        <v>7.7</v>
      </c>
      <c r="H48" s="181">
        <v>8.8699999999999992</v>
      </c>
      <c r="I48" s="181">
        <v>3.71</v>
      </c>
      <c r="J48" s="181">
        <v>11.41</v>
      </c>
      <c r="K48" s="181">
        <v>5.16</v>
      </c>
      <c r="L48" s="171" t="s">
        <v>356</v>
      </c>
      <c r="M48" s="171" t="s">
        <v>536</v>
      </c>
      <c r="N48" s="171" t="s">
        <v>517</v>
      </c>
      <c r="O48" s="192">
        <v>43244.37</v>
      </c>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row>
    <row r="49" spans="1:117" ht="85.5" x14ac:dyDescent="0.25">
      <c r="A49" s="182"/>
      <c r="B49" s="81"/>
      <c r="C49" s="81" t="s">
        <v>327</v>
      </c>
      <c r="D49" s="82" t="s">
        <v>438</v>
      </c>
      <c r="E49" s="174" t="s">
        <v>324</v>
      </c>
      <c r="F49" s="260">
        <v>5</v>
      </c>
      <c r="G49" s="183">
        <v>7.7</v>
      </c>
      <c r="H49" s="183">
        <v>8.8699999999999992</v>
      </c>
      <c r="I49" s="183">
        <v>3.71</v>
      </c>
      <c r="J49" s="183">
        <v>11.41</v>
      </c>
      <c r="K49" s="183">
        <v>5.16</v>
      </c>
      <c r="L49" s="123" t="s">
        <v>356</v>
      </c>
      <c r="M49" s="123" t="s">
        <v>536</v>
      </c>
      <c r="N49" s="123" t="s">
        <v>518</v>
      </c>
      <c r="O49" s="190">
        <v>42554.37</v>
      </c>
    </row>
    <row r="50" spans="1:117" s="166" customFormat="1" ht="85.5" x14ac:dyDescent="0.25">
      <c r="A50" s="179"/>
      <c r="B50" s="165"/>
      <c r="C50" s="180" t="s">
        <v>365</v>
      </c>
      <c r="D50" s="196" t="s">
        <v>438</v>
      </c>
      <c r="E50" s="175" t="s">
        <v>324</v>
      </c>
      <c r="F50" s="259">
        <v>5</v>
      </c>
      <c r="G50" s="181">
        <v>7.7</v>
      </c>
      <c r="H50" s="181">
        <v>8.8699999999999992</v>
      </c>
      <c r="I50" s="181">
        <v>3.71</v>
      </c>
      <c r="J50" s="181">
        <v>11.41</v>
      </c>
      <c r="K50" s="181">
        <v>5.16</v>
      </c>
      <c r="L50" s="171" t="s">
        <v>356</v>
      </c>
      <c r="M50" s="171" t="s">
        <v>519</v>
      </c>
      <c r="N50" s="171" t="s">
        <v>518</v>
      </c>
      <c r="O50" s="192">
        <v>42554.37</v>
      </c>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row>
    <row r="51" spans="1:117" ht="85.5" x14ac:dyDescent="0.25">
      <c r="A51" s="182"/>
      <c r="B51" s="81"/>
      <c r="C51" s="81" t="s">
        <v>443</v>
      </c>
      <c r="D51" s="82" t="s">
        <v>438</v>
      </c>
      <c r="E51" s="174" t="s">
        <v>324</v>
      </c>
      <c r="F51" s="260">
        <v>5</v>
      </c>
      <c r="G51" s="183">
        <v>7.7</v>
      </c>
      <c r="H51" s="183">
        <v>8.8699999999999992</v>
      </c>
      <c r="I51" s="183">
        <v>3.71</v>
      </c>
      <c r="J51" s="183">
        <v>11.41</v>
      </c>
      <c r="K51" s="183">
        <v>5.16</v>
      </c>
      <c r="L51" s="123" t="s">
        <v>356</v>
      </c>
      <c r="M51" s="123" t="s">
        <v>519</v>
      </c>
      <c r="N51" s="123" t="s">
        <v>517</v>
      </c>
      <c r="O51" s="190">
        <v>43244.37</v>
      </c>
    </row>
    <row r="52" spans="1:117" s="166" customFormat="1" ht="85.5" x14ac:dyDescent="0.25">
      <c r="A52" s="179"/>
      <c r="B52" s="165"/>
      <c r="C52" s="180" t="s">
        <v>444</v>
      </c>
      <c r="D52" s="196" t="s">
        <v>438</v>
      </c>
      <c r="E52" s="175" t="s">
        <v>144</v>
      </c>
      <c r="F52" s="259">
        <v>5</v>
      </c>
      <c r="G52" s="181">
        <v>7.7</v>
      </c>
      <c r="H52" s="181">
        <v>8.8699999999999992</v>
      </c>
      <c r="I52" s="181">
        <v>3.71</v>
      </c>
      <c r="J52" s="181">
        <v>11.41</v>
      </c>
      <c r="K52" s="181">
        <v>5.16</v>
      </c>
      <c r="L52" s="171" t="s">
        <v>356</v>
      </c>
      <c r="M52" s="171" t="s">
        <v>520</v>
      </c>
      <c r="N52" s="171" t="s">
        <v>518</v>
      </c>
      <c r="O52" s="192">
        <v>42554.37</v>
      </c>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row>
    <row r="53" spans="1:117" ht="85.5" x14ac:dyDescent="0.25">
      <c r="A53" s="182"/>
      <c r="B53" s="81"/>
      <c r="C53" s="81" t="s">
        <v>446</v>
      </c>
      <c r="D53" s="82" t="s">
        <v>438</v>
      </c>
      <c r="E53" s="174" t="s">
        <v>324</v>
      </c>
      <c r="F53" s="260">
        <v>5</v>
      </c>
      <c r="G53" s="183">
        <v>7.7</v>
      </c>
      <c r="H53" s="183">
        <v>8.8699999999999992</v>
      </c>
      <c r="I53" s="183">
        <v>3.71</v>
      </c>
      <c r="J53" s="183">
        <v>11.41</v>
      </c>
      <c r="K53" s="183">
        <v>5.16</v>
      </c>
      <c r="L53" s="123" t="s">
        <v>356</v>
      </c>
      <c r="M53" s="123" t="s">
        <v>520</v>
      </c>
      <c r="N53" s="123" t="s">
        <v>517</v>
      </c>
      <c r="O53" s="190">
        <v>43244.37</v>
      </c>
    </row>
    <row r="54" spans="1:117" s="168" customFormat="1" x14ac:dyDescent="0.25">
      <c r="A54" s="167"/>
      <c r="B54" s="167"/>
      <c r="C54" s="167"/>
      <c r="D54" s="197"/>
      <c r="E54" s="167"/>
      <c r="F54" s="261"/>
      <c r="G54" s="184"/>
      <c r="H54" s="184"/>
      <c r="I54" s="184"/>
      <c r="J54" s="184"/>
      <c r="K54" s="184"/>
      <c r="L54" s="172"/>
      <c r="M54" s="172"/>
      <c r="N54" s="172"/>
      <c r="O54" s="193"/>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row>
    <row r="55" spans="1:117" ht="42.75" x14ac:dyDescent="0.25">
      <c r="A55" s="182" t="s">
        <v>58</v>
      </c>
      <c r="B55" s="81" t="s">
        <v>447</v>
      </c>
      <c r="C55" s="81" t="s">
        <v>448</v>
      </c>
      <c r="D55" s="82" t="s">
        <v>449</v>
      </c>
      <c r="E55" s="174" t="s">
        <v>324</v>
      </c>
      <c r="F55" s="260">
        <v>5</v>
      </c>
      <c r="G55" s="183">
        <v>5</v>
      </c>
      <c r="H55" s="183">
        <v>14.13</v>
      </c>
      <c r="I55" s="183">
        <v>4.76</v>
      </c>
      <c r="J55" s="183">
        <v>9.76</v>
      </c>
      <c r="K55" s="183">
        <v>9.370000000000001</v>
      </c>
      <c r="L55" s="123" t="s">
        <v>144</v>
      </c>
      <c r="M55" s="123" t="s">
        <v>450</v>
      </c>
      <c r="N55" s="123" t="s">
        <v>521</v>
      </c>
      <c r="O55" s="190">
        <v>21376.5</v>
      </c>
    </row>
    <row r="56" spans="1:117" s="166" customFormat="1" ht="57" x14ac:dyDescent="0.25">
      <c r="A56" s="179"/>
      <c r="B56" s="165"/>
      <c r="C56" s="180" t="s">
        <v>452</v>
      </c>
      <c r="D56" s="196" t="s">
        <v>453</v>
      </c>
      <c r="E56" s="175" t="s">
        <v>324</v>
      </c>
      <c r="F56" s="259">
        <v>5</v>
      </c>
      <c r="G56" s="181">
        <v>5</v>
      </c>
      <c r="H56" s="181">
        <v>14.13</v>
      </c>
      <c r="I56" s="181">
        <v>4.76</v>
      </c>
      <c r="J56" s="181">
        <v>9.76</v>
      </c>
      <c r="K56" s="181">
        <v>9.370000000000001</v>
      </c>
      <c r="L56" s="171" t="s">
        <v>144</v>
      </c>
      <c r="M56" s="171" t="s">
        <v>450</v>
      </c>
      <c r="N56" s="171" t="s">
        <v>522</v>
      </c>
      <c r="O56" s="192">
        <v>34986.99</v>
      </c>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row>
    <row r="57" spans="1:117" ht="57" x14ac:dyDescent="0.25">
      <c r="A57" s="182"/>
      <c r="B57" s="81"/>
      <c r="C57" s="81" t="s">
        <v>523</v>
      </c>
      <c r="D57" s="82" t="s">
        <v>456</v>
      </c>
      <c r="E57" s="174" t="s">
        <v>144</v>
      </c>
      <c r="F57" s="260">
        <v>5</v>
      </c>
      <c r="G57" s="183" t="s">
        <v>457</v>
      </c>
      <c r="H57" s="183">
        <v>15.19</v>
      </c>
      <c r="I57" s="183">
        <v>5.82</v>
      </c>
      <c r="J57" s="183" t="s">
        <v>537</v>
      </c>
      <c r="K57" s="183">
        <v>9.3699999999999992</v>
      </c>
      <c r="L57" s="123" t="s">
        <v>144</v>
      </c>
      <c r="M57" s="123" t="s">
        <v>525</v>
      </c>
      <c r="N57" s="81" t="s">
        <v>460</v>
      </c>
      <c r="O57" s="190" t="s">
        <v>538</v>
      </c>
    </row>
    <row r="58" spans="1:117" s="168" customFormat="1" x14ac:dyDescent="0.25">
      <c r="A58" s="167"/>
      <c r="B58" s="167"/>
      <c r="C58" s="167"/>
      <c r="D58" s="197"/>
      <c r="E58" s="167"/>
      <c r="F58" s="261"/>
      <c r="G58" s="184"/>
      <c r="H58" s="184"/>
      <c r="I58" s="184"/>
      <c r="J58" s="184"/>
      <c r="K58" s="184"/>
      <c r="L58" s="172"/>
      <c r="M58" s="172"/>
      <c r="N58" s="172"/>
      <c r="O58" s="193"/>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row>
    <row r="59" spans="1:117" ht="28.5" x14ac:dyDescent="0.25">
      <c r="A59" s="182" t="s">
        <v>59</v>
      </c>
      <c r="B59" s="81" t="s">
        <v>462</v>
      </c>
      <c r="C59" s="88" t="s">
        <v>322</v>
      </c>
      <c r="D59" s="82" t="s">
        <v>463</v>
      </c>
      <c r="E59" s="174" t="s">
        <v>324</v>
      </c>
      <c r="F59" s="260">
        <v>5</v>
      </c>
      <c r="G59" s="183">
        <v>6</v>
      </c>
      <c r="H59" s="183">
        <v>23.01</v>
      </c>
      <c r="I59" s="183">
        <v>3.13</v>
      </c>
      <c r="J59" s="183">
        <v>9.1300000000000008</v>
      </c>
      <c r="K59" s="183">
        <v>19.88</v>
      </c>
      <c r="L59" s="123" t="s">
        <v>144</v>
      </c>
      <c r="M59" s="123" t="s">
        <v>527</v>
      </c>
      <c r="N59" s="123" t="s">
        <v>528</v>
      </c>
      <c r="O59" s="190">
        <v>38266.800000000003</v>
      </c>
    </row>
    <row r="60" spans="1:117" s="166" customFormat="1" ht="28.5" x14ac:dyDescent="0.25">
      <c r="A60" s="187"/>
      <c r="B60" s="165"/>
      <c r="C60" s="180" t="s">
        <v>466</v>
      </c>
      <c r="D60" s="196" t="s">
        <v>467</v>
      </c>
      <c r="E60" s="175" t="s">
        <v>144</v>
      </c>
      <c r="F60" s="259">
        <v>10</v>
      </c>
      <c r="G60" s="181">
        <v>6</v>
      </c>
      <c r="H60" s="181">
        <v>23.01</v>
      </c>
      <c r="I60" s="181">
        <v>3.13</v>
      </c>
      <c r="J60" s="181">
        <v>9.1300000000000008</v>
      </c>
      <c r="K60" s="181">
        <v>19.88</v>
      </c>
      <c r="L60" s="171" t="s">
        <v>144</v>
      </c>
      <c r="M60" s="171" t="s">
        <v>468</v>
      </c>
      <c r="N60" s="171" t="s">
        <v>528</v>
      </c>
      <c r="O60" s="192">
        <v>38266.800000000003</v>
      </c>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row>
    <row r="61" spans="1:117" ht="71.25" x14ac:dyDescent="0.25">
      <c r="A61" s="188"/>
      <c r="B61" s="81"/>
      <c r="C61" s="88" t="s">
        <v>469</v>
      </c>
      <c r="D61" s="82" t="s">
        <v>470</v>
      </c>
      <c r="E61" s="174" t="s">
        <v>324</v>
      </c>
      <c r="F61" s="260" t="s">
        <v>471</v>
      </c>
      <c r="G61" s="183">
        <v>4.5</v>
      </c>
      <c r="H61" s="183">
        <v>7.5</v>
      </c>
      <c r="I61" s="183">
        <v>7.5</v>
      </c>
      <c r="J61" s="183">
        <v>12</v>
      </c>
      <c r="K61" s="183" t="s">
        <v>38</v>
      </c>
      <c r="L61" s="123" t="s">
        <v>144</v>
      </c>
      <c r="M61" s="123" t="s">
        <v>472</v>
      </c>
      <c r="N61" s="123" t="s">
        <v>486</v>
      </c>
      <c r="O61" s="190" t="s">
        <v>353</v>
      </c>
    </row>
    <row r="62" spans="1:117" s="168" customFormat="1" x14ac:dyDescent="0.25">
      <c r="A62" s="169"/>
      <c r="B62" s="169"/>
      <c r="C62" s="178"/>
      <c r="D62" s="178"/>
      <c r="E62" s="178"/>
      <c r="F62" s="261"/>
      <c r="G62" s="184"/>
      <c r="H62" s="184"/>
      <c r="I62" s="184"/>
      <c r="J62" s="184"/>
      <c r="K62" s="184"/>
      <c r="L62" s="172"/>
      <c r="M62" s="172"/>
      <c r="N62" s="172"/>
      <c r="O62" s="193"/>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row>
    <row r="63" spans="1:117" s="170" customFormat="1" ht="28.15" customHeight="1" x14ac:dyDescent="0.25">
      <c r="A63" s="650" t="s">
        <v>225</v>
      </c>
      <c r="B63" s="650"/>
      <c r="C63" s="650"/>
      <c r="D63" s="216"/>
      <c r="E63" s="216"/>
      <c r="F63" s="262">
        <f t="shared" ref="F63:K63" si="0">AVERAGE(F3:F4,F6,F8:F9,F11:F13,F15,F17:F20,F22:F25,F27:F28,F30:F32,F34,F36:F39,F41:F43,F45,F46,F48:F53,F55:F57,F59:F61)</f>
        <v>5.833333333333333</v>
      </c>
      <c r="G63" s="262">
        <f t="shared" si="0"/>
        <v>7.3336904761904744</v>
      </c>
      <c r="H63" s="262">
        <f t="shared" si="0"/>
        <v>15.939302325581398</v>
      </c>
      <c r="I63" s="262">
        <f t="shared" si="0"/>
        <v>5.2280952380952375</v>
      </c>
      <c r="J63" s="262">
        <f t="shared" si="0"/>
        <v>12.366463414634151</v>
      </c>
      <c r="K63" s="262">
        <f t="shared" si="0"/>
        <v>12.299487179487185</v>
      </c>
      <c r="L63" s="216"/>
      <c r="M63" s="216"/>
      <c r="N63" s="216"/>
      <c r="O63" s="217">
        <f>AVERAGE(O3:O4,O6,O8:O9,O11:O13,O15,O17:O20,O22:O25,O27:O28,O30:O32,O34,O36:O39,O41:O43,O45,O48:O53,O55:O57,O59:O61)</f>
        <v>39585.145729729746</v>
      </c>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row>
  </sheetData>
  <sheetProtection algorithmName="SHA-512" hashValue="m7lRHNHbE4CRJGIvUpCpUXUlPVCQCUchRgLulOv9kcDLpZ2aHCXkD4FbB04O+o3p+xJE8rdDow6xy8928d1gvw==" saltValue="e8znFDKi4cGUZ7ha98i9JA==" spinCount="100000" sheet="1" objects="1" scenarios="1"/>
  <autoFilter ref="A2:DM2" xr:uid="{2C513315-98CD-4309-A963-B66BF46BFA9E}"/>
  <mergeCells count="2">
    <mergeCell ref="A1:C1"/>
    <mergeCell ref="A63:C63"/>
  </mergeCells>
  <pageMargins left="0.7" right="0.7" top="0.75" bottom="0.75" header="0.3" footer="0.3"/>
  <pageSetup orientation="portrait"/>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7EFE3-115D-4D75-9CC8-EB244732590F}">
  <sheetPr>
    <tabColor rgb="FF0D4263"/>
  </sheetPr>
  <dimension ref="A1:DM63"/>
  <sheetViews>
    <sheetView zoomScale="90" zoomScaleNormal="90" workbookViewId="0">
      <pane xSplit="3" ySplit="2" topLeftCell="H59" activePane="bottomRight" state="frozen"/>
      <selection pane="topRight"/>
      <selection pane="bottomLeft"/>
      <selection pane="bottomRight" activeCell="N63" sqref="N63"/>
    </sheetView>
  </sheetViews>
  <sheetFormatPr defaultRowHeight="15" x14ac:dyDescent="0.25"/>
  <cols>
    <col min="1" max="1" width="18.42578125" style="189" bestFit="1" customWidth="1"/>
    <col min="2" max="2" width="38" style="123" customWidth="1"/>
    <col min="3" max="3" width="47.42578125" style="38" bestFit="1" customWidth="1"/>
    <col min="4" max="4" width="45.7109375" style="38" customWidth="1"/>
    <col min="5" max="11" width="13" style="38" customWidth="1"/>
    <col min="12" max="12" width="10.85546875" style="38" customWidth="1"/>
    <col min="13" max="14" width="45.7109375" style="38" customWidth="1"/>
    <col min="15" max="15" width="13" style="194" customWidth="1"/>
  </cols>
  <sheetData>
    <row r="1" spans="1:117" ht="23.45" customHeight="1" x14ac:dyDescent="0.25">
      <c r="A1" s="649" t="s">
        <v>539</v>
      </c>
      <c r="B1" s="649"/>
      <c r="C1" s="649"/>
      <c r="D1" s="123"/>
      <c r="E1" s="123"/>
      <c r="F1" s="123"/>
      <c r="G1" s="123"/>
      <c r="H1" s="123"/>
      <c r="I1" s="123"/>
      <c r="J1" s="123"/>
      <c r="K1" s="123"/>
      <c r="L1" s="123"/>
      <c r="M1" s="123"/>
      <c r="N1" s="123"/>
      <c r="O1" s="190"/>
    </row>
    <row r="2" spans="1:117" s="80" customFormat="1" ht="85.5" x14ac:dyDescent="0.25">
      <c r="A2" s="77" t="s">
        <v>19</v>
      </c>
      <c r="B2" s="78" t="s">
        <v>305</v>
      </c>
      <c r="C2" s="78" t="s">
        <v>306</v>
      </c>
      <c r="D2" s="78" t="s">
        <v>307</v>
      </c>
      <c r="E2" s="78" t="s">
        <v>308</v>
      </c>
      <c r="F2" s="79" t="s">
        <v>309</v>
      </c>
      <c r="G2" s="78" t="s">
        <v>310</v>
      </c>
      <c r="H2" s="78" t="s">
        <v>311</v>
      </c>
      <c r="I2" s="78" t="s">
        <v>312</v>
      </c>
      <c r="J2" s="78" t="s">
        <v>313</v>
      </c>
      <c r="K2" s="78" t="s">
        <v>314</v>
      </c>
      <c r="L2" s="78" t="s">
        <v>315</v>
      </c>
      <c r="M2" s="78" t="s">
        <v>316</v>
      </c>
      <c r="N2" s="78" t="s">
        <v>317</v>
      </c>
      <c r="O2" s="191" t="s">
        <v>475</v>
      </c>
    </row>
    <row r="3" spans="1:117" s="166" customFormat="1" ht="28.5" x14ac:dyDescent="0.25">
      <c r="A3" s="179" t="s">
        <v>37</v>
      </c>
      <c r="B3" s="165" t="s">
        <v>321</v>
      </c>
      <c r="C3" s="180" t="s">
        <v>322</v>
      </c>
      <c r="D3" s="196" t="s">
        <v>323</v>
      </c>
      <c r="E3" s="175" t="s">
        <v>324</v>
      </c>
      <c r="F3" s="259">
        <v>10</v>
      </c>
      <c r="G3" s="181">
        <v>7.5</v>
      </c>
      <c r="H3" s="181">
        <v>12.59</v>
      </c>
      <c r="I3" s="181">
        <v>2.58</v>
      </c>
      <c r="J3" s="181">
        <f>SUM(G3,I3)</f>
        <v>10.08</v>
      </c>
      <c r="K3" s="181">
        <v>10.34</v>
      </c>
      <c r="L3" s="171" t="s">
        <v>144</v>
      </c>
      <c r="M3" s="171" t="s">
        <v>476</v>
      </c>
      <c r="N3" s="171" t="s">
        <v>477</v>
      </c>
      <c r="O3" s="192">
        <v>43858.815000000002</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row>
    <row r="4" spans="1:117" ht="28.5" x14ac:dyDescent="0.25">
      <c r="A4" s="182"/>
      <c r="B4" s="81"/>
      <c r="C4" s="81" t="s">
        <v>327</v>
      </c>
      <c r="D4" s="82" t="s">
        <v>328</v>
      </c>
      <c r="E4" s="174" t="s">
        <v>144</v>
      </c>
      <c r="F4" s="260">
        <v>10</v>
      </c>
      <c r="G4" s="183">
        <v>6</v>
      </c>
      <c r="H4" s="183">
        <v>11.57</v>
      </c>
      <c r="I4" s="183">
        <v>1.56</v>
      </c>
      <c r="J4" s="183">
        <v>7.56</v>
      </c>
      <c r="K4" s="183">
        <v>10.34</v>
      </c>
      <c r="L4" s="123" t="s">
        <v>144</v>
      </c>
      <c r="M4" s="123" t="s">
        <v>329</v>
      </c>
      <c r="N4" s="123" t="s">
        <v>478</v>
      </c>
      <c r="O4" s="190">
        <v>35463.78</v>
      </c>
    </row>
    <row r="5" spans="1:117" s="168" customFormat="1" x14ac:dyDescent="0.25">
      <c r="A5" s="167"/>
      <c r="B5" s="167"/>
      <c r="C5" s="167"/>
      <c r="D5" s="197"/>
      <c r="E5" s="167"/>
      <c r="F5" s="261"/>
      <c r="G5" s="184"/>
      <c r="H5" s="184"/>
      <c r="I5" s="184"/>
      <c r="J5" s="184"/>
      <c r="K5" s="184"/>
      <c r="L5" s="172"/>
      <c r="M5" s="172"/>
      <c r="N5" s="172"/>
      <c r="O5" s="193"/>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row>
    <row r="6" spans="1:117" s="166" customFormat="1" ht="28.5" x14ac:dyDescent="0.25">
      <c r="A6" s="179" t="s">
        <v>40</v>
      </c>
      <c r="B6" s="165" t="s">
        <v>331</v>
      </c>
      <c r="C6" s="185" t="s">
        <v>332</v>
      </c>
      <c r="D6" s="198" t="s">
        <v>333</v>
      </c>
      <c r="E6" s="173" t="s">
        <v>144</v>
      </c>
      <c r="F6" s="259">
        <v>5</v>
      </c>
      <c r="G6" s="181">
        <v>7</v>
      </c>
      <c r="H6" s="181">
        <v>15</v>
      </c>
      <c r="I6" s="181">
        <v>7.05</v>
      </c>
      <c r="J6" s="181">
        <v>14.05</v>
      </c>
      <c r="K6" s="181">
        <v>7.95</v>
      </c>
      <c r="L6" s="171" t="s">
        <v>144</v>
      </c>
      <c r="M6" s="171" t="s">
        <v>479</v>
      </c>
      <c r="N6" s="171" t="s">
        <v>480</v>
      </c>
      <c r="O6" s="192">
        <v>35093.805</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row>
    <row r="7" spans="1:117" s="168" customFormat="1" x14ac:dyDescent="0.25">
      <c r="A7" s="167"/>
      <c r="B7" s="167"/>
      <c r="C7" s="167"/>
      <c r="D7" s="197"/>
      <c r="E7" s="167"/>
      <c r="F7" s="261"/>
      <c r="G7" s="184"/>
      <c r="H7" s="184"/>
      <c r="I7" s="184"/>
      <c r="J7" s="184"/>
      <c r="K7" s="184"/>
      <c r="L7" s="172"/>
      <c r="M7" s="172"/>
      <c r="N7" s="172"/>
      <c r="O7" s="193"/>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row>
    <row r="8" spans="1:117" ht="42.75" x14ac:dyDescent="0.25">
      <c r="A8" s="182" t="s">
        <v>42</v>
      </c>
      <c r="B8" s="456" t="s">
        <v>336</v>
      </c>
      <c r="C8" s="88" t="s">
        <v>322</v>
      </c>
      <c r="D8" s="82" t="s">
        <v>337</v>
      </c>
      <c r="E8" s="174" t="s">
        <v>324</v>
      </c>
      <c r="F8" s="260">
        <v>5</v>
      </c>
      <c r="G8" s="183">
        <v>3</v>
      </c>
      <c r="H8" s="183">
        <v>12.45</v>
      </c>
      <c r="I8" s="183">
        <v>6.13</v>
      </c>
      <c r="J8" s="183">
        <v>9.129999999999999</v>
      </c>
      <c r="K8" s="183">
        <v>6.3199999999999994</v>
      </c>
      <c r="L8" s="123" t="s">
        <v>144</v>
      </c>
      <c r="M8" s="123" t="s">
        <v>481</v>
      </c>
      <c r="N8" s="123" t="s">
        <v>482</v>
      </c>
      <c r="O8" s="190">
        <v>50182.901999999995</v>
      </c>
    </row>
    <row r="9" spans="1:117" s="166" customFormat="1" ht="42.75" x14ac:dyDescent="0.25">
      <c r="A9" s="179"/>
      <c r="B9" s="165"/>
      <c r="C9" s="180" t="s">
        <v>327</v>
      </c>
      <c r="D9" s="196" t="s">
        <v>340</v>
      </c>
      <c r="E9" s="175" t="s">
        <v>144</v>
      </c>
      <c r="F9" s="259">
        <v>10</v>
      </c>
      <c r="G9" s="181">
        <v>5</v>
      </c>
      <c r="H9" s="181">
        <v>12.45</v>
      </c>
      <c r="I9" s="181">
        <v>6.13</v>
      </c>
      <c r="J9" s="181">
        <v>11.129999999999999</v>
      </c>
      <c r="K9" s="181">
        <v>6.3199999999999994</v>
      </c>
      <c r="L9" s="171" t="s">
        <v>144</v>
      </c>
      <c r="M9" s="171" t="s">
        <v>483</v>
      </c>
      <c r="N9" s="171" t="s">
        <v>342</v>
      </c>
      <c r="O9" s="192">
        <v>49120.829999999994</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row>
    <row r="10" spans="1:117" s="168" customFormat="1" x14ac:dyDescent="0.25">
      <c r="A10" s="167"/>
      <c r="B10" s="167"/>
      <c r="C10" s="167"/>
      <c r="D10" s="197"/>
      <c r="E10" s="167"/>
      <c r="F10" s="261"/>
      <c r="G10" s="184"/>
      <c r="H10" s="184"/>
      <c r="I10" s="184"/>
      <c r="J10" s="184"/>
      <c r="K10" s="184"/>
      <c r="L10" s="172"/>
      <c r="M10" s="172"/>
      <c r="N10" s="172"/>
      <c r="O10" s="193"/>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row>
    <row r="11" spans="1:117" s="166" customFormat="1" ht="28.5" x14ac:dyDescent="0.25">
      <c r="A11" s="179" t="s">
        <v>43</v>
      </c>
      <c r="B11" s="165" t="s">
        <v>343</v>
      </c>
      <c r="C11" s="180" t="s">
        <v>322</v>
      </c>
      <c r="D11" s="196" t="s">
        <v>344</v>
      </c>
      <c r="E11" s="175" t="s">
        <v>324</v>
      </c>
      <c r="F11" s="259">
        <v>6</v>
      </c>
      <c r="G11" s="181">
        <v>3</v>
      </c>
      <c r="H11" s="181">
        <v>11.51</v>
      </c>
      <c r="I11" s="181">
        <v>6.73</v>
      </c>
      <c r="J11" s="181">
        <v>9.73</v>
      </c>
      <c r="K11" s="181">
        <v>4.7799999999999994</v>
      </c>
      <c r="L11" s="171" t="s">
        <v>144</v>
      </c>
      <c r="M11" s="171" t="s">
        <v>484</v>
      </c>
      <c r="N11" s="171" t="s">
        <v>346</v>
      </c>
      <c r="O11" s="192">
        <v>33889.968000000001</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row>
    <row r="12" spans="1:117" ht="71.25" x14ac:dyDescent="0.25">
      <c r="A12" s="182"/>
      <c r="B12" s="81"/>
      <c r="C12" s="81" t="s">
        <v>327</v>
      </c>
      <c r="D12" s="82" t="s">
        <v>347</v>
      </c>
      <c r="E12" s="174" t="s">
        <v>144</v>
      </c>
      <c r="F12" s="260">
        <v>8</v>
      </c>
      <c r="G12" s="183">
        <v>3</v>
      </c>
      <c r="H12" s="183">
        <v>11.51</v>
      </c>
      <c r="I12" s="183">
        <v>6.73</v>
      </c>
      <c r="J12" s="183">
        <v>9.73</v>
      </c>
      <c r="K12" s="183">
        <v>4.7799999999999994</v>
      </c>
      <c r="L12" s="123" t="s">
        <v>144</v>
      </c>
      <c r="M12" s="123" t="s">
        <v>485</v>
      </c>
      <c r="N12" s="123" t="s">
        <v>346</v>
      </c>
      <c r="O12" s="190">
        <v>32276.16</v>
      </c>
    </row>
    <row r="13" spans="1:117" s="166" customFormat="1" ht="114" x14ac:dyDescent="0.25">
      <c r="A13" s="179"/>
      <c r="B13" s="165"/>
      <c r="C13" s="180" t="s">
        <v>349</v>
      </c>
      <c r="D13" s="196" t="s">
        <v>350</v>
      </c>
      <c r="E13" s="175" t="s">
        <v>144</v>
      </c>
      <c r="F13" s="259">
        <v>1</v>
      </c>
      <c r="G13" s="181">
        <v>3</v>
      </c>
      <c r="H13" s="181">
        <v>8.3000000000000007</v>
      </c>
      <c r="I13" s="181">
        <v>8.3000000000000007</v>
      </c>
      <c r="J13" s="181">
        <v>11.3</v>
      </c>
      <c r="K13" s="181"/>
      <c r="L13" s="171" t="s">
        <v>144</v>
      </c>
      <c r="M13" s="171" t="s">
        <v>351</v>
      </c>
      <c r="N13" s="171" t="s">
        <v>486</v>
      </c>
      <c r="O13" s="192" t="s">
        <v>353</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row>
    <row r="14" spans="1:117" s="168" customFormat="1" x14ac:dyDescent="0.25">
      <c r="A14" s="167"/>
      <c r="B14" s="167"/>
      <c r="C14" s="167"/>
      <c r="D14" s="197"/>
      <c r="E14" s="167"/>
      <c r="F14" s="261"/>
      <c r="G14" s="184"/>
      <c r="H14" s="184"/>
      <c r="I14" s="184"/>
      <c r="J14" s="184"/>
      <c r="K14" s="184"/>
      <c r="L14" s="172"/>
      <c r="M14" s="172"/>
      <c r="N14" s="172"/>
      <c r="O14" s="193"/>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row>
    <row r="15" spans="1:117" s="166" customFormat="1" ht="28.5" x14ac:dyDescent="0.25">
      <c r="A15" s="179" t="s">
        <v>44</v>
      </c>
      <c r="B15" s="165" t="s">
        <v>354</v>
      </c>
      <c r="C15" s="180" t="s">
        <v>332</v>
      </c>
      <c r="D15" s="196" t="s">
        <v>355</v>
      </c>
      <c r="E15" s="175" t="s">
        <v>144</v>
      </c>
      <c r="F15" s="259">
        <v>10</v>
      </c>
      <c r="G15" s="181">
        <v>6</v>
      </c>
      <c r="H15" s="181">
        <v>19.809999999999999</v>
      </c>
      <c r="I15" s="181">
        <v>7.45</v>
      </c>
      <c r="J15" s="181">
        <v>13.45</v>
      </c>
      <c r="K15" s="181">
        <v>12.36</v>
      </c>
      <c r="L15" s="171" t="s">
        <v>356</v>
      </c>
      <c r="M15" s="171" t="s">
        <v>357</v>
      </c>
      <c r="N15" s="171" t="s">
        <v>487</v>
      </c>
      <c r="O15" s="192">
        <v>48084.6</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row>
    <row r="16" spans="1:117" s="168" customFormat="1" x14ac:dyDescent="0.25">
      <c r="A16" s="167"/>
      <c r="B16" s="167"/>
      <c r="C16" s="167"/>
      <c r="D16" s="197"/>
      <c r="E16" s="167"/>
      <c r="F16" s="261"/>
      <c r="G16" s="184"/>
      <c r="H16" s="184"/>
      <c r="I16" s="184"/>
      <c r="J16" s="184"/>
      <c r="K16" s="184"/>
      <c r="L16" s="172"/>
      <c r="M16" s="172"/>
      <c r="N16" s="172"/>
      <c r="O16" s="193"/>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row>
    <row r="17" spans="1:117" s="166" customFormat="1" ht="28.5" x14ac:dyDescent="0.25">
      <c r="A17" s="179" t="s">
        <v>46</v>
      </c>
      <c r="B17" s="165" t="s">
        <v>359</v>
      </c>
      <c r="C17" s="186" t="s">
        <v>322</v>
      </c>
      <c r="D17" s="196" t="s">
        <v>360</v>
      </c>
      <c r="E17" s="175" t="s">
        <v>324</v>
      </c>
      <c r="F17" s="259">
        <v>5</v>
      </c>
      <c r="G17" s="289">
        <v>12.855</v>
      </c>
      <c r="H17" s="181">
        <v>31.195</v>
      </c>
      <c r="I17" s="181">
        <v>16.21</v>
      </c>
      <c r="J17" s="289">
        <v>29.065000000000001</v>
      </c>
      <c r="K17" s="181">
        <v>14.984999999999999</v>
      </c>
      <c r="L17" s="171" t="s">
        <v>324</v>
      </c>
      <c r="M17" s="171" t="s">
        <v>361</v>
      </c>
      <c r="N17" s="171" t="s">
        <v>488</v>
      </c>
      <c r="O17" s="192">
        <v>46541.25</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row>
    <row r="18" spans="1:117" ht="42.75" x14ac:dyDescent="0.25">
      <c r="A18" s="182"/>
      <c r="B18" s="81"/>
      <c r="C18" s="81" t="s">
        <v>327</v>
      </c>
      <c r="D18" s="82" t="s">
        <v>363</v>
      </c>
      <c r="E18" s="174" t="s">
        <v>324</v>
      </c>
      <c r="F18" s="260">
        <v>5</v>
      </c>
      <c r="G18" s="290">
        <v>12.855</v>
      </c>
      <c r="H18" s="183">
        <v>31.195</v>
      </c>
      <c r="I18" s="183">
        <v>16.21</v>
      </c>
      <c r="J18" s="290">
        <v>29.065000000000001</v>
      </c>
      <c r="K18" s="183">
        <v>14.984999999999999</v>
      </c>
      <c r="L18" s="123" t="s">
        <v>324</v>
      </c>
      <c r="M18" s="123" t="s">
        <v>361</v>
      </c>
      <c r="N18" s="123" t="s">
        <v>489</v>
      </c>
      <c r="O18" s="190">
        <v>43438.5</v>
      </c>
    </row>
    <row r="19" spans="1:117" s="166" customFormat="1" ht="28.5" x14ac:dyDescent="0.25">
      <c r="A19" s="179"/>
      <c r="B19" s="165"/>
      <c r="C19" s="180" t="s">
        <v>365</v>
      </c>
      <c r="D19" s="196" t="s">
        <v>366</v>
      </c>
      <c r="E19" s="175" t="s">
        <v>144</v>
      </c>
      <c r="F19" s="259">
        <v>5</v>
      </c>
      <c r="G19" s="289">
        <v>12.855</v>
      </c>
      <c r="H19" s="181">
        <v>32.195</v>
      </c>
      <c r="I19" s="181">
        <v>16.21</v>
      </c>
      <c r="J19" s="289">
        <v>29.065000000000001</v>
      </c>
      <c r="K19" s="181">
        <v>15.984999999999999</v>
      </c>
      <c r="L19" s="171" t="s">
        <v>324</v>
      </c>
      <c r="M19" s="171" t="s">
        <v>361</v>
      </c>
      <c r="N19" s="171" t="s">
        <v>490</v>
      </c>
      <c r="O19" s="192">
        <v>37729.440000000002</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row>
    <row r="20" spans="1:117" ht="28.5" x14ac:dyDescent="0.25">
      <c r="A20" s="182"/>
      <c r="B20" s="81"/>
      <c r="C20" s="123" t="s">
        <v>530</v>
      </c>
      <c r="D20" s="199" t="s">
        <v>492</v>
      </c>
      <c r="E20" s="176" t="s">
        <v>324</v>
      </c>
      <c r="F20" s="260">
        <v>5</v>
      </c>
      <c r="G20" s="290">
        <v>14.75</v>
      </c>
      <c r="H20" s="183">
        <v>14.75</v>
      </c>
      <c r="I20" s="183">
        <v>11.68</v>
      </c>
      <c r="J20" s="183">
        <v>26.43</v>
      </c>
      <c r="K20" s="183">
        <v>3.0700000000000003</v>
      </c>
      <c r="L20" s="123" t="s">
        <v>324</v>
      </c>
      <c r="M20" s="123" t="s">
        <v>532</v>
      </c>
      <c r="N20" s="123"/>
      <c r="O20" s="190" t="s">
        <v>540</v>
      </c>
    </row>
    <row r="21" spans="1:117" s="168" customFormat="1" x14ac:dyDescent="0.25">
      <c r="A21" s="167"/>
      <c r="B21" s="167"/>
      <c r="C21" s="167"/>
      <c r="D21" s="197"/>
      <c r="E21" s="167"/>
      <c r="F21" s="261"/>
      <c r="G21" s="184"/>
      <c r="H21" s="184"/>
      <c r="I21" s="184"/>
      <c r="J21" s="184"/>
      <c r="K21" s="184"/>
      <c r="L21" s="172"/>
      <c r="M21" s="172"/>
      <c r="N21" s="172"/>
      <c r="O21" s="193"/>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row>
    <row r="22" spans="1:117" s="166" customFormat="1" ht="57" x14ac:dyDescent="0.25">
      <c r="A22" s="179" t="s">
        <v>47</v>
      </c>
      <c r="B22" s="165" t="s">
        <v>369</v>
      </c>
      <c r="C22" s="186" t="s">
        <v>322</v>
      </c>
      <c r="D22" s="196" t="s">
        <v>370</v>
      </c>
      <c r="E22" s="175" t="s">
        <v>324</v>
      </c>
      <c r="F22" s="259">
        <v>5</v>
      </c>
      <c r="G22" s="181">
        <v>8</v>
      </c>
      <c r="H22" s="181">
        <v>25.2</v>
      </c>
      <c r="I22" s="181">
        <v>3.3376999999999999</v>
      </c>
      <c r="J22" s="181">
        <v>11.3377</v>
      </c>
      <c r="K22" s="181">
        <v>21.862299999999998</v>
      </c>
      <c r="L22" s="171" t="s">
        <v>324</v>
      </c>
      <c r="M22" s="171" t="s">
        <v>371</v>
      </c>
      <c r="N22" s="171" t="s">
        <v>495</v>
      </c>
      <c r="O22" s="192">
        <v>43820.25</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row>
    <row r="23" spans="1:117" ht="28.5" x14ac:dyDescent="0.25">
      <c r="A23" s="182"/>
      <c r="B23" s="81"/>
      <c r="C23" s="81" t="s">
        <v>327</v>
      </c>
      <c r="D23" s="82" t="s">
        <v>373</v>
      </c>
      <c r="E23" s="174" t="s">
        <v>324</v>
      </c>
      <c r="F23" s="260">
        <v>5</v>
      </c>
      <c r="G23" s="183">
        <v>8</v>
      </c>
      <c r="H23" s="183">
        <v>25.2</v>
      </c>
      <c r="I23" s="183">
        <v>3.3376999999999999</v>
      </c>
      <c r="J23" s="183">
        <v>11.3377</v>
      </c>
      <c r="K23" s="183">
        <v>21.862299999999998</v>
      </c>
      <c r="L23" s="123" t="s">
        <v>324</v>
      </c>
      <c r="M23" s="123" t="s">
        <v>496</v>
      </c>
      <c r="N23" s="123" t="s">
        <v>497</v>
      </c>
      <c r="O23" s="190">
        <v>43820.25</v>
      </c>
    </row>
    <row r="24" spans="1:117" s="166" customFormat="1" ht="28.5" x14ac:dyDescent="0.25">
      <c r="A24" s="179"/>
      <c r="B24" s="165"/>
      <c r="C24" s="180" t="s">
        <v>365</v>
      </c>
      <c r="D24" s="196" t="s">
        <v>376</v>
      </c>
      <c r="E24" s="175" t="s">
        <v>324</v>
      </c>
      <c r="F24" s="259">
        <v>5</v>
      </c>
      <c r="G24" s="181">
        <v>8</v>
      </c>
      <c r="H24" s="181">
        <v>25.2</v>
      </c>
      <c r="I24" s="181">
        <v>3.3376999999999999</v>
      </c>
      <c r="J24" s="181">
        <v>11.3377</v>
      </c>
      <c r="K24" s="181">
        <v>21.862299999999998</v>
      </c>
      <c r="L24" s="171" t="s">
        <v>324</v>
      </c>
      <c r="M24" s="171" t="s">
        <v>377</v>
      </c>
      <c r="N24" s="171" t="s">
        <v>498</v>
      </c>
      <c r="O24" s="192">
        <v>43070.25</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row>
    <row r="25" spans="1:117" ht="28.5" x14ac:dyDescent="0.25">
      <c r="A25" s="182"/>
      <c r="B25" s="81"/>
      <c r="C25" s="81" t="s">
        <v>379</v>
      </c>
      <c r="D25" s="82" t="s">
        <v>380</v>
      </c>
      <c r="E25" s="174" t="s">
        <v>144</v>
      </c>
      <c r="F25" s="260">
        <v>5</v>
      </c>
      <c r="G25" s="183">
        <v>8</v>
      </c>
      <c r="H25" s="183">
        <v>25.2</v>
      </c>
      <c r="I25" s="183">
        <v>3.3376999999999999</v>
      </c>
      <c r="J25" s="183">
        <v>11.3377</v>
      </c>
      <c r="K25" s="183">
        <v>21.862299999999998</v>
      </c>
      <c r="L25" s="123" t="s">
        <v>324</v>
      </c>
      <c r="M25" s="123" t="s">
        <v>381</v>
      </c>
      <c r="N25" s="123" t="s">
        <v>498</v>
      </c>
      <c r="O25" s="190">
        <v>43070.25</v>
      </c>
    </row>
    <row r="26" spans="1:117" s="168" customFormat="1" x14ac:dyDescent="0.25">
      <c r="A26" s="167"/>
      <c r="B26" s="167"/>
      <c r="C26" s="167"/>
      <c r="D26" s="197"/>
      <c r="E26" s="167"/>
      <c r="F26" s="261"/>
      <c r="G26" s="184"/>
      <c r="H26" s="184"/>
      <c r="I26" s="184"/>
      <c r="J26" s="184"/>
      <c r="K26" s="184"/>
      <c r="L26" s="172"/>
      <c r="M26" s="172"/>
      <c r="N26" s="172"/>
      <c r="O26" s="193"/>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row>
    <row r="27" spans="1:117" ht="42.75" x14ac:dyDescent="0.25">
      <c r="A27" s="182" t="s">
        <v>48</v>
      </c>
      <c r="B27" s="81" t="s">
        <v>382</v>
      </c>
      <c r="C27" s="81" t="s">
        <v>383</v>
      </c>
      <c r="D27" s="82" t="s">
        <v>384</v>
      </c>
      <c r="E27" s="174" t="s">
        <v>324</v>
      </c>
      <c r="F27" s="260">
        <v>5</v>
      </c>
      <c r="G27" s="183">
        <v>7</v>
      </c>
      <c r="H27" s="183">
        <v>14.86</v>
      </c>
      <c r="I27" s="183">
        <v>5.04</v>
      </c>
      <c r="J27" s="183">
        <v>12.04</v>
      </c>
      <c r="K27" s="183">
        <v>9.82</v>
      </c>
      <c r="L27" s="123" t="s">
        <v>144</v>
      </c>
      <c r="M27" s="123" t="s">
        <v>385</v>
      </c>
      <c r="N27" s="123" t="s">
        <v>499</v>
      </c>
      <c r="O27" s="190">
        <v>46237.067999999999</v>
      </c>
    </row>
    <row r="28" spans="1:117" s="166" customFormat="1" ht="42.75" x14ac:dyDescent="0.25">
      <c r="A28" s="179"/>
      <c r="B28" s="165"/>
      <c r="C28" s="164" t="s">
        <v>387</v>
      </c>
      <c r="D28" s="196" t="s">
        <v>388</v>
      </c>
      <c r="E28" s="175" t="s">
        <v>144</v>
      </c>
      <c r="F28" s="259">
        <v>10</v>
      </c>
      <c r="G28" s="181">
        <v>7</v>
      </c>
      <c r="H28" s="181">
        <v>14.86</v>
      </c>
      <c r="I28" s="181">
        <v>5.04</v>
      </c>
      <c r="J28" s="181">
        <v>12.04</v>
      </c>
      <c r="K28" s="181">
        <v>9.82</v>
      </c>
      <c r="L28" s="171" t="s">
        <v>144</v>
      </c>
      <c r="M28" s="171" t="s">
        <v>500</v>
      </c>
      <c r="N28" s="171" t="s">
        <v>501</v>
      </c>
      <c r="O28" s="192">
        <v>42812.1</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row>
    <row r="29" spans="1:117" s="168" customFormat="1" x14ac:dyDescent="0.25">
      <c r="A29" s="167"/>
      <c r="B29" s="167"/>
      <c r="C29" s="167"/>
      <c r="D29" s="197"/>
      <c r="E29" s="167"/>
      <c r="F29" s="261"/>
      <c r="G29" s="184"/>
      <c r="H29" s="184"/>
      <c r="I29" s="184"/>
      <c r="J29" s="184"/>
      <c r="K29" s="184"/>
      <c r="L29" s="172"/>
      <c r="M29" s="172"/>
      <c r="N29" s="172"/>
      <c r="O29" s="193"/>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row>
    <row r="30" spans="1:117" s="166" customFormat="1" ht="28.5" x14ac:dyDescent="0.25">
      <c r="A30" s="179" t="s">
        <v>49</v>
      </c>
      <c r="B30" s="165" t="s">
        <v>391</v>
      </c>
      <c r="C30" s="186" t="s">
        <v>322</v>
      </c>
      <c r="D30" s="196" t="s">
        <v>392</v>
      </c>
      <c r="E30" s="175" t="s">
        <v>324</v>
      </c>
      <c r="F30" s="259">
        <v>4</v>
      </c>
      <c r="G30" s="181">
        <v>9</v>
      </c>
      <c r="H30" s="181">
        <v>21.72</v>
      </c>
      <c r="I30" s="181">
        <v>1.6</v>
      </c>
      <c r="J30" s="181">
        <v>10.6</v>
      </c>
      <c r="K30" s="181">
        <v>20.119999999999997</v>
      </c>
      <c r="L30" s="171" t="s">
        <v>144</v>
      </c>
      <c r="M30" s="171" t="s">
        <v>393</v>
      </c>
      <c r="N30" s="171" t="s">
        <v>502</v>
      </c>
      <c r="O30" s="192">
        <v>43477.5</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row>
    <row r="31" spans="1:117" ht="28.5" x14ac:dyDescent="0.25">
      <c r="A31" s="182"/>
      <c r="B31" s="81"/>
      <c r="C31" s="81" t="s">
        <v>327</v>
      </c>
      <c r="D31" s="82" t="s">
        <v>395</v>
      </c>
      <c r="E31" s="174" t="s">
        <v>324</v>
      </c>
      <c r="F31" s="260">
        <v>8</v>
      </c>
      <c r="G31" s="183">
        <v>9</v>
      </c>
      <c r="H31" s="183">
        <v>21.72</v>
      </c>
      <c r="I31" s="183">
        <v>1.6</v>
      </c>
      <c r="J31" s="183">
        <v>10.6</v>
      </c>
      <c r="K31" s="183">
        <v>20.119999999999997</v>
      </c>
      <c r="L31" s="123" t="s">
        <v>144</v>
      </c>
      <c r="M31" s="123" t="s">
        <v>396</v>
      </c>
      <c r="N31" s="123" t="s">
        <v>502</v>
      </c>
      <c r="O31" s="190">
        <v>43477.5</v>
      </c>
    </row>
    <row r="32" spans="1:117" s="166" customFormat="1" ht="28.5" x14ac:dyDescent="0.25">
      <c r="A32" s="179"/>
      <c r="B32" s="165"/>
      <c r="C32" s="180" t="s">
        <v>365</v>
      </c>
      <c r="D32" s="196" t="s">
        <v>397</v>
      </c>
      <c r="E32" s="175" t="s">
        <v>144</v>
      </c>
      <c r="F32" s="259">
        <v>8</v>
      </c>
      <c r="G32" s="181">
        <v>9</v>
      </c>
      <c r="H32" s="181">
        <v>21.72</v>
      </c>
      <c r="I32" s="181">
        <v>1.6</v>
      </c>
      <c r="J32" s="181">
        <v>10.6</v>
      </c>
      <c r="K32" s="181">
        <v>20.119999999999997</v>
      </c>
      <c r="L32" s="171" t="s">
        <v>144</v>
      </c>
      <c r="M32" s="171" t="s">
        <v>398</v>
      </c>
      <c r="N32" s="171" t="s">
        <v>503</v>
      </c>
      <c r="O32" s="192">
        <v>41738.400000000001</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row>
    <row r="33" spans="1:117" s="168" customFormat="1" x14ac:dyDescent="0.25">
      <c r="A33" s="167"/>
      <c r="B33" s="167"/>
      <c r="C33" s="167"/>
      <c r="D33" s="197"/>
      <c r="E33" s="167"/>
      <c r="F33" s="261"/>
      <c r="G33" s="184"/>
      <c r="H33" s="184"/>
      <c r="I33" s="184"/>
      <c r="J33" s="184"/>
      <c r="K33" s="184"/>
      <c r="L33" s="172"/>
      <c r="M33" s="172"/>
      <c r="N33" s="172"/>
      <c r="O33" s="19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row>
    <row r="34" spans="1:117" s="166" customFormat="1" ht="71.25" x14ac:dyDescent="0.25">
      <c r="A34" s="179" t="s">
        <v>51</v>
      </c>
      <c r="B34" s="165" t="s">
        <v>400</v>
      </c>
      <c r="C34" s="186" t="s">
        <v>332</v>
      </c>
      <c r="D34" s="196" t="s">
        <v>401</v>
      </c>
      <c r="E34" s="175" t="s">
        <v>144</v>
      </c>
      <c r="F34" s="259">
        <v>5</v>
      </c>
      <c r="G34" s="181">
        <v>6</v>
      </c>
      <c r="H34" s="181">
        <v>16.38</v>
      </c>
      <c r="I34" s="181">
        <v>5.16</v>
      </c>
      <c r="J34" s="181">
        <v>11.16</v>
      </c>
      <c r="K34" s="181">
        <v>11.219999999999999</v>
      </c>
      <c r="L34" s="171" t="s">
        <v>144</v>
      </c>
      <c r="M34" s="171" t="s">
        <v>504</v>
      </c>
      <c r="N34" s="171" t="s">
        <v>505</v>
      </c>
      <c r="O34" s="192">
        <v>29136.198</v>
      </c>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row>
    <row r="35" spans="1:117" s="168" customFormat="1" x14ac:dyDescent="0.25">
      <c r="A35" s="167"/>
      <c r="B35" s="167"/>
      <c r="C35" s="167"/>
      <c r="D35" s="197"/>
      <c r="E35" s="167"/>
      <c r="F35" s="261"/>
      <c r="G35" s="184"/>
      <c r="H35" s="184"/>
      <c r="I35" s="184"/>
      <c r="J35" s="184"/>
      <c r="K35" s="184"/>
      <c r="L35" s="172"/>
      <c r="M35" s="172"/>
      <c r="N35" s="172"/>
      <c r="O35" s="193"/>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row>
    <row r="36" spans="1:117" s="166" customFormat="1" ht="28.5" x14ac:dyDescent="0.25">
      <c r="A36" s="179" t="s">
        <v>53</v>
      </c>
      <c r="B36" s="165" t="s">
        <v>404</v>
      </c>
      <c r="C36" s="186" t="s">
        <v>322</v>
      </c>
      <c r="D36" s="196" t="s">
        <v>405</v>
      </c>
      <c r="E36" s="175" t="s">
        <v>324</v>
      </c>
      <c r="F36" s="259">
        <v>5</v>
      </c>
      <c r="G36" s="181">
        <v>7</v>
      </c>
      <c r="H36" s="181">
        <v>17.3</v>
      </c>
      <c r="I36" s="181">
        <v>3.51</v>
      </c>
      <c r="J36" s="181">
        <v>10.51</v>
      </c>
      <c r="K36" s="181">
        <v>13.790000000000001</v>
      </c>
      <c r="L36" s="171" t="s">
        <v>144</v>
      </c>
      <c r="M36" s="171" t="s">
        <v>406</v>
      </c>
      <c r="N36" s="171" t="s">
        <v>506</v>
      </c>
      <c r="O36" s="192">
        <v>32282.400000000001</v>
      </c>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row>
    <row r="37" spans="1:117" ht="28.5" x14ac:dyDescent="0.25">
      <c r="A37" s="182"/>
      <c r="B37" s="81"/>
      <c r="C37" s="81" t="s">
        <v>327</v>
      </c>
      <c r="D37" s="82" t="s">
        <v>408</v>
      </c>
      <c r="E37" s="174" t="s">
        <v>324</v>
      </c>
      <c r="F37" s="260">
        <v>5</v>
      </c>
      <c r="G37" s="183">
        <v>7</v>
      </c>
      <c r="H37" s="183">
        <v>17.3</v>
      </c>
      <c r="I37" s="183">
        <v>3.51</v>
      </c>
      <c r="J37" s="183">
        <v>10.51</v>
      </c>
      <c r="K37" s="183">
        <v>13.790000000000001</v>
      </c>
      <c r="L37" s="123" t="s">
        <v>144</v>
      </c>
      <c r="M37" s="123" t="s">
        <v>409</v>
      </c>
      <c r="N37" s="123" t="s">
        <v>507</v>
      </c>
      <c r="O37" s="190">
        <v>31682.400000000001</v>
      </c>
    </row>
    <row r="38" spans="1:117" s="166" customFormat="1" ht="28.5" x14ac:dyDescent="0.25">
      <c r="A38" s="179"/>
      <c r="B38" s="165"/>
      <c r="C38" s="180" t="s">
        <v>365</v>
      </c>
      <c r="D38" s="196" t="s">
        <v>411</v>
      </c>
      <c r="E38" s="175" t="s">
        <v>144</v>
      </c>
      <c r="F38" s="259">
        <v>7</v>
      </c>
      <c r="G38" s="181">
        <v>7</v>
      </c>
      <c r="H38" s="181">
        <v>17.3</v>
      </c>
      <c r="I38" s="181">
        <v>3.51</v>
      </c>
      <c r="J38" s="181">
        <v>10.51</v>
      </c>
      <c r="K38" s="181">
        <v>13.790000000000001</v>
      </c>
      <c r="L38" s="171" t="s">
        <v>144</v>
      </c>
      <c r="M38" s="171" t="s">
        <v>412</v>
      </c>
      <c r="N38" s="171" t="s">
        <v>507</v>
      </c>
      <c r="O38" s="192">
        <v>31682.400000000001</v>
      </c>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row>
    <row r="39" spans="1:117" ht="42.75" x14ac:dyDescent="0.25">
      <c r="A39" s="182"/>
      <c r="B39" s="81"/>
      <c r="C39" s="81" t="s">
        <v>413</v>
      </c>
      <c r="D39" s="82" t="s">
        <v>414</v>
      </c>
      <c r="E39" s="174" t="s">
        <v>144</v>
      </c>
      <c r="F39" s="260" t="s">
        <v>415</v>
      </c>
      <c r="G39" s="183" t="s">
        <v>415</v>
      </c>
      <c r="H39" s="183" t="s">
        <v>416</v>
      </c>
      <c r="I39" s="183"/>
      <c r="J39" s="183"/>
      <c r="K39" s="183"/>
      <c r="L39" s="123" t="s">
        <v>144</v>
      </c>
      <c r="M39" s="123" t="s">
        <v>351</v>
      </c>
      <c r="N39" s="123" t="s">
        <v>508</v>
      </c>
      <c r="O39" s="190" t="s">
        <v>353</v>
      </c>
    </row>
    <row r="40" spans="1:117" s="168" customFormat="1" x14ac:dyDescent="0.25">
      <c r="A40" s="167"/>
      <c r="B40" s="167"/>
      <c r="C40" s="167"/>
      <c r="D40" s="197"/>
      <c r="E40" s="167"/>
      <c r="F40" s="261"/>
      <c r="G40" s="184"/>
      <c r="H40" s="184"/>
      <c r="I40" s="184"/>
      <c r="J40" s="184"/>
      <c r="K40" s="184"/>
      <c r="L40" s="172"/>
      <c r="M40" s="172"/>
      <c r="N40" s="172"/>
      <c r="O40" s="193"/>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row>
    <row r="41" spans="1:117" ht="28.5" x14ac:dyDescent="0.25">
      <c r="A41" s="182" t="s">
        <v>54</v>
      </c>
      <c r="B41" s="81" t="s">
        <v>418</v>
      </c>
      <c r="C41" s="81" t="s">
        <v>419</v>
      </c>
      <c r="D41" s="82" t="s">
        <v>420</v>
      </c>
      <c r="E41" s="174" t="s">
        <v>324</v>
      </c>
      <c r="F41" s="260">
        <v>5</v>
      </c>
      <c r="G41" s="183">
        <v>9</v>
      </c>
      <c r="H41" s="183">
        <v>18.559999999999999</v>
      </c>
      <c r="I41" s="183">
        <v>1.92</v>
      </c>
      <c r="J41" s="183">
        <v>10.92</v>
      </c>
      <c r="K41" s="183">
        <v>16.64</v>
      </c>
      <c r="L41" s="123" t="s">
        <v>144</v>
      </c>
      <c r="M41" s="123" t="s">
        <v>509</v>
      </c>
      <c r="N41" s="123" t="s">
        <v>510</v>
      </c>
      <c r="O41" s="190">
        <v>36315.006000000001</v>
      </c>
    </row>
    <row r="42" spans="1:117" s="166" customFormat="1" ht="28.5" x14ac:dyDescent="0.25">
      <c r="A42" s="179"/>
      <c r="B42" s="165"/>
      <c r="C42" s="180" t="s">
        <v>423</v>
      </c>
      <c r="D42" s="196" t="s">
        <v>424</v>
      </c>
      <c r="E42" s="175" t="s">
        <v>144</v>
      </c>
      <c r="F42" s="259">
        <v>8</v>
      </c>
      <c r="G42" s="181">
        <v>9</v>
      </c>
      <c r="H42" s="181">
        <v>18.559999999999999</v>
      </c>
      <c r="I42" s="181">
        <v>1.92</v>
      </c>
      <c r="J42" s="181">
        <v>10.92</v>
      </c>
      <c r="K42" s="181">
        <v>16.64</v>
      </c>
      <c r="L42" s="171" t="s">
        <v>144</v>
      </c>
      <c r="M42" s="171" t="s">
        <v>511</v>
      </c>
      <c r="N42" s="171" t="s">
        <v>510</v>
      </c>
      <c r="O42" s="192">
        <v>36315.006000000001</v>
      </c>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row>
    <row r="43" spans="1:117" ht="42.75" x14ac:dyDescent="0.25">
      <c r="A43" s="182"/>
      <c r="B43" s="81"/>
      <c r="C43" s="81" t="s">
        <v>349</v>
      </c>
      <c r="D43" s="82" t="s">
        <v>426</v>
      </c>
      <c r="E43" s="174" t="s">
        <v>144</v>
      </c>
      <c r="F43" s="260">
        <v>0</v>
      </c>
      <c r="G43" s="183">
        <v>9</v>
      </c>
      <c r="H43" s="183">
        <v>5</v>
      </c>
      <c r="I43" s="183">
        <v>5</v>
      </c>
      <c r="J43" s="183">
        <v>14</v>
      </c>
      <c r="K43" s="183"/>
      <c r="L43" s="123" t="s">
        <v>144</v>
      </c>
      <c r="M43" s="123" t="s">
        <v>351</v>
      </c>
      <c r="N43" s="123" t="s">
        <v>486</v>
      </c>
      <c r="O43" s="190" t="s">
        <v>353</v>
      </c>
    </row>
    <row r="44" spans="1:117" s="168" customFormat="1" x14ac:dyDescent="0.25">
      <c r="A44" s="167"/>
      <c r="B44" s="167"/>
      <c r="C44" s="167"/>
      <c r="D44" s="197"/>
      <c r="E44" s="167"/>
      <c r="F44" s="261"/>
      <c r="G44" s="184"/>
      <c r="H44" s="184"/>
      <c r="I44" s="184"/>
      <c r="J44" s="184"/>
      <c r="K44" s="184"/>
      <c r="L44" s="172"/>
      <c r="M44" s="172"/>
      <c r="N44" s="172"/>
      <c r="O44" s="193"/>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row>
    <row r="45" spans="1:117" ht="71.25" x14ac:dyDescent="0.25">
      <c r="A45" s="182" t="s">
        <v>56</v>
      </c>
      <c r="B45" s="81" t="s">
        <v>427</v>
      </c>
      <c r="C45" s="81" t="s">
        <v>428</v>
      </c>
      <c r="D45" s="82" t="s">
        <v>429</v>
      </c>
      <c r="E45" s="174" t="s">
        <v>324</v>
      </c>
      <c r="F45" s="260">
        <v>5</v>
      </c>
      <c r="G45" s="183">
        <v>5</v>
      </c>
      <c r="H45" s="183">
        <v>10.3</v>
      </c>
      <c r="I45" s="183">
        <v>6.41</v>
      </c>
      <c r="J45" s="183">
        <v>11.41</v>
      </c>
      <c r="K45" s="183">
        <v>0.39999999999999947</v>
      </c>
      <c r="L45" s="123" t="s">
        <v>144</v>
      </c>
      <c r="M45" s="88" t="s">
        <v>430</v>
      </c>
      <c r="N45" s="123" t="s">
        <v>534</v>
      </c>
      <c r="O45" s="190">
        <v>30621.78</v>
      </c>
    </row>
    <row r="46" spans="1:117" s="166" customFormat="1" ht="85.5" x14ac:dyDescent="0.25">
      <c r="A46" s="179"/>
      <c r="B46" s="165"/>
      <c r="C46" s="180" t="s">
        <v>512</v>
      </c>
      <c r="D46" s="196" t="s">
        <v>433</v>
      </c>
      <c r="E46" s="175" t="s">
        <v>144</v>
      </c>
      <c r="F46" s="259">
        <v>5</v>
      </c>
      <c r="G46" s="181">
        <v>7</v>
      </c>
      <c r="H46" s="181">
        <v>7.95</v>
      </c>
      <c r="I46" s="181">
        <v>7.01</v>
      </c>
      <c r="J46" s="181">
        <v>14.01</v>
      </c>
      <c r="K46" s="181">
        <v>0.47</v>
      </c>
      <c r="L46" s="171" t="s">
        <v>144</v>
      </c>
      <c r="M46" s="171" t="s">
        <v>513</v>
      </c>
      <c r="N46" s="171" t="s">
        <v>514</v>
      </c>
      <c r="O46" s="192" t="s">
        <v>541</v>
      </c>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row>
    <row r="47" spans="1:117" s="168" customFormat="1" x14ac:dyDescent="0.25">
      <c r="A47" s="167"/>
      <c r="B47" s="167"/>
      <c r="C47" s="167"/>
      <c r="D47" s="197"/>
      <c r="E47" s="167"/>
      <c r="F47" s="261"/>
      <c r="G47" s="184"/>
      <c r="H47" s="184"/>
      <c r="I47" s="184"/>
      <c r="J47" s="184"/>
      <c r="K47" s="184"/>
      <c r="L47" s="172"/>
      <c r="M47" s="172"/>
      <c r="N47" s="172"/>
      <c r="O47" s="193"/>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row>
    <row r="48" spans="1:117" s="166" customFormat="1" ht="99.75" x14ac:dyDescent="0.25">
      <c r="A48" s="179" t="s">
        <v>57</v>
      </c>
      <c r="B48" s="165" t="s">
        <v>437</v>
      </c>
      <c r="C48" s="186" t="s">
        <v>322</v>
      </c>
      <c r="D48" s="196" t="s">
        <v>438</v>
      </c>
      <c r="E48" s="175" t="s">
        <v>324</v>
      </c>
      <c r="F48" s="259">
        <v>5</v>
      </c>
      <c r="G48" s="181">
        <v>8</v>
      </c>
      <c r="H48" s="181">
        <v>9.4700000000000006</v>
      </c>
      <c r="I48" s="181">
        <v>4.2300000000000004</v>
      </c>
      <c r="J48" s="181">
        <v>12.23</v>
      </c>
      <c r="K48" s="181">
        <v>5.24</v>
      </c>
      <c r="L48" s="171" t="s">
        <v>356</v>
      </c>
      <c r="M48" s="171" t="s">
        <v>536</v>
      </c>
      <c r="N48" s="171" t="s">
        <v>517</v>
      </c>
      <c r="O48" s="192">
        <v>43979.909999999996</v>
      </c>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row>
    <row r="49" spans="1:117" ht="99.75" x14ac:dyDescent="0.25">
      <c r="A49" s="182"/>
      <c r="B49" s="81"/>
      <c r="C49" s="81" t="s">
        <v>327</v>
      </c>
      <c r="D49" s="82" t="s">
        <v>438</v>
      </c>
      <c r="E49" s="174" t="s">
        <v>324</v>
      </c>
      <c r="F49" s="260">
        <v>5</v>
      </c>
      <c r="G49" s="183">
        <v>8</v>
      </c>
      <c r="H49" s="183">
        <v>9.4700000000000006</v>
      </c>
      <c r="I49" s="183">
        <v>4.2300000000000004</v>
      </c>
      <c r="J49" s="183">
        <v>12.23</v>
      </c>
      <c r="K49" s="183">
        <v>5.24</v>
      </c>
      <c r="L49" s="123" t="s">
        <v>356</v>
      </c>
      <c r="M49" s="123" t="s">
        <v>536</v>
      </c>
      <c r="N49" s="123" t="s">
        <v>518</v>
      </c>
      <c r="O49" s="190">
        <v>43289.909999999996</v>
      </c>
    </row>
    <row r="50" spans="1:117" s="166" customFormat="1" ht="99.75" x14ac:dyDescent="0.25">
      <c r="A50" s="179"/>
      <c r="B50" s="165"/>
      <c r="C50" s="180" t="s">
        <v>365</v>
      </c>
      <c r="D50" s="196" t="s">
        <v>438</v>
      </c>
      <c r="E50" s="175" t="s">
        <v>324</v>
      </c>
      <c r="F50" s="259">
        <v>5</v>
      </c>
      <c r="G50" s="181">
        <v>8</v>
      </c>
      <c r="H50" s="181">
        <v>9.4700000000000006</v>
      </c>
      <c r="I50" s="181">
        <v>4.2300000000000004</v>
      </c>
      <c r="J50" s="181">
        <v>12.23</v>
      </c>
      <c r="K50" s="181">
        <v>5.24</v>
      </c>
      <c r="L50" s="171" t="s">
        <v>356</v>
      </c>
      <c r="M50" s="171" t="s">
        <v>519</v>
      </c>
      <c r="N50" s="171" t="s">
        <v>518</v>
      </c>
      <c r="O50" s="192">
        <v>43289.909999999996</v>
      </c>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row>
    <row r="51" spans="1:117" ht="99.75" x14ac:dyDescent="0.25">
      <c r="A51" s="182"/>
      <c r="B51" s="81"/>
      <c r="C51" s="81" t="s">
        <v>443</v>
      </c>
      <c r="D51" s="82" t="s">
        <v>438</v>
      </c>
      <c r="E51" s="174" t="s">
        <v>324</v>
      </c>
      <c r="F51" s="260">
        <v>5</v>
      </c>
      <c r="G51" s="183">
        <v>8</v>
      </c>
      <c r="H51" s="183">
        <v>9.4700000000000006</v>
      </c>
      <c r="I51" s="183">
        <v>4.2300000000000004</v>
      </c>
      <c r="J51" s="183">
        <v>12.23</v>
      </c>
      <c r="K51" s="183">
        <v>5.24</v>
      </c>
      <c r="L51" s="123" t="s">
        <v>356</v>
      </c>
      <c r="M51" s="123" t="s">
        <v>519</v>
      </c>
      <c r="N51" s="123" t="s">
        <v>517</v>
      </c>
      <c r="O51" s="190">
        <v>43979.909999999996</v>
      </c>
    </row>
    <row r="52" spans="1:117" s="166" customFormat="1" ht="99.75" x14ac:dyDescent="0.25">
      <c r="A52" s="179"/>
      <c r="B52" s="165"/>
      <c r="C52" s="180" t="s">
        <v>444</v>
      </c>
      <c r="D52" s="196" t="s">
        <v>438</v>
      </c>
      <c r="E52" s="175" t="s">
        <v>144</v>
      </c>
      <c r="F52" s="259">
        <v>5</v>
      </c>
      <c r="G52" s="181">
        <v>8</v>
      </c>
      <c r="H52" s="181">
        <v>9.4700000000000006</v>
      </c>
      <c r="I52" s="181">
        <v>4.2300000000000004</v>
      </c>
      <c r="J52" s="181">
        <v>12.23</v>
      </c>
      <c r="K52" s="181">
        <v>5.24</v>
      </c>
      <c r="L52" s="171" t="s">
        <v>356</v>
      </c>
      <c r="M52" s="171" t="s">
        <v>520</v>
      </c>
      <c r="N52" s="171" t="s">
        <v>518</v>
      </c>
      <c r="O52" s="192">
        <v>43289.909999999996</v>
      </c>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row>
    <row r="53" spans="1:117" ht="99.75" x14ac:dyDescent="0.25">
      <c r="A53" s="182"/>
      <c r="B53" s="81"/>
      <c r="C53" s="81" t="s">
        <v>446</v>
      </c>
      <c r="D53" s="82" t="s">
        <v>438</v>
      </c>
      <c r="E53" s="174" t="s">
        <v>324</v>
      </c>
      <c r="F53" s="260">
        <v>5</v>
      </c>
      <c r="G53" s="183">
        <v>8</v>
      </c>
      <c r="H53" s="183">
        <v>9.4700000000000006</v>
      </c>
      <c r="I53" s="183">
        <v>4.2300000000000004</v>
      </c>
      <c r="J53" s="183">
        <v>12.23</v>
      </c>
      <c r="K53" s="183">
        <v>5.24</v>
      </c>
      <c r="L53" s="123" t="s">
        <v>356</v>
      </c>
      <c r="M53" s="123" t="s">
        <v>520</v>
      </c>
      <c r="N53" s="123" t="s">
        <v>517</v>
      </c>
      <c r="O53" s="190">
        <v>43979.909999999996</v>
      </c>
    </row>
    <row r="54" spans="1:117" s="168" customFormat="1" x14ac:dyDescent="0.25">
      <c r="A54" s="167"/>
      <c r="B54" s="167"/>
      <c r="C54" s="167"/>
      <c r="D54" s="197"/>
      <c r="E54" s="167"/>
      <c r="F54" s="261"/>
      <c r="G54" s="184"/>
      <c r="H54" s="184"/>
      <c r="I54" s="184"/>
      <c r="J54" s="184"/>
      <c r="K54" s="184"/>
      <c r="L54" s="172"/>
      <c r="M54" s="172"/>
      <c r="N54" s="172"/>
      <c r="O54" s="193"/>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row>
    <row r="55" spans="1:117" ht="42.75" x14ac:dyDescent="0.25">
      <c r="A55" s="182" t="s">
        <v>58</v>
      </c>
      <c r="B55" s="81" t="s">
        <v>447</v>
      </c>
      <c r="C55" s="81" t="s">
        <v>448</v>
      </c>
      <c r="D55" s="82" t="s">
        <v>449</v>
      </c>
      <c r="E55" s="174" t="s">
        <v>324</v>
      </c>
      <c r="F55" s="260">
        <v>5</v>
      </c>
      <c r="G55" s="183">
        <v>5</v>
      </c>
      <c r="H55" s="183">
        <v>13.91</v>
      </c>
      <c r="I55" s="183">
        <v>5.63</v>
      </c>
      <c r="J55" s="183">
        <v>10.629999999999999</v>
      </c>
      <c r="K55" s="183">
        <v>8.2800000000000011</v>
      </c>
      <c r="L55" s="123" t="s">
        <v>144</v>
      </c>
      <c r="M55" s="123" t="s">
        <v>450</v>
      </c>
      <c r="N55" s="123" t="s">
        <v>521</v>
      </c>
      <c r="O55" s="190">
        <v>22208.100000000002</v>
      </c>
    </row>
    <row r="56" spans="1:117" s="166" customFormat="1" ht="71.25" x14ac:dyDescent="0.25">
      <c r="A56" s="179"/>
      <c r="B56" s="165"/>
      <c r="C56" s="180" t="s">
        <v>452</v>
      </c>
      <c r="D56" s="196" t="s">
        <v>453</v>
      </c>
      <c r="E56" s="175" t="s">
        <v>324</v>
      </c>
      <c r="F56" s="259">
        <v>5</v>
      </c>
      <c r="G56" s="181">
        <v>5</v>
      </c>
      <c r="H56" s="181">
        <v>13.91</v>
      </c>
      <c r="I56" s="181">
        <v>5.63</v>
      </c>
      <c r="J56" s="181">
        <v>10.629999999999999</v>
      </c>
      <c r="K56" s="181">
        <v>8.2800000000000011</v>
      </c>
      <c r="L56" s="171" t="s">
        <v>144</v>
      </c>
      <c r="M56" s="171" t="s">
        <v>450</v>
      </c>
      <c r="N56" s="171" t="s">
        <v>522</v>
      </c>
      <c r="O56" s="192">
        <v>36367.446000000004</v>
      </c>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row>
    <row r="57" spans="1:117" ht="85.5" x14ac:dyDescent="0.25">
      <c r="A57" s="182"/>
      <c r="B57" s="81"/>
      <c r="C57" s="81" t="s">
        <v>523</v>
      </c>
      <c r="D57" s="82" t="s">
        <v>456</v>
      </c>
      <c r="E57" s="174" t="s">
        <v>144</v>
      </c>
      <c r="F57" s="260">
        <v>5</v>
      </c>
      <c r="G57" s="183" t="s">
        <v>457</v>
      </c>
      <c r="H57" s="183" t="s">
        <v>542</v>
      </c>
      <c r="I57" s="183">
        <v>6.77</v>
      </c>
      <c r="J57" s="183" t="s">
        <v>543</v>
      </c>
      <c r="K57" s="183">
        <v>8.2799999999999994</v>
      </c>
      <c r="L57" s="123" t="s">
        <v>144</v>
      </c>
      <c r="M57" s="123" t="s">
        <v>525</v>
      </c>
      <c r="N57" s="81" t="s">
        <v>460</v>
      </c>
      <c r="O57" s="190" t="s">
        <v>544</v>
      </c>
    </row>
    <row r="58" spans="1:117" s="168" customFormat="1" x14ac:dyDescent="0.25">
      <c r="A58" s="167"/>
      <c r="B58" s="167"/>
      <c r="C58" s="167"/>
      <c r="D58" s="197"/>
      <c r="E58" s="167"/>
      <c r="F58" s="261"/>
      <c r="G58" s="184"/>
      <c r="H58" s="184"/>
      <c r="I58" s="184"/>
      <c r="J58" s="184"/>
      <c r="K58" s="184"/>
      <c r="L58" s="172"/>
      <c r="M58" s="172"/>
      <c r="N58" s="172"/>
      <c r="O58" s="193"/>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row>
    <row r="59" spans="1:117" ht="28.5" x14ac:dyDescent="0.25">
      <c r="A59" s="182" t="s">
        <v>59</v>
      </c>
      <c r="B59" s="81" t="s">
        <v>462</v>
      </c>
      <c r="C59" s="88" t="s">
        <v>322</v>
      </c>
      <c r="D59" s="82" t="s">
        <v>463</v>
      </c>
      <c r="E59" s="174" t="s">
        <v>324</v>
      </c>
      <c r="F59" s="260">
        <v>5</v>
      </c>
      <c r="G59" s="183">
        <v>6</v>
      </c>
      <c r="H59" s="183">
        <v>21.6</v>
      </c>
      <c r="I59" s="183">
        <v>2.93</v>
      </c>
      <c r="J59" s="183">
        <v>8.93</v>
      </c>
      <c r="K59" s="183">
        <v>18.670000000000002</v>
      </c>
      <c r="L59" s="123" t="s">
        <v>144</v>
      </c>
      <c r="M59" s="123" t="s">
        <v>527</v>
      </c>
      <c r="N59" s="123" t="s">
        <v>528</v>
      </c>
      <c r="O59" s="190">
        <v>38320.800000000003</v>
      </c>
    </row>
    <row r="60" spans="1:117" s="166" customFormat="1" ht="28.5" x14ac:dyDescent="0.25">
      <c r="A60" s="187"/>
      <c r="B60" s="165"/>
      <c r="C60" s="180" t="s">
        <v>466</v>
      </c>
      <c r="D60" s="196" t="s">
        <v>467</v>
      </c>
      <c r="E60" s="175" t="s">
        <v>144</v>
      </c>
      <c r="F60" s="259">
        <v>10</v>
      </c>
      <c r="G60" s="181">
        <v>6</v>
      </c>
      <c r="H60" s="181">
        <v>21.6</v>
      </c>
      <c r="I60" s="181">
        <v>2.93</v>
      </c>
      <c r="J60" s="181">
        <v>8.93</v>
      </c>
      <c r="K60" s="181">
        <v>18.670000000000002</v>
      </c>
      <c r="L60" s="171" t="s">
        <v>144</v>
      </c>
      <c r="M60" s="171" t="s">
        <v>468</v>
      </c>
      <c r="N60" s="171" t="s">
        <v>528</v>
      </c>
      <c r="O60" s="192">
        <v>38320.800000000003</v>
      </c>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row>
    <row r="61" spans="1:117" ht="85.5" x14ac:dyDescent="0.25">
      <c r="A61" s="188"/>
      <c r="B61" s="81"/>
      <c r="C61" s="88" t="s">
        <v>469</v>
      </c>
      <c r="D61" s="82" t="s">
        <v>470</v>
      </c>
      <c r="E61" s="174" t="s">
        <v>324</v>
      </c>
      <c r="F61" s="260" t="s">
        <v>471</v>
      </c>
      <c r="G61" s="183">
        <v>4.5</v>
      </c>
      <c r="H61" s="183">
        <v>7.5</v>
      </c>
      <c r="I61" s="183">
        <v>7.5</v>
      </c>
      <c r="J61" s="183">
        <v>12</v>
      </c>
      <c r="K61" s="183" t="s">
        <v>38</v>
      </c>
      <c r="L61" s="123" t="s">
        <v>144</v>
      </c>
      <c r="M61" s="123" t="s">
        <v>472</v>
      </c>
      <c r="N61" s="123" t="s">
        <v>486</v>
      </c>
      <c r="O61" s="190" t="s">
        <v>353</v>
      </c>
    </row>
    <row r="62" spans="1:117" s="168" customFormat="1" x14ac:dyDescent="0.25">
      <c r="A62" s="169"/>
      <c r="B62" s="169"/>
      <c r="C62" s="178"/>
      <c r="D62" s="178"/>
      <c r="E62" s="178"/>
      <c r="F62" s="261"/>
      <c r="G62" s="184"/>
      <c r="H62" s="184"/>
      <c r="I62" s="184"/>
      <c r="J62" s="184"/>
      <c r="K62" s="184"/>
      <c r="L62" s="172"/>
      <c r="M62" s="172"/>
      <c r="N62" s="172"/>
      <c r="O62" s="193"/>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row>
    <row r="63" spans="1:117" s="170" customFormat="1" ht="28.15" customHeight="1" thickBot="1" x14ac:dyDescent="0.3">
      <c r="A63" s="650" t="s">
        <v>225</v>
      </c>
      <c r="B63" s="650"/>
      <c r="C63" s="650"/>
      <c r="D63" s="216"/>
      <c r="E63" s="216"/>
      <c r="F63" s="262">
        <f t="shared" ref="F63:I63" si="0">AVERAGE(F3:F4,F6,F8:F9,F11:F13,F15,F17:F20,F22:F25,F27:F28,F30:F32,F34,F36:F39,F41:F43,F45,F46,F48:F53,F55:F57,F59:F61)</f>
        <v>5.833333333333333</v>
      </c>
      <c r="G63" s="262">
        <f>AVERAGE(G3:G4,G6,G8:G9,G11:G13,G15,G17:G20,G22:G25,G27:G28,G30:G32,G34,G36:G39,G41:G43,G45,G46,G48:G53,G55:G57,G59:G61)</f>
        <v>7.3884523809523808</v>
      </c>
      <c r="H63" s="262">
        <f t="shared" si="0"/>
        <v>16.290357142857147</v>
      </c>
      <c r="I63" s="262">
        <f t="shared" si="0"/>
        <v>5.4865302325581364</v>
      </c>
      <c r="J63" s="262">
        <f>AVERAGE(J3:J4,J6,J8:J9,J11:J13,J15,J17:J20,J22:J25,J27:J28,J30:J32,J34,J36:J39,J41:J43,J45,J46,J48:J53,J55:J57,J59:J61)</f>
        <v>12.844423809523816</v>
      </c>
      <c r="K63" s="262">
        <f>AVERAGE(K3:K4,K6,K8:K9,K11:K13,K15,K17:K20,K22:K25,K27:K28,K30:K32,K34,K36:K39,K41:K43,K45,K46,K48:K53,K55:K57,K59:K61)</f>
        <v>11.500605000000002</v>
      </c>
      <c r="L63" s="216"/>
      <c r="M63" s="216"/>
      <c r="N63" s="216"/>
      <c r="O63" s="217">
        <f>AVERAGE(O3:O4,O6,O8:O9,O11:O13,O15,O17:O20,O22:O25,O27:O28,O30:O32,O34,O36:O39,O41:O43,O45,O46,O48:O53,O55:O57,O59:O61)</f>
        <v>39790.957135135126</v>
      </c>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row>
  </sheetData>
  <sheetProtection algorithmName="SHA-512" hashValue="mfAdnaPo+QuOghyHHdr63X3CkOmAgI179MMd1yrHGv4bPy0PXwDfkL3wqAtKDxL5AStCFZL9mdtytrGfonBIag==" saltValue="BkvXE34czvpOhWGIpJpr+g==" spinCount="100000" sheet="1" objects="1" scenarios="1"/>
  <autoFilter ref="A2:DM2" xr:uid="{2C513315-98CD-4309-A963-B66BF46BFA9E}"/>
  <mergeCells count="2">
    <mergeCell ref="A1:C1"/>
    <mergeCell ref="A63:C63"/>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E4BAE-82C4-4FC1-A241-91A01E03D1B5}">
  <sheetPr>
    <tabColor rgb="FF0D4263"/>
  </sheetPr>
  <dimension ref="A1:DM63"/>
  <sheetViews>
    <sheetView zoomScale="90" zoomScaleNormal="90" workbookViewId="0">
      <pane xSplit="3" ySplit="2" topLeftCell="J58" activePane="bottomRight" state="frozen"/>
      <selection pane="topRight"/>
      <selection pane="bottomLeft"/>
      <selection pane="bottomRight" activeCell="G53" sqref="G53"/>
    </sheetView>
  </sheetViews>
  <sheetFormatPr defaultRowHeight="15" x14ac:dyDescent="0.25"/>
  <cols>
    <col min="1" max="1" width="18.42578125" style="189" bestFit="1" customWidth="1"/>
    <col min="2" max="2" width="38" style="123" customWidth="1"/>
    <col min="3" max="3" width="47.42578125" style="38" bestFit="1" customWidth="1"/>
    <col min="4" max="4" width="45.7109375" style="38" customWidth="1"/>
    <col min="5" max="11" width="13" style="38" customWidth="1"/>
    <col min="12" max="12" width="10.85546875" style="38" customWidth="1"/>
    <col min="13" max="14" width="45.7109375" style="38" customWidth="1"/>
    <col min="15" max="15" width="13" style="194" customWidth="1"/>
  </cols>
  <sheetData>
    <row r="1" spans="1:117" ht="23.45" customHeight="1" x14ac:dyDescent="0.25">
      <c r="A1" s="649" t="s">
        <v>545</v>
      </c>
      <c r="B1" s="649"/>
      <c r="C1" s="649"/>
      <c r="D1" s="123"/>
      <c r="E1" s="123"/>
      <c r="F1" s="123"/>
      <c r="G1" s="123"/>
      <c r="H1" s="123"/>
      <c r="I1" s="123"/>
      <c r="J1" s="123"/>
      <c r="K1" s="123"/>
      <c r="L1" s="123"/>
      <c r="M1" s="123"/>
      <c r="N1" s="123"/>
      <c r="O1" s="190"/>
    </row>
    <row r="2" spans="1:117" s="80" customFormat="1" ht="85.5" x14ac:dyDescent="0.25">
      <c r="A2" s="77" t="s">
        <v>19</v>
      </c>
      <c r="B2" s="78" t="s">
        <v>305</v>
      </c>
      <c r="C2" s="78" t="s">
        <v>306</v>
      </c>
      <c r="D2" s="78" t="s">
        <v>307</v>
      </c>
      <c r="E2" s="78" t="s">
        <v>308</v>
      </c>
      <c r="F2" s="79" t="s">
        <v>309</v>
      </c>
      <c r="G2" s="78" t="s">
        <v>310</v>
      </c>
      <c r="H2" s="78" t="s">
        <v>311</v>
      </c>
      <c r="I2" s="78" t="s">
        <v>312</v>
      </c>
      <c r="J2" s="78" t="s">
        <v>313</v>
      </c>
      <c r="K2" s="78" t="s">
        <v>314</v>
      </c>
      <c r="L2" s="78" t="s">
        <v>315</v>
      </c>
      <c r="M2" s="78" t="s">
        <v>316</v>
      </c>
      <c r="N2" s="78" t="s">
        <v>317</v>
      </c>
      <c r="O2" s="191" t="s">
        <v>475</v>
      </c>
    </row>
    <row r="3" spans="1:117" s="166" customFormat="1" ht="28.5" x14ac:dyDescent="0.25">
      <c r="A3" s="179" t="s">
        <v>37</v>
      </c>
      <c r="B3" s="165" t="s">
        <v>321</v>
      </c>
      <c r="C3" s="180" t="s">
        <v>322</v>
      </c>
      <c r="D3" s="196" t="s">
        <v>323</v>
      </c>
      <c r="E3" s="175" t="s">
        <v>324</v>
      </c>
      <c r="F3" s="259">
        <v>10</v>
      </c>
      <c r="G3" s="181">
        <v>7.5</v>
      </c>
      <c r="H3" s="181">
        <v>13.75</v>
      </c>
      <c r="I3" s="181">
        <v>2.61</v>
      </c>
      <c r="J3" s="181">
        <v>10.11</v>
      </c>
      <c r="K3" s="181">
        <v>11.14</v>
      </c>
      <c r="L3" s="171" t="s">
        <v>144</v>
      </c>
      <c r="M3" s="171" t="s">
        <v>476</v>
      </c>
      <c r="N3" s="171" t="s">
        <v>477</v>
      </c>
      <c r="O3" s="192">
        <v>52992.948750000003</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row>
    <row r="4" spans="1:117" ht="28.5" x14ac:dyDescent="0.25">
      <c r="A4" s="182"/>
      <c r="B4" s="81"/>
      <c r="C4" s="81" t="s">
        <v>327</v>
      </c>
      <c r="D4" s="82" t="s">
        <v>328</v>
      </c>
      <c r="E4" s="174" t="s">
        <v>144</v>
      </c>
      <c r="F4" s="260">
        <v>10</v>
      </c>
      <c r="G4" s="183">
        <v>6.2</v>
      </c>
      <c r="H4" s="183">
        <v>12.6</v>
      </c>
      <c r="I4" s="183">
        <v>1.64</v>
      </c>
      <c r="J4" s="183">
        <v>7.84</v>
      </c>
      <c r="K4" s="183">
        <v>10.959999999999999</v>
      </c>
      <c r="L4" s="123" t="s">
        <v>144</v>
      </c>
      <c r="M4" s="123" t="s">
        <v>329</v>
      </c>
      <c r="N4" s="123" t="s">
        <v>478</v>
      </c>
      <c r="O4" s="190">
        <v>42952.635000000002</v>
      </c>
    </row>
    <row r="5" spans="1:117" s="168" customFormat="1" x14ac:dyDescent="0.25">
      <c r="A5" s="167"/>
      <c r="B5" s="167"/>
      <c r="C5" s="167"/>
      <c r="D5" s="197"/>
      <c r="E5" s="167"/>
      <c r="F5" s="261"/>
      <c r="G5" s="184"/>
      <c r="H5" s="184"/>
      <c r="I5" s="184"/>
      <c r="J5" s="184"/>
      <c r="K5" s="184"/>
      <c r="L5" s="172"/>
      <c r="M5" s="172"/>
      <c r="N5" s="172"/>
      <c r="O5" s="193"/>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row>
    <row r="6" spans="1:117" s="166" customFormat="1" ht="28.5" x14ac:dyDescent="0.25">
      <c r="A6" s="179" t="s">
        <v>40</v>
      </c>
      <c r="B6" s="165" t="s">
        <v>331</v>
      </c>
      <c r="C6" s="185" t="s">
        <v>332</v>
      </c>
      <c r="D6" s="198" t="s">
        <v>333</v>
      </c>
      <c r="E6" s="173" t="s">
        <v>144</v>
      </c>
      <c r="F6" s="259">
        <v>5</v>
      </c>
      <c r="G6" s="181">
        <v>7</v>
      </c>
      <c r="H6" s="181">
        <v>15</v>
      </c>
      <c r="I6" s="181">
        <v>7.27</v>
      </c>
      <c r="J6" s="181">
        <v>14.27</v>
      </c>
      <c r="K6" s="181">
        <v>7.73</v>
      </c>
      <c r="L6" s="171" t="s">
        <v>144</v>
      </c>
      <c r="M6" s="171" t="s">
        <v>479</v>
      </c>
      <c r="N6" s="171" t="s">
        <v>480</v>
      </c>
      <c r="O6" s="192">
        <v>35749.769999999997</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row>
    <row r="7" spans="1:117" s="168" customFormat="1" x14ac:dyDescent="0.25">
      <c r="A7" s="167"/>
      <c r="B7" s="167"/>
      <c r="C7" s="167"/>
      <c r="D7" s="197"/>
      <c r="E7" s="167"/>
      <c r="F7" s="261"/>
      <c r="G7" s="184"/>
      <c r="H7" s="184"/>
      <c r="I7" s="184"/>
      <c r="J7" s="184"/>
      <c r="K7" s="184"/>
      <c r="L7" s="172"/>
      <c r="M7" s="172"/>
      <c r="N7" s="172"/>
      <c r="O7" s="193"/>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row>
    <row r="8" spans="1:117" ht="42.75" x14ac:dyDescent="0.25">
      <c r="A8" s="182" t="s">
        <v>42</v>
      </c>
      <c r="B8" s="456" t="s">
        <v>336</v>
      </c>
      <c r="C8" s="88" t="s">
        <v>322</v>
      </c>
      <c r="D8" s="82" t="s">
        <v>337</v>
      </c>
      <c r="E8" s="174" t="s">
        <v>324</v>
      </c>
      <c r="F8" s="260">
        <v>5</v>
      </c>
      <c r="G8" s="183">
        <v>3</v>
      </c>
      <c r="H8" s="183">
        <v>11.2</v>
      </c>
      <c r="I8" s="183">
        <v>6.27</v>
      </c>
      <c r="J8" s="183">
        <v>9.27</v>
      </c>
      <c r="K8" s="183">
        <v>4.93</v>
      </c>
      <c r="L8" s="123" t="s">
        <v>144</v>
      </c>
      <c r="M8" s="123" t="s">
        <v>481</v>
      </c>
      <c r="N8" s="123" t="s">
        <v>482</v>
      </c>
      <c r="O8" s="190">
        <v>50956.289999999994</v>
      </c>
    </row>
    <row r="9" spans="1:117" s="166" customFormat="1" ht="42.75" x14ac:dyDescent="0.25">
      <c r="A9" s="179"/>
      <c r="B9" s="165"/>
      <c r="C9" s="180" t="s">
        <v>327</v>
      </c>
      <c r="D9" s="196" t="s">
        <v>340</v>
      </c>
      <c r="E9" s="175" t="s">
        <v>144</v>
      </c>
      <c r="F9" s="259">
        <v>10</v>
      </c>
      <c r="G9" s="181">
        <v>5</v>
      </c>
      <c r="H9" s="181">
        <v>11.2</v>
      </c>
      <c r="I9" s="181">
        <v>6.27</v>
      </c>
      <c r="J9" s="181">
        <v>11.27</v>
      </c>
      <c r="K9" s="181">
        <v>4.93</v>
      </c>
      <c r="L9" s="171" t="s">
        <v>144</v>
      </c>
      <c r="M9" s="171" t="s">
        <v>483</v>
      </c>
      <c r="N9" s="171" t="s">
        <v>342</v>
      </c>
      <c r="O9" s="192">
        <v>49877.85</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row>
    <row r="10" spans="1:117" s="168" customFormat="1" x14ac:dyDescent="0.25">
      <c r="A10" s="167"/>
      <c r="B10" s="167"/>
      <c r="C10" s="167"/>
      <c r="D10" s="197"/>
      <c r="E10" s="167"/>
      <c r="F10" s="261"/>
      <c r="G10" s="184"/>
      <c r="H10" s="184"/>
      <c r="I10" s="184"/>
      <c r="J10" s="184"/>
      <c r="K10" s="184"/>
      <c r="L10" s="172"/>
      <c r="M10" s="172"/>
      <c r="N10" s="172"/>
      <c r="O10" s="193"/>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row>
    <row r="11" spans="1:117" s="166" customFormat="1" ht="28.5" x14ac:dyDescent="0.25">
      <c r="A11" s="179" t="s">
        <v>43</v>
      </c>
      <c r="B11" s="165" t="s">
        <v>343</v>
      </c>
      <c r="C11" s="180" t="s">
        <v>322</v>
      </c>
      <c r="D11" s="196" t="s">
        <v>344</v>
      </c>
      <c r="E11" s="175" t="s">
        <v>324</v>
      </c>
      <c r="F11" s="259">
        <v>6</v>
      </c>
      <c r="G11" s="181">
        <v>3</v>
      </c>
      <c r="H11" s="181">
        <v>13.58</v>
      </c>
      <c r="I11" s="181">
        <v>5.73</v>
      </c>
      <c r="J11" s="181">
        <v>8.73</v>
      </c>
      <c r="K11" s="181">
        <v>7.85</v>
      </c>
      <c r="L11" s="171" t="s">
        <v>144</v>
      </c>
      <c r="M11" s="171" t="s">
        <v>484</v>
      </c>
      <c r="N11" s="171" t="s">
        <v>346</v>
      </c>
      <c r="O11" s="192">
        <v>33464.087999999996</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row>
    <row r="12" spans="1:117" ht="71.25" x14ac:dyDescent="0.25">
      <c r="A12" s="182"/>
      <c r="B12" s="81"/>
      <c r="C12" s="81" t="s">
        <v>327</v>
      </c>
      <c r="D12" s="82" t="s">
        <v>347</v>
      </c>
      <c r="E12" s="174" t="s">
        <v>144</v>
      </c>
      <c r="F12" s="260">
        <v>8</v>
      </c>
      <c r="G12" s="183">
        <v>3</v>
      </c>
      <c r="H12" s="183">
        <v>13.58</v>
      </c>
      <c r="I12" s="183">
        <v>5.73</v>
      </c>
      <c r="J12" s="183">
        <v>8.73</v>
      </c>
      <c r="K12" s="183">
        <v>7.85</v>
      </c>
      <c r="L12" s="123" t="s">
        <v>144</v>
      </c>
      <c r="M12" s="123" t="s">
        <v>485</v>
      </c>
      <c r="N12" s="123" t="s">
        <v>346</v>
      </c>
      <c r="O12" s="190">
        <v>31870.560000000001</v>
      </c>
    </row>
    <row r="13" spans="1:117" s="166" customFormat="1" ht="114" x14ac:dyDescent="0.25">
      <c r="A13" s="179"/>
      <c r="B13" s="165"/>
      <c r="C13" s="180" t="s">
        <v>349</v>
      </c>
      <c r="D13" s="196" t="s">
        <v>350</v>
      </c>
      <c r="E13" s="175" t="s">
        <v>144</v>
      </c>
      <c r="F13" s="259">
        <v>1</v>
      </c>
      <c r="G13" s="181">
        <v>3</v>
      </c>
      <c r="H13" s="181">
        <v>11.25</v>
      </c>
      <c r="I13" s="181">
        <v>11.25</v>
      </c>
      <c r="J13" s="181">
        <v>14.25</v>
      </c>
      <c r="K13" s="181">
        <v>0</v>
      </c>
      <c r="L13" s="171" t="s">
        <v>144</v>
      </c>
      <c r="M13" s="171" t="s">
        <v>351</v>
      </c>
      <c r="N13" s="171" t="s">
        <v>486</v>
      </c>
      <c r="O13" s="192" t="s">
        <v>353</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row>
    <row r="14" spans="1:117" s="168" customFormat="1" x14ac:dyDescent="0.25">
      <c r="A14" s="167"/>
      <c r="B14" s="167"/>
      <c r="C14" s="167"/>
      <c r="D14" s="197"/>
      <c r="E14" s="167"/>
      <c r="F14" s="261"/>
      <c r="G14" s="184"/>
      <c r="H14" s="184"/>
      <c r="I14" s="184"/>
      <c r="J14" s="184"/>
      <c r="K14" s="184"/>
      <c r="L14" s="172"/>
      <c r="M14" s="172"/>
      <c r="N14" s="172"/>
      <c r="O14" s="193"/>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row>
    <row r="15" spans="1:117" s="166" customFormat="1" ht="28.5" x14ac:dyDescent="0.25">
      <c r="A15" s="179" t="s">
        <v>44</v>
      </c>
      <c r="B15" s="165" t="s">
        <v>354</v>
      </c>
      <c r="C15" s="180" t="s">
        <v>332</v>
      </c>
      <c r="D15" s="196" t="s">
        <v>355</v>
      </c>
      <c r="E15" s="175" t="s">
        <v>144</v>
      </c>
      <c r="F15" s="259">
        <v>10</v>
      </c>
      <c r="G15" s="181">
        <v>6</v>
      </c>
      <c r="H15" s="181">
        <v>19.98</v>
      </c>
      <c r="I15" s="181">
        <v>7.35</v>
      </c>
      <c r="J15" s="181">
        <v>13.35</v>
      </c>
      <c r="K15" s="181">
        <v>12.63</v>
      </c>
      <c r="L15" s="171" t="s">
        <v>356</v>
      </c>
      <c r="M15" s="171" t="s">
        <v>357</v>
      </c>
      <c r="N15" s="171" t="s">
        <v>487</v>
      </c>
      <c r="O15" s="192">
        <v>49827</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row>
    <row r="16" spans="1:117" s="168" customFormat="1" x14ac:dyDescent="0.25">
      <c r="A16" s="167"/>
      <c r="B16" s="167"/>
      <c r="C16" s="167"/>
      <c r="D16" s="197"/>
      <c r="E16" s="167"/>
      <c r="F16" s="261"/>
      <c r="G16" s="184"/>
      <c r="H16" s="184"/>
      <c r="I16" s="184"/>
      <c r="J16" s="184"/>
      <c r="K16" s="184"/>
      <c r="L16" s="172"/>
      <c r="M16" s="172"/>
      <c r="N16" s="172"/>
      <c r="O16" s="193"/>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row>
    <row r="17" spans="1:117" s="166" customFormat="1" ht="28.5" x14ac:dyDescent="0.25">
      <c r="A17" s="179" t="s">
        <v>46</v>
      </c>
      <c r="B17" s="165" t="s">
        <v>359</v>
      </c>
      <c r="C17" s="186" t="s">
        <v>322</v>
      </c>
      <c r="D17" s="196" t="s">
        <v>360</v>
      </c>
      <c r="E17" s="175" t="s">
        <v>324</v>
      </c>
      <c r="F17" s="259">
        <v>5</v>
      </c>
      <c r="G17" s="289">
        <v>12.855</v>
      </c>
      <c r="H17" s="181">
        <v>16.105</v>
      </c>
      <c r="I17" s="181">
        <v>16.149999999999999</v>
      </c>
      <c r="J17" s="289">
        <v>29.004999999999999</v>
      </c>
      <c r="K17" s="181">
        <v>-4.4999999999998153E-2</v>
      </c>
      <c r="L17" s="171" t="s">
        <v>324</v>
      </c>
      <c r="M17" s="171" t="s">
        <v>361</v>
      </c>
      <c r="N17" s="171" t="s">
        <v>488</v>
      </c>
      <c r="O17" s="192">
        <v>48273</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row>
    <row r="18" spans="1:117" ht="42.75" x14ac:dyDescent="0.25">
      <c r="A18" s="182"/>
      <c r="B18" s="81"/>
      <c r="C18" s="81" t="s">
        <v>327</v>
      </c>
      <c r="D18" s="82" t="s">
        <v>363</v>
      </c>
      <c r="E18" s="174" t="s">
        <v>324</v>
      </c>
      <c r="F18" s="260">
        <v>5</v>
      </c>
      <c r="G18" s="290">
        <v>12.855</v>
      </c>
      <c r="H18" s="183">
        <v>16.105</v>
      </c>
      <c r="I18" s="183">
        <v>16.149999999999999</v>
      </c>
      <c r="J18" s="290">
        <v>29.004999999999999</v>
      </c>
      <c r="K18" s="183">
        <v>-4.4999999999998153E-2</v>
      </c>
      <c r="L18" s="123" t="s">
        <v>324</v>
      </c>
      <c r="M18" s="123" t="s">
        <v>361</v>
      </c>
      <c r="N18" s="123" t="s">
        <v>489</v>
      </c>
      <c r="O18" s="190">
        <v>45054.8</v>
      </c>
    </row>
    <row r="19" spans="1:117" s="166" customFormat="1" ht="28.5" x14ac:dyDescent="0.25">
      <c r="A19" s="179"/>
      <c r="B19" s="165"/>
      <c r="C19" s="180" t="s">
        <v>365</v>
      </c>
      <c r="D19" s="196" t="s">
        <v>366</v>
      </c>
      <c r="E19" s="175" t="s">
        <v>144</v>
      </c>
      <c r="F19" s="259">
        <v>5</v>
      </c>
      <c r="G19" s="289">
        <v>12.855</v>
      </c>
      <c r="H19" s="181">
        <v>17.105</v>
      </c>
      <c r="I19" s="181">
        <v>16.149999999999999</v>
      </c>
      <c r="J19" s="289">
        <v>29.004999999999999</v>
      </c>
      <c r="K19" s="181">
        <v>0.95500000000000185</v>
      </c>
      <c r="L19" s="171" t="s">
        <v>324</v>
      </c>
      <c r="M19" s="171" t="s">
        <v>361</v>
      </c>
      <c r="N19" s="171" t="s">
        <v>490</v>
      </c>
      <c r="O19" s="192">
        <v>39133.919999999998</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row>
    <row r="20" spans="1:117" ht="42.75" x14ac:dyDescent="0.25">
      <c r="A20" s="182"/>
      <c r="B20" s="81"/>
      <c r="C20" s="123" t="s">
        <v>530</v>
      </c>
      <c r="D20" s="199" t="s">
        <v>492</v>
      </c>
      <c r="E20" s="176" t="s">
        <v>144</v>
      </c>
      <c r="F20" s="260">
        <v>5</v>
      </c>
      <c r="G20" s="290">
        <v>14.75</v>
      </c>
      <c r="H20" s="183">
        <v>13.75</v>
      </c>
      <c r="I20" s="183">
        <v>13.51</v>
      </c>
      <c r="J20" s="183">
        <v>28.26</v>
      </c>
      <c r="K20" s="183">
        <v>0.24</v>
      </c>
      <c r="L20" s="123" t="s">
        <v>324</v>
      </c>
      <c r="M20" s="123" t="s">
        <v>493</v>
      </c>
      <c r="N20" s="123" t="s">
        <v>546</v>
      </c>
      <c r="O20" s="190" t="s">
        <v>540</v>
      </c>
    </row>
    <row r="21" spans="1:117" s="168" customFormat="1" x14ac:dyDescent="0.25">
      <c r="A21" s="167"/>
      <c r="B21" s="167"/>
      <c r="C21" s="167"/>
      <c r="D21" s="197"/>
      <c r="E21" s="167"/>
      <c r="F21" s="261"/>
      <c r="G21" s="184"/>
      <c r="H21" s="184"/>
      <c r="I21" s="184"/>
      <c r="J21" s="184"/>
      <c r="K21" s="184"/>
      <c r="L21" s="172"/>
      <c r="M21" s="172"/>
      <c r="N21" s="172"/>
      <c r="O21" s="193"/>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row>
    <row r="22" spans="1:117" s="166" customFormat="1" ht="57" x14ac:dyDescent="0.25">
      <c r="A22" s="179" t="s">
        <v>47</v>
      </c>
      <c r="B22" s="165" t="s">
        <v>369</v>
      </c>
      <c r="C22" s="186" t="s">
        <v>322</v>
      </c>
      <c r="D22" s="196" t="s">
        <v>370</v>
      </c>
      <c r="E22" s="175" t="s">
        <v>324</v>
      </c>
      <c r="F22" s="259">
        <v>5</v>
      </c>
      <c r="G22" s="181">
        <v>8</v>
      </c>
      <c r="H22" s="181">
        <v>24.8</v>
      </c>
      <c r="I22" s="181">
        <v>3.64</v>
      </c>
      <c r="J22" s="181">
        <v>11.64</v>
      </c>
      <c r="K22" s="181">
        <v>21.16</v>
      </c>
      <c r="L22" s="171" t="s">
        <v>324</v>
      </c>
      <c r="M22" s="171" t="s">
        <v>371</v>
      </c>
      <c r="N22" s="171" t="s">
        <v>495</v>
      </c>
      <c r="O22" s="192">
        <v>46173.75</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row>
    <row r="23" spans="1:117" ht="28.5" x14ac:dyDescent="0.25">
      <c r="A23" s="182"/>
      <c r="B23" s="81"/>
      <c r="C23" s="81" t="s">
        <v>327</v>
      </c>
      <c r="D23" s="82" t="s">
        <v>373</v>
      </c>
      <c r="E23" s="174" t="s">
        <v>324</v>
      </c>
      <c r="F23" s="260">
        <v>5</v>
      </c>
      <c r="G23" s="183">
        <v>8</v>
      </c>
      <c r="H23" s="183">
        <v>24.8</v>
      </c>
      <c r="I23" s="183">
        <v>3.64</v>
      </c>
      <c r="J23" s="183">
        <v>11.64</v>
      </c>
      <c r="K23" s="183">
        <v>21.16</v>
      </c>
      <c r="L23" s="123" t="s">
        <v>324</v>
      </c>
      <c r="M23" s="123" t="s">
        <v>496</v>
      </c>
      <c r="N23" s="123" t="s">
        <v>497</v>
      </c>
      <c r="O23" s="190">
        <v>46173.75</v>
      </c>
    </row>
    <row r="24" spans="1:117" s="166" customFormat="1" ht="28.5" x14ac:dyDescent="0.25">
      <c r="A24" s="179"/>
      <c r="B24" s="165"/>
      <c r="C24" s="180" t="s">
        <v>365</v>
      </c>
      <c r="D24" s="196" t="s">
        <v>376</v>
      </c>
      <c r="E24" s="175" t="s">
        <v>324</v>
      </c>
      <c r="F24" s="259">
        <v>5</v>
      </c>
      <c r="G24" s="181">
        <v>8</v>
      </c>
      <c r="H24" s="181">
        <v>24.8</v>
      </c>
      <c r="I24" s="181">
        <v>3.64</v>
      </c>
      <c r="J24" s="181">
        <v>11.64</v>
      </c>
      <c r="K24" s="181">
        <v>21.16</v>
      </c>
      <c r="L24" s="171" t="s">
        <v>324</v>
      </c>
      <c r="M24" s="171" t="s">
        <v>377</v>
      </c>
      <c r="N24" s="171" t="s">
        <v>498</v>
      </c>
      <c r="O24" s="192">
        <v>45423.75</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row>
    <row r="25" spans="1:117" ht="28.5" x14ac:dyDescent="0.25">
      <c r="A25" s="182"/>
      <c r="B25" s="81"/>
      <c r="C25" s="81" t="s">
        <v>379</v>
      </c>
      <c r="D25" s="82" t="s">
        <v>380</v>
      </c>
      <c r="E25" s="174" t="s">
        <v>144</v>
      </c>
      <c r="F25" s="260">
        <v>5</v>
      </c>
      <c r="G25" s="183">
        <v>8</v>
      </c>
      <c r="H25" s="183">
        <v>24.8</v>
      </c>
      <c r="I25" s="183">
        <v>3.64</v>
      </c>
      <c r="J25" s="183">
        <v>11.64</v>
      </c>
      <c r="K25" s="183">
        <v>21.16</v>
      </c>
      <c r="L25" s="123" t="s">
        <v>324</v>
      </c>
      <c r="M25" s="123" t="s">
        <v>381</v>
      </c>
      <c r="N25" s="123" t="s">
        <v>498</v>
      </c>
      <c r="O25" s="190">
        <v>45423.75</v>
      </c>
    </row>
    <row r="26" spans="1:117" s="168" customFormat="1" x14ac:dyDescent="0.25">
      <c r="A26" s="167"/>
      <c r="B26" s="167"/>
      <c r="C26" s="167"/>
      <c r="D26" s="197"/>
      <c r="E26" s="167"/>
      <c r="F26" s="261"/>
      <c r="G26" s="184"/>
      <c r="H26" s="184"/>
      <c r="I26" s="184"/>
      <c r="J26" s="184"/>
      <c r="K26" s="184"/>
      <c r="L26" s="172"/>
      <c r="M26" s="172"/>
      <c r="N26" s="172"/>
      <c r="O26" s="193"/>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row>
    <row r="27" spans="1:117" ht="42.75" x14ac:dyDescent="0.25">
      <c r="A27" s="182" t="s">
        <v>48</v>
      </c>
      <c r="B27" s="81" t="s">
        <v>382</v>
      </c>
      <c r="C27" s="81" t="s">
        <v>383</v>
      </c>
      <c r="D27" s="82" t="s">
        <v>384</v>
      </c>
      <c r="E27" s="174" t="s">
        <v>324</v>
      </c>
      <c r="F27" s="260">
        <v>5</v>
      </c>
      <c r="G27" s="183">
        <v>7</v>
      </c>
      <c r="H27" s="183">
        <v>16.25</v>
      </c>
      <c r="I27" s="183">
        <v>4.96</v>
      </c>
      <c r="J27" s="183">
        <v>11.96</v>
      </c>
      <c r="K27" s="183">
        <v>11.29</v>
      </c>
      <c r="L27" s="123" t="s">
        <v>144</v>
      </c>
      <c r="M27" s="123" t="s">
        <v>385</v>
      </c>
      <c r="N27" s="123" t="s">
        <v>499</v>
      </c>
      <c r="O27" s="190">
        <v>47819.483999999997</v>
      </c>
    </row>
    <row r="28" spans="1:117" s="166" customFormat="1" ht="42.75" x14ac:dyDescent="0.25">
      <c r="A28" s="179"/>
      <c r="B28" s="165"/>
      <c r="C28" s="164" t="s">
        <v>387</v>
      </c>
      <c r="D28" s="196" t="s">
        <v>388</v>
      </c>
      <c r="E28" s="175" t="s">
        <v>144</v>
      </c>
      <c r="F28" s="259">
        <v>10</v>
      </c>
      <c r="G28" s="181">
        <v>7</v>
      </c>
      <c r="H28" s="181">
        <v>16.25</v>
      </c>
      <c r="I28" s="181">
        <v>4.96</v>
      </c>
      <c r="J28" s="181">
        <v>11.96</v>
      </c>
      <c r="K28" s="181">
        <v>11.29</v>
      </c>
      <c r="L28" s="171" t="s">
        <v>144</v>
      </c>
      <c r="M28" s="171" t="s">
        <v>500</v>
      </c>
      <c r="N28" s="171" t="s">
        <v>501</v>
      </c>
      <c r="O28" s="192">
        <v>44277.299999999996</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row>
    <row r="29" spans="1:117" s="168" customFormat="1" x14ac:dyDescent="0.25">
      <c r="A29" s="167"/>
      <c r="B29" s="167"/>
      <c r="C29" s="167"/>
      <c r="D29" s="197"/>
      <c r="E29" s="167"/>
      <c r="F29" s="261"/>
      <c r="G29" s="184"/>
      <c r="H29" s="184"/>
      <c r="I29" s="184"/>
      <c r="J29" s="184"/>
      <c r="K29" s="184"/>
      <c r="L29" s="172"/>
      <c r="M29" s="172"/>
      <c r="N29" s="172"/>
      <c r="O29" s="193"/>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row>
    <row r="30" spans="1:117" s="166" customFormat="1" ht="28.5" x14ac:dyDescent="0.25">
      <c r="A30" s="179" t="s">
        <v>49</v>
      </c>
      <c r="B30" s="165" t="s">
        <v>391</v>
      </c>
      <c r="C30" s="186" t="s">
        <v>322</v>
      </c>
      <c r="D30" s="196" t="s">
        <v>392</v>
      </c>
      <c r="E30" s="175" t="s">
        <v>324</v>
      </c>
      <c r="F30" s="259">
        <v>4</v>
      </c>
      <c r="G30" s="181">
        <v>9</v>
      </c>
      <c r="H30" s="181">
        <v>17.399999999999999</v>
      </c>
      <c r="I30" s="181">
        <v>2.62</v>
      </c>
      <c r="J30" s="181">
        <v>11.620000000000001</v>
      </c>
      <c r="K30" s="181">
        <v>14.779999999999998</v>
      </c>
      <c r="L30" s="171" t="s">
        <v>144</v>
      </c>
      <c r="M30" s="171" t="s">
        <v>393</v>
      </c>
      <c r="N30" s="171" t="s">
        <v>502</v>
      </c>
      <c r="O30" s="192">
        <v>44493.75</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row>
    <row r="31" spans="1:117" ht="28.5" x14ac:dyDescent="0.25">
      <c r="A31" s="182"/>
      <c r="B31" s="81"/>
      <c r="C31" s="81" t="s">
        <v>327</v>
      </c>
      <c r="D31" s="82" t="s">
        <v>395</v>
      </c>
      <c r="E31" s="174" t="s">
        <v>324</v>
      </c>
      <c r="F31" s="260">
        <v>8</v>
      </c>
      <c r="G31" s="183">
        <v>9</v>
      </c>
      <c r="H31" s="183">
        <v>17.399999999999999</v>
      </c>
      <c r="I31" s="183">
        <v>2.62</v>
      </c>
      <c r="J31" s="183">
        <v>11.620000000000001</v>
      </c>
      <c r="K31" s="183">
        <v>14.779999999999998</v>
      </c>
      <c r="L31" s="123" t="s">
        <v>144</v>
      </c>
      <c r="M31" s="123" t="s">
        <v>396</v>
      </c>
      <c r="N31" s="123" t="s">
        <v>502</v>
      </c>
      <c r="O31" s="190">
        <v>44493.75</v>
      </c>
    </row>
    <row r="32" spans="1:117" s="166" customFormat="1" ht="28.5" x14ac:dyDescent="0.25">
      <c r="A32" s="179"/>
      <c r="B32" s="165"/>
      <c r="C32" s="180" t="s">
        <v>365</v>
      </c>
      <c r="D32" s="196" t="s">
        <v>397</v>
      </c>
      <c r="E32" s="175" t="s">
        <v>144</v>
      </c>
      <c r="F32" s="259">
        <v>8</v>
      </c>
      <c r="G32" s="181">
        <v>9</v>
      </c>
      <c r="H32" s="181">
        <v>17.399999999999999</v>
      </c>
      <c r="I32" s="181">
        <v>2.62</v>
      </c>
      <c r="J32" s="181">
        <v>11.620000000000001</v>
      </c>
      <c r="K32" s="181">
        <v>14.779999999999998</v>
      </c>
      <c r="L32" s="171" t="s">
        <v>144</v>
      </c>
      <c r="M32" s="171" t="s">
        <v>398</v>
      </c>
      <c r="N32" s="171" t="s">
        <v>503</v>
      </c>
      <c r="O32" s="192">
        <v>42714</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row>
    <row r="33" spans="1:117" s="168" customFormat="1" x14ac:dyDescent="0.25">
      <c r="A33" s="167"/>
      <c r="B33" s="167"/>
      <c r="C33" s="167"/>
      <c r="D33" s="197"/>
      <c r="E33" s="167"/>
      <c r="F33" s="261"/>
      <c r="G33" s="184"/>
      <c r="H33" s="184"/>
      <c r="I33" s="184"/>
      <c r="J33" s="184"/>
      <c r="K33" s="184"/>
      <c r="L33" s="172"/>
      <c r="M33" s="172"/>
      <c r="N33" s="172"/>
      <c r="O33" s="19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row>
    <row r="34" spans="1:117" s="166" customFormat="1" ht="71.25" x14ac:dyDescent="0.25">
      <c r="A34" s="544" t="s">
        <v>51</v>
      </c>
      <c r="B34" s="545" t="s">
        <v>400</v>
      </c>
      <c r="C34" s="546" t="s">
        <v>332</v>
      </c>
      <c r="D34" s="547" t="s">
        <v>401</v>
      </c>
      <c r="E34" s="548" t="s">
        <v>144</v>
      </c>
      <c r="F34" s="259">
        <v>5</v>
      </c>
      <c r="G34" s="181">
        <v>6</v>
      </c>
      <c r="H34" s="181">
        <v>16.420000000000002</v>
      </c>
      <c r="I34" s="181">
        <v>6.39</v>
      </c>
      <c r="J34" s="181">
        <v>12.39</v>
      </c>
      <c r="K34" s="181">
        <v>10.030000000000001</v>
      </c>
      <c r="L34" s="171" t="s">
        <v>144</v>
      </c>
      <c r="M34" s="171" t="s">
        <v>504</v>
      </c>
      <c r="N34" s="171" t="s">
        <v>505</v>
      </c>
      <c r="O34" s="192">
        <v>35861.279999999999</v>
      </c>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row>
    <row r="35" spans="1:117" s="554" customFormat="1" x14ac:dyDescent="0.25">
      <c r="A35" s="167"/>
      <c r="B35" s="167"/>
      <c r="C35" s="167"/>
      <c r="D35" s="197"/>
      <c r="E35" s="167"/>
      <c r="F35" s="549"/>
      <c r="G35" s="550"/>
      <c r="H35" s="550"/>
      <c r="I35" s="550"/>
      <c r="J35" s="550"/>
      <c r="K35" s="550"/>
      <c r="L35" s="551"/>
      <c r="M35" s="551"/>
      <c r="N35" s="551"/>
      <c r="O35" s="552"/>
      <c r="P35" s="553"/>
      <c r="Q35" s="553"/>
      <c r="R35" s="553"/>
      <c r="S35" s="553"/>
      <c r="T35" s="553"/>
      <c r="U35" s="553"/>
      <c r="V35" s="553"/>
      <c r="W35" s="553"/>
      <c r="X35" s="553"/>
      <c r="Y35" s="553"/>
      <c r="Z35" s="553"/>
      <c r="AA35" s="553"/>
      <c r="AB35" s="553"/>
      <c r="AC35" s="553"/>
      <c r="AD35" s="553"/>
      <c r="AE35" s="553"/>
      <c r="AF35" s="553"/>
      <c r="AG35" s="553"/>
      <c r="AH35" s="553"/>
      <c r="AI35" s="553"/>
      <c r="AJ35" s="553"/>
      <c r="AK35" s="553"/>
      <c r="AL35" s="553"/>
      <c r="AM35" s="553"/>
      <c r="AN35" s="553"/>
      <c r="AO35" s="553"/>
      <c r="AP35" s="553"/>
      <c r="AQ35" s="553"/>
      <c r="AR35" s="553"/>
      <c r="AS35" s="553"/>
      <c r="AT35" s="553"/>
      <c r="AU35" s="553"/>
      <c r="AV35" s="553"/>
      <c r="AW35" s="553"/>
      <c r="AX35" s="553"/>
      <c r="AY35" s="553"/>
      <c r="AZ35" s="553"/>
      <c r="BA35" s="553"/>
      <c r="BB35" s="553"/>
      <c r="BC35" s="553"/>
      <c r="BD35" s="553"/>
      <c r="BE35" s="553"/>
      <c r="BF35" s="553"/>
      <c r="BG35" s="553"/>
      <c r="BH35" s="553"/>
      <c r="BI35" s="553"/>
      <c r="BJ35" s="553"/>
      <c r="BK35" s="553"/>
      <c r="BL35" s="553"/>
      <c r="BM35" s="553"/>
      <c r="BN35" s="553"/>
      <c r="BO35" s="553"/>
      <c r="BP35" s="553"/>
      <c r="BQ35" s="553"/>
      <c r="BR35" s="553"/>
      <c r="BS35" s="553"/>
      <c r="BT35" s="553"/>
      <c r="BU35" s="553"/>
      <c r="BV35" s="553"/>
      <c r="BW35" s="553"/>
      <c r="BX35" s="553"/>
      <c r="BY35" s="553"/>
      <c r="BZ35" s="553"/>
      <c r="CA35" s="553"/>
      <c r="CB35" s="553"/>
      <c r="CC35" s="553"/>
      <c r="CD35" s="553"/>
      <c r="CE35" s="553"/>
      <c r="CF35" s="553"/>
      <c r="CG35" s="553"/>
      <c r="CH35" s="553"/>
      <c r="CI35" s="553"/>
      <c r="CJ35" s="553"/>
      <c r="CK35" s="553"/>
      <c r="CL35" s="553"/>
      <c r="CM35" s="553"/>
      <c r="CN35" s="553"/>
      <c r="CO35" s="553"/>
      <c r="CP35" s="553"/>
      <c r="CQ35" s="553"/>
      <c r="CR35" s="553"/>
      <c r="CS35" s="553"/>
      <c r="CT35" s="553"/>
      <c r="CU35" s="553"/>
      <c r="CV35" s="553"/>
      <c r="CW35" s="553"/>
      <c r="CX35" s="553"/>
      <c r="CY35" s="553"/>
      <c r="CZ35" s="553"/>
      <c r="DA35" s="553"/>
      <c r="DB35" s="553"/>
      <c r="DC35" s="553"/>
      <c r="DD35" s="553"/>
      <c r="DE35" s="553"/>
      <c r="DF35" s="553"/>
      <c r="DG35" s="553"/>
      <c r="DH35" s="553"/>
      <c r="DI35" s="553"/>
      <c r="DJ35" s="553"/>
      <c r="DK35" s="553"/>
      <c r="DL35" s="553"/>
      <c r="DM35" s="553"/>
    </row>
    <row r="36" spans="1:117" s="166" customFormat="1" ht="28.5" x14ac:dyDescent="0.25">
      <c r="A36" s="555" t="s">
        <v>53</v>
      </c>
      <c r="B36" s="556" t="s">
        <v>404</v>
      </c>
      <c r="C36" s="557" t="s">
        <v>322</v>
      </c>
      <c r="D36" s="558" t="s">
        <v>405</v>
      </c>
      <c r="E36" s="559" t="s">
        <v>324</v>
      </c>
      <c r="F36" s="259">
        <v>5</v>
      </c>
      <c r="G36" s="181">
        <v>7</v>
      </c>
      <c r="H36" s="181">
        <v>17.8</v>
      </c>
      <c r="I36" s="181">
        <v>3.46</v>
      </c>
      <c r="J36" s="181">
        <v>10.46</v>
      </c>
      <c r="K36" s="181">
        <v>14.34</v>
      </c>
      <c r="L36" s="171" t="s">
        <v>144</v>
      </c>
      <c r="M36" s="171" t="s">
        <v>406</v>
      </c>
      <c r="N36" s="171" t="s">
        <v>506</v>
      </c>
      <c r="O36" s="192">
        <v>33950.400000000001</v>
      </c>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row>
    <row r="37" spans="1:117" ht="28.5" x14ac:dyDescent="0.25">
      <c r="A37" s="182"/>
      <c r="B37" s="81"/>
      <c r="C37" s="81" t="s">
        <v>327</v>
      </c>
      <c r="D37" s="82" t="s">
        <v>408</v>
      </c>
      <c r="E37" s="174" t="s">
        <v>324</v>
      </c>
      <c r="F37" s="260">
        <v>5</v>
      </c>
      <c r="G37" s="183">
        <v>7</v>
      </c>
      <c r="H37" s="183">
        <v>17.8</v>
      </c>
      <c r="I37" s="183">
        <v>3.46</v>
      </c>
      <c r="J37" s="183">
        <v>10.46</v>
      </c>
      <c r="K37" s="183">
        <v>14.34</v>
      </c>
      <c r="L37" s="123" t="s">
        <v>144</v>
      </c>
      <c r="M37" s="123" t="s">
        <v>409</v>
      </c>
      <c r="N37" s="123" t="s">
        <v>507</v>
      </c>
      <c r="O37" s="190">
        <v>33350.400000000001</v>
      </c>
    </row>
    <row r="38" spans="1:117" s="166" customFormat="1" ht="28.5" x14ac:dyDescent="0.25">
      <c r="A38" s="179"/>
      <c r="B38" s="165"/>
      <c r="C38" s="180" t="s">
        <v>365</v>
      </c>
      <c r="D38" s="196" t="s">
        <v>411</v>
      </c>
      <c r="E38" s="175" t="s">
        <v>144</v>
      </c>
      <c r="F38" s="259">
        <v>7</v>
      </c>
      <c r="G38" s="181">
        <v>7</v>
      </c>
      <c r="H38" s="181">
        <v>17.8</v>
      </c>
      <c r="I38" s="181">
        <v>3.46</v>
      </c>
      <c r="J38" s="181">
        <v>10.46</v>
      </c>
      <c r="K38" s="181">
        <v>14.34</v>
      </c>
      <c r="L38" s="171" t="s">
        <v>144</v>
      </c>
      <c r="M38" s="171" t="s">
        <v>412</v>
      </c>
      <c r="N38" s="171" t="s">
        <v>507</v>
      </c>
      <c r="O38" s="192">
        <v>33350.400000000001</v>
      </c>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row>
    <row r="39" spans="1:117" ht="42.75" x14ac:dyDescent="0.25">
      <c r="A39" s="182"/>
      <c r="B39" s="81"/>
      <c r="C39" s="81" t="s">
        <v>413</v>
      </c>
      <c r="D39" s="82" t="s">
        <v>414</v>
      </c>
      <c r="E39" s="174" t="s">
        <v>144</v>
      </c>
      <c r="F39" s="260" t="s">
        <v>415</v>
      </c>
      <c r="G39" s="183" t="s">
        <v>415</v>
      </c>
      <c r="H39" s="183" t="s">
        <v>416</v>
      </c>
      <c r="I39" s="183"/>
      <c r="J39" s="183"/>
      <c r="K39" s="183"/>
      <c r="L39" s="123" t="s">
        <v>144</v>
      </c>
      <c r="M39" s="123" t="s">
        <v>351</v>
      </c>
      <c r="N39" s="123" t="s">
        <v>508</v>
      </c>
      <c r="O39" s="190" t="s">
        <v>353</v>
      </c>
    </row>
    <row r="40" spans="1:117" s="168" customFormat="1" x14ac:dyDescent="0.25">
      <c r="A40" s="167"/>
      <c r="B40" s="167"/>
      <c r="C40" s="167"/>
      <c r="D40" s="197"/>
      <c r="E40" s="167"/>
      <c r="F40" s="261"/>
      <c r="G40" s="184"/>
      <c r="H40" s="184"/>
      <c r="I40" s="184"/>
      <c r="J40" s="184"/>
      <c r="K40" s="184"/>
      <c r="L40" s="172"/>
      <c r="M40" s="172"/>
      <c r="N40" s="172"/>
      <c r="O40" s="193"/>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row>
    <row r="41" spans="1:117" ht="28.5" x14ac:dyDescent="0.25">
      <c r="A41" s="182" t="s">
        <v>54</v>
      </c>
      <c r="B41" s="81" t="s">
        <v>418</v>
      </c>
      <c r="C41" s="81" t="s">
        <v>419</v>
      </c>
      <c r="D41" s="82" t="s">
        <v>420</v>
      </c>
      <c r="E41" s="174" t="s">
        <v>324</v>
      </c>
      <c r="F41" s="260">
        <v>5</v>
      </c>
      <c r="G41" s="183">
        <v>9</v>
      </c>
      <c r="H41" s="183">
        <v>18.559999999999999</v>
      </c>
      <c r="I41" s="183">
        <v>1.89</v>
      </c>
      <c r="J41" s="183">
        <v>10.89</v>
      </c>
      <c r="K41" s="183">
        <v>16.669999999999998</v>
      </c>
      <c r="L41" s="123" t="s">
        <v>144</v>
      </c>
      <c r="M41" s="123" t="s">
        <v>509</v>
      </c>
      <c r="N41" s="123" t="s">
        <v>510</v>
      </c>
      <c r="O41" s="190">
        <v>44060.016000000003</v>
      </c>
    </row>
    <row r="42" spans="1:117" s="166" customFormat="1" ht="28.5" x14ac:dyDescent="0.25">
      <c r="A42" s="179"/>
      <c r="B42" s="165"/>
      <c r="C42" s="180" t="s">
        <v>423</v>
      </c>
      <c r="D42" s="196" t="s">
        <v>424</v>
      </c>
      <c r="E42" s="175" t="s">
        <v>144</v>
      </c>
      <c r="F42" s="259">
        <v>8</v>
      </c>
      <c r="G42" s="181">
        <v>9</v>
      </c>
      <c r="H42" s="181">
        <v>18.559999999999999</v>
      </c>
      <c r="I42" s="181">
        <v>1.89</v>
      </c>
      <c r="J42" s="181">
        <v>10.89</v>
      </c>
      <c r="K42" s="181">
        <v>16.669999999999998</v>
      </c>
      <c r="L42" s="171" t="s">
        <v>144</v>
      </c>
      <c r="M42" s="171" t="s">
        <v>511</v>
      </c>
      <c r="N42" s="171" t="s">
        <v>510</v>
      </c>
      <c r="O42" s="192">
        <v>44060.016000000003</v>
      </c>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row>
    <row r="43" spans="1:117" ht="42.75" x14ac:dyDescent="0.25">
      <c r="A43" s="182"/>
      <c r="B43" s="81"/>
      <c r="C43" s="81" t="s">
        <v>349</v>
      </c>
      <c r="D43" s="82" t="s">
        <v>426</v>
      </c>
      <c r="E43" s="174" t="s">
        <v>144</v>
      </c>
      <c r="F43" s="260">
        <v>0</v>
      </c>
      <c r="G43" s="183">
        <v>9</v>
      </c>
      <c r="H43" s="183">
        <v>5</v>
      </c>
      <c r="I43" s="183">
        <v>5</v>
      </c>
      <c r="J43" s="183">
        <v>14</v>
      </c>
      <c r="K43" s="183" t="s">
        <v>110</v>
      </c>
      <c r="L43" s="123" t="s">
        <v>144</v>
      </c>
      <c r="M43" s="123" t="s">
        <v>351</v>
      </c>
      <c r="N43" s="123" t="s">
        <v>547</v>
      </c>
      <c r="O43" s="190" t="s">
        <v>353</v>
      </c>
    </row>
    <row r="44" spans="1:117" s="168" customFormat="1" x14ac:dyDescent="0.25">
      <c r="A44" s="167"/>
      <c r="B44" s="167"/>
      <c r="C44" s="167"/>
      <c r="D44" s="197"/>
      <c r="E44" s="167"/>
      <c r="F44" s="261"/>
      <c r="G44" s="184"/>
      <c r="H44" s="184"/>
      <c r="I44" s="184"/>
      <c r="J44" s="184"/>
      <c r="K44" s="184"/>
      <c r="L44" s="172"/>
      <c r="M44" s="172"/>
      <c r="N44" s="172"/>
      <c r="O44" s="193"/>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row>
    <row r="45" spans="1:117" ht="71.25" x14ac:dyDescent="0.25">
      <c r="A45" s="182" t="s">
        <v>56</v>
      </c>
      <c r="B45" s="81" t="s">
        <v>427</v>
      </c>
      <c r="C45" s="81" t="s">
        <v>428</v>
      </c>
      <c r="D45" s="82" t="s">
        <v>429</v>
      </c>
      <c r="E45" s="174" t="s">
        <v>324</v>
      </c>
      <c r="F45" s="260">
        <v>5</v>
      </c>
      <c r="G45" s="183">
        <v>5</v>
      </c>
      <c r="H45" s="183">
        <v>8.69</v>
      </c>
      <c r="I45" s="183">
        <v>6.3</v>
      </c>
      <c r="J45" s="183">
        <v>11.3</v>
      </c>
      <c r="K45" s="183">
        <v>6.0000000000000497E-2</v>
      </c>
      <c r="L45" s="123" t="s">
        <v>144</v>
      </c>
      <c r="M45" s="88" t="s">
        <v>430</v>
      </c>
      <c r="N45" s="123" t="s">
        <v>534</v>
      </c>
      <c r="O45" s="190">
        <v>31859.73</v>
      </c>
    </row>
    <row r="46" spans="1:117" s="166" customFormat="1" ht="85.5" x14ac:dyDescent="0.25">
      <c r="A46" s="179"/>
      <c r="B46" s="165"/>
      <c r="C46" s="180" t="s">
        <v>512</v>
      </c>
      <c r="D46" s="196" t="s">
        <v>433</v>
      </c>
      <c r="E46" s="175" t="s">
        <v>144</v>
      </c>
      <c r="F46" s="259" t="s">
        <v>548</v>
      </c>
      <c r="G46" s="181">
        <v>7</v>
      </c>
      <c r="H46" s="181">
        <v>9</v>
      </c>
      <c r="I46" s="181">
        <v>7.87</v>
      </c>
      <c r="J46" s="181">
        <v>14.87</v>
      </c>
      <c r="K46" s="181">
        <v>0.47</v>
      </c>
      <c r="L46" s="171" t="s">
        <v>144</v>
      </c>
      <c r="M46" s="171" t="s">
        <v>513</v>
      </c>
      <c r="N46" s="171" t="s">
        <v>549</v>
      </c>
      <c r="O46" s="192" t="s">
        <v>550</v>
      </c>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row>
    <row r="47" spans="1:117" s="168" customFormat="1" x14ac:dyDescent="0.25">
      <c r="A47" s="167"/>
      <c r="B47" s="167"/>
      <c r="C47" s="167"/>
      <c r="D47" s="197"/>
      <c r="E47" s="167"/>
      <c r="F47" s="261"/>
      <c r="G47" s="184"/>
      <c r="H47" s="184"/>
      <c r="I47" s="184"/>
      <c r="J47" s="184"/>
      <c r="K47" s="184"/>
      <c r="L47" s="172"/>
      <c r="M47" s="172"/>
      <c r="N47" s="172"/>
      <c r="O47" s="193"/>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row>
    <row r="48" spans="1:117" s="166" customFormat="1" ht="99.75" x14ac:dyDescent="0.25">
      <c r="A48" s="179" t="s">
        <v>57</v>
      </c>
      <c r="B48" s="165" t="s">
        <v>437</v>
      </c>
      <c r="C48" s="186" t="s">
        <v>322</v>
      </c>
      <c r="D48" s="196" t="s">
        <v>438</v>
      </c>
      <c r="E48" s="175" t="s">
        <v>324</v>
      </c>
      <c r="F48" s="259">
        <v>5</v>
      </c>
      <c r="G48" s="181">
        <v>8.25</v>
      </c>
      <c r="H48" s="181">
        <v>9.4</v>
      </c>
      <c r="I48" s="181">
        <v>3.99</v>
      </c>
      <c r="J48" s="181">
        <v>12.24</v>
      </c>
      <c r="K48" s="181">
        <v>5.41</v>
      </c>
      <c r="L48" s="171" t="s">
        <v>356</v>
      </c>
      <c r="M48" s="171" t="s">
        <v>536</v>
      </c>
      <c r="N48" s="171" t="s">
        <v>517</v>
      </c>
      <c r="O48" s="192">
        <v>45168.09</v>
      </c>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row>
    <row r="49" spans="1:117" ht="99.75" x14ac:dyDescent="0.25">
      <c r="A49" s="182"/>
      <c r="B49" s="81"/>
      <c r="C49" s="81" t="s">
        <v>327</v>
      </c>
      <c r="D49" s="82" t="s">
        <v>438</v>
      </c>
      <c r="E49" s="174" t="s">
        <v>324</v>
      </c>
      <c r="F49" s="260">
        <v>5</v>
      </c>
      <c r="G49" s="183">
        <v>8.25</v>
      </c>
      <c r="H49" s="183">
        <v>9.4</v>
      </c>
      <c r="I49" s="183">
        <v>3.99</v>
      </c>
      <c r="J49" s="183">
        <v>12.24</v>
      </c>
      <c r="K49" s="183">
        <v>5.41</v>
      </c>
      <c r="L49" s="123" t="s">
        <v>356</v>
      </c>
      <c r="M49" s="123" t="s">
        <v>536</v>
      </c>
      <c r="N49" s="123" t="s">
        <v>518</v>
      </c>
      <c r="O49" s="190">
        <v>44478.09</v>
      </c>
    </row>
    <row r="50" spans="1:117" s="166" customFormat="1" ht="99.75" x14ac:dyDescent="0.25">
      <c r="A50" s="179"/>
      <c r="B50" s="165"/>
      <c r="C50" s="180" t="s">
        <v>365</v>
      </c>
      <c r="D50" s="196" t="s">
        <v>438</v>
      </c>
      <c r="E50" s="175" t="s">
        <v>324</v>
      </c>
      <c r="F50" s="259">
        <v>5</v>
      </c>
      <c r="G50" s="181">
        <v>8.25</v>
      </c>
      <c r="H50" s="181">
        <v>9.4</v>
      </c>
      <c r="I50" s="181">
        <v>3.99</v>
      </c>
      <c r="J50" s="181">
        <v>12.24</v>
      </c>
      <c r="K50" s="181">
        <v>5.41</v>
      </c>
      <c r="L50" s="171" t="s">
        <v>356</v>
      </c>
      <c r="M50" s="171" t="s">
        <v>519</v>
      </c>
      <c r="N50" s="171" t="s">
        <v>518</v>
      </c>
      <c r="O50" s="192">
        <v>44478.09</v>
      </c>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row>
    <row r="51" spans="1:117" ht="99.75" x14ac:dyDescent="0.25">
      <c r="A51" s="182"/>
      <c r="B51" s="81"/>
      <c r="C51" s="81" t="s">
        <v>443</v>
      </c>
      <c r="D51" s="82" t="s">
        <v>438</v>
      </c>
      <c r="E51" s="174" t="s">
        <v>324</v>
      </c>
      <c r="F51" s="260">
        <v>5</v>
      </c>
      <c r="G51" s="183">
        <v>8.25</v>
      </c>
      <c r="H51" s="183">
        <v>9.4</v>
      </c>
      <c r="I51" s="183">
        <v>3.99</v>
      </c>
      <c r="J51" s="183">
        <v>12.24</v>
      </c>
      <c r="K51" s="183">
        <v>5.41</v>
      </c>
      <c r="L51" s="123" t="s">
        <v>356</v>
      </c>
      <c r="M51" s="123" t="s">
        <v>519</v>
      </c>
      <c r="N51" s="123" t="s">
        <v>517</v>
      </c>
      <c r="O51" s="190">
        <v>45168.09</v>
      </c>
    </row>
    <row r="52" spans="1:117" s="166" customFormat="1" ht="99.75" x14ac:dyDescent="0.25">
      <c r="A52" s="179"/>
      <c r="B52" s="165"/>
      <c r="C52" s="180" t="s">
        <v>444</v>
      </c>
      <c r="D52" s="196" t="s">
        <v>438</v>
      </c>
      <c r="E52" s="175" t="s">
        <v>144</v>
      </c>
      <c r="F52" s="259">
        <v>5</v>
      </c>
      <c r="G52" s="181">
        <v>8.25</v>
      </c>
      <c r="H52" s="181">
        <v>9.4</v>
      </c>
      <c r="I52" s="181">
        <v>3.99</v>
      </c>
      <c r="J52" s="181">
        <v>12.24</v>
      </c>
      <c r="K52" s="181">
        <v>5.41</v>
      </c>
      <c r="L52" s="171" t="s">
        <v>356</v>
      </c>
      <c r="M52" s="171" t="s">
        <v>520</v>
      </c>
      <c r="N52" s="171" t="s">
        <v>518</v>
      </c>
      <c r="O52" s="192">
        <v>44478.09</v>
      </c>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row>
    <row r="53" spans="1:117" ht="99.75" x14ac:dyDescent="0.25">
      <c r="A53" s="182"/>
      <c r="B53" s="81"/>
      <c r="C53" s="81" t="s">
        <v>446</v>
      </c>
      <c r="D53" s="82" t="s">
        <v>438</v>
      </c>
      <c r="E53" s="174" t="s">
        <v>324</v>
      </c>
      <c r="F53" s="260">
        <v>5</v>
      </c>
      <c r="G53" s="183">
        <v>8.25</v>
      </c>
      <c r="H53" s="183">
        <v>9.4</v>
      </c>
      <c r="I53" s="183">
        <v>3.99</v>
      </c>
      <c r="J53" s="183">
        <v>12.24</v>
      </c>
      <c r="K53" s="183">
        <v>5.41</v>
      </c>
      <c r="L53" s="123" t="s">
        <v>356</v>
      </c>
      <c r="M53" s="123" t="s">
        <v>520</v>
      </c>
      <c r="N53" s="123" t="s">
        <v>517</v>
      </c>
      <c r="O53" s="190">
        <v>45168.09</v>
      </c>
    </row>
    <row r="54" spans="1:117" s="168" customFormat="1" x14ac:dyDescent="0.25">
      <c r="A54" s="167"/>
      <c r="B54" s="167"/>
      <c r="C54" s="167"/>
      <c r="D54" s="197"/>
      <c r="E54" s="167"/>
      <c r="F54" s="261"/>
      <c r="G54" s="184"/>
      <c r="H54" s="184"/>
      <c r="I54" s="184"/>
      <c r="J54" s="184"/>
      <c r="K54" s="184"/>
      <c r="L54" s="172"/>
      <c r="M54" s="172"/>
      <c r="N54" s="172"/>
      <c r="O54" s="193"/>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row>
    <row r="55" spans="1:117" ht="42.75" x14ac:dyDescent="0.25">
      <c r="A55" s="182" t="s">
        <v>58</v>
      </c>
      <c r="B55" s="81" t="s">
        <v>447</v>
      </c>
      <c r="C55" s="81" t="s">
        <v>448</v>
      </c>
      <c r="D55" s="82" t="s">
        <v>449</v>
      </c>
      <c r="E55" s="174" t="s">
        <v>324</v>
      </c>
      <c r="F55" s="260">
        <v>5</v>
      </c>
      <c r="G55" s="183">
        <v>5</v>
      </c>
      <c r="H55" s="183">
        <v>13.95</v>
      </c>
      <c r="I55" s="183">
        <v>5.63</v>
      </c>
      <c r="J55" s="183">
        <v>10.629999999999999</v>
      </c>
      <c r="K55" s="183">
        <v>8.32</v>
      </c>
      <c r="L55" s="123" t="s">
        <v>144</v>
      </c>
      <c r="M55" s="123" t="s">
        <v>450</v>
      </c>
      <c r="N55" s="123" t="s">
        <v>521</v>
      </c>
      <c r="O55" s="190">
        <v>23449.5</v>
      </c>
    </row>
    <row r="56" spans="1:117" s="166" customFormat="1" ht="71.25" x14ac:dyDescent="0.25">
      <c r="A56" s="179"/>
      <c r="B56" s="165"/>
      <c r="C56" s="180" t="s">
        <v>452</v>
      </c>
      <c r="D56" s="196" t="s">
        <v>453</v>
      </c>
      <c r="E56" s="175" t="s">
        <v>324</v>
      </c>
      <c r="F56" s="259">
        <v>5</v>
      </c>
      <c r="G56" s="181">
        <v>5</v>
      </c>
      <c r="H56" s="181">
        <v>13.95</v>
      </c>
      <c r="I56" s="181">
        <v>5.63</v>
      </c>
      <c r="J56" s="181">
        <v>10.629999999999999</v>
      </c>
      <c r="K56" s="181">
        <v>8.32</v>
      </c>
      <c r="L56" s="171" t="s">
        <v>144</v>
      </c>
      <c r="M56" s="171" t="s">
        <v>450</v>
      </c>
      <c r="N56" s="171" t="s">
        <v>522</v>
      </c>
      <c r="O56" s="192">
        <v>38428.17</v>
      </c>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row>
    <row r="57" spans="1:117" ht="85.5" x14ac:dyDescent="0.25">
      <c r="A57" s="182"/>
      <c r="B57" s="81"/>
      <c r="C57" s="81" t="s">
        <v>523</v>
      </c>
      <c r="D57" s="82" t="s">
        <v>456</v>
      </c>
      <c r="E57" s="174" t="s">
        <v>144</v>
      </c>
      <c r="F57" s="260" t="s">
        <v>551</v>
      </c>
      <c r="G57" s="183" t="s">
        <v>457</v>
      </c>
      <c r="H57" s="183">
        <v>14.76</v>
      </c>
      <c r="I57" s="183">
        <v>6.4399999999999995</v>
      </c>
      <c r="J57" s="183" t="s">
        <v>552</v>
      </c>
      <c r="K57" s="183">
        <v>8.2799999999999994</v>
      </c>
      <c r="L57" s="123" t="s">
        <v>144</v>
      </c>
      <c r="M57" s="123" t="s">
        <v>525</v>
      </c>
      <c r="N57" s="81" t="s">
        <v>553</v>
      </c>
      <c r="O57" s="190" t="s">
        <v>554</v>
      </c>
    </row>
    <row r="58" spans="1:117" s="168" customFormat="1" x14ac:dyDescent="0.25">
      <c r="A58" s="167"/>
      <c r="B58" s="167"/>
      <c r="C58" s="167"/>
      <c r="D58" s="197"/>
      <c r="E58" s="167"/>
      <c r="F58" s="261"/>
      <c r="G58" s="184"/>
      <c r="H58" s="184"/>
      <c r="I58" s="184"/>
      <c r="J58" s="184"/>
      <c r="K58" s="184"/>
      <c r="L58" s="172"/>
      <c r="M58" s="172"/>
      <c r="N58" s="172"/>
      <c r="O58" s="193"/>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row>
    <row r="59" spans="1:117" ht="28.5" x14ac:dyDescent="0.25">
      <c r="A59" s="182" t="s">
        <v>59</v>
      </c>
      <c r="B59" s="81" t="s">
        <v>462</v>
      </c>
      <c r="C59" s="88" t="s">
        <v>322</v>
      </c>
      <c r="D59" s="82" t="s">
        <v>463</v>
      </c>
      <c r="E59" s="174" t="s">
        <v>324</v>
      </c>
      <c r="F59" s="260">
        <v>5</v>
      </c>
      <c r="G59" s="183">
        <v>6</v>
      </c>
      <c r="H59" s="183">
        <v>21.6</v>
      </c>
      <c r="I59" s="183">
        <v>2.93</v>
      </c>
      <c r="J59" s="183">
        <v>8.93</v>
      </c>
      <c r="K59" s="183">
        <v>18.670000000000002</v>
      </c>
      <c r="L59" s="123" t="s">
        <v>144</v>
      </c>
      <c r="M59" s="123" t="s">
        <v>527</v>
      </c>
      <c r="N59" s="123" t="s">
        <v>528</v>
      </c>
      <c r="O59" s="190">
        <v>39700.200000000004</v>
      </c>
    </row>
    <row r="60" spans="1:117" s="166" customFormat="1" ht="28.5" x14ac:dyDescent="0.25">
      <c r="A60" s="187"/>
      <c r="B60" s="165"/>
      <c r="C60" s="180" t="s">
        <v>466</v>
      </c>
      <c r="D60" s="196" t="s">
        <v>467</v>
      </c>
      <c r="E60" s="175" t="s">
        <v>144</v>
      </c>
      <c r="F60" s="259">
        <v>10</v>
      </c>
      <c r="G60" s="181">
        <v>6</v>
      </c>
      <c r="H60" s="181">
        <v>21.6</v>
      </c>
      <c r="I60" s="181">
        <v>2.93</v>
      </c>
      <c r="J60" s="181">
        <v>8.93</v>
      </c>
      <c r="K60" s="181">
        <v>18.670000000000002</v>
      </c>
      <c r="L60" s="171" t="s">
        <v>144</v>
      </c>
      <c r="M60" s="171" t="s">
        <v>468</v>
      </c>
      <c r="N60" s="171" t="s">
        <v>528</v>
      </c>
      <c r="O60" s="192">
        <v>39700.200000000004</v>
      </c>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row>
    <row r="61" spans="1:117" ht="85.5" x14ac:dyDescent="0.25">
      <c r="A61" s="188"/>
      <c r="B61" s="81"/>
      <c r="C61" s="88" t="s">
        <v>469</v>
      </c>
      <c r="D61" s="82" t="s">
        <v>470</v>
      </c>
      <c r="E61" s="174" t="s">
        <v>324</v>
      </c>
      <c r="F61" s="260" t="s">
        <v>471</v>
      </c>
      <c r="G61" s="183">
        <v>4.5</v>
      </c>
      <c r="H61" s="183">
        <v>7.5</v>
      </c>
      <c r="I61" s="183">
        <v>7.5</v>
      </c>
      <c r="J61" s="183">
        <v>12</v>
      </c>
      <c r="K61" s="183" t="s">
        <v>110</v>
      </c>
      <c r="L61" s="123" t="s">
        <v>144</v>
      </c>
      <c r="M61" s="123" t="s">
        <v>472</v>
      </c>
      <c r="N61" s="123" t="s">
        <v>486</v>
      </c>
      <c r="O61" s="190" t="s">
        <v>353</v>
      </c>
    </row>
    <row r="62" spans="1:117" s="168" customFormat="1" x14ac:dyDescent="0.25">
      <c r="A62" s="169"/>
      <c r="B62" s="169"/>
      <c r="C62" s="178"/>
      <c r="D62" s="178"/>
      <c r="E62" s="178"/>
      <c r="F62" s="261"/>
      <c r="G62" s="184"/>
      <c r="H62" s="184"/>
      <c r="I62" s="184"/>
      <c r="J62" s="184"/>
      <c r="K62" s="184"/>
      <c r="L62" s="172"/>
      <c r="M62" s="172"/>
      <c r="N62" s="172"/>
      <c r="O62" s="193"/>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row>
    <row r="63" spans="1:117" s="170" customFormat="1" ht="28.15" customHeight="1" x14ac:dyDescent="0.25">
      <c r="A63" s="650" t="s">
        <v>225</v>
      </c>
      <c r="B63" s="650"/>
      <c r="C63" s="650"/>
      <c r="D63" s="216"/>
      <c r="E63" s="216"/>
      <c r="F63" s="262">
        <f t="shared" ref="F63:K63" si="0">AVERAGE(F3:F4,F6,F8:F9,F11:F13,F15,F17:F20,F22:F25,F27:F28,F30:F32,F34,F36:F39,F41:F43,F45,F46,F48:F53,F55:F57,F59:F61)</f>
        <v>5.875</v>
      </c>
      <c r="G63" s="262">
        <f t="shared" si="0"/>
        <v>7.4289285714285711</v>
      </c>
      <c r="H63" s="262">
        <f t="shared" si="0"/>
        <v>15.081279069767442</v>
      </c>
      <c r="I63" s="262">
        <f t="shared" si="0"/>
        <v>5.6544186046511644</v>
      </c>
      <c r="J63" s="262">
        <f t="shared" si="0"/>
        <v>13.064642857142852</v>
      </c>
      <c r="K63" s="262">
        <f t="shared" si="0"/>
        <v>9.8128048780487838</v>
      </c>
      <c r="L63" s="216" t="s">
        <v>144</v>
      </c>
      <c r="M63" s="216" t="s">
        <v>468</v>
      </c>
      <c r="N63" s="216" t="s">
        <v>555</v>
      </c>
      <c r="O63" s="217">
        <f>AVERAGE(O3:O4,O6,O8:O9,O11:O13,O15,O17:O20,O22:O25,O27:O28,O30:O32,O34,O36:O39,O41:O43,O45,O46,O48:O53,O55:O57,O59:O61)</f>
        <v>41996.081020270278</v>
      </c>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row>
  </sheetData>
  <sheetProtection algorithmName="SHA-512" hashValue="hwWQJ1ZWCdOSqIMrXM7JSkypajKQXkHMuwH13wFy55KEwUzpKyU6F8dLuSqnYxoGvh1Noa861X9cLl2V1ACIsg==" saltValue="BgaG2xR5WgJ1/UxnRndTyQ==" spinCount="100000" sheet="1" objects="1" scenarios="1"/>
  <autoFilter ref="A2:DM2" xr:uid="{2C513315-98CD-4309-A963-B66BF46BFA9E}"/>
  <mergeCells count="2">
    <mergeCell ref="A1:C1"/>
    <mergeCell ref="A63:C63"/>
  </mergeCells>
  <pageMargins left="0.7" right="0.7" top="0.75" bottom="0.75" header="0.3" footer="0.3"/>
  <pageSetup orientation="portrait"/>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51A9F-7EA3-4C04-9230-023DE1BD1664}">
  <sheetPr>
    <tabColor rgb="FF0D4263"/>
  </sheetPr>
  <dimension ref="A1:DM63"/>
  <sheetViews>
    <sheetView zoomScale="90" zoomScaleNormal="90" workbookViewId="0">
      <pane xSplit="3" ySplit="2" topLeftCell="D51" activePane="bottomRight" state="frozen"/>
      <selection pane="topRight"/>
      <selection pane="bottomLeft"/>
      <selection pane="bottomRight" activeCell="O63" sqref="O63"/>
    </sheetView>
  </sheetViews>
  <sheetFormatPr defaultRowHeight="15" x14ac:dyDescent="0.25"/>
  <cols>
    <col min="1" max="1" width="18.42578125" style="189" bestFit="1" customWidth="1"/>
    <col min="2" max="2" width="38" style="123" customWidth="1"/>
    <col min="3" max="3" width="47.42578125" style="38" bestFit="1" customWidth="1"/>
    <col min="4" max="4" width="45.7109375" style="38" customWidth="1"/>
    <col min="5" max="11" width="13" style="38" customWidth="1"/>
    <col min="12" max="12" width="10.85546875" style="38" customWidth="1"/>
    <col min="13" max="14" width="45.7109375" style="38" customWidth="1"/>
    <col min="15" max="15" width="13" style="194" customWidth="1"/>
  </cols>
  <sheetData>
    <row r="1" spans="1:117" ht="23.45" customHeight="1" x14ac:dyDescent="0.25">
      <c r="A1" s="649" t="s">
        <v>556</v>
      </c>
      <c r="B1" s="649"/>
      <c r="C1" s="649"/>
      <c r="D1" s="123"/>
      <c r="E1" s="123"/>
      <c r="F1" s="123"/>
      <c r="G1" s="123"/>
      <c r="H1" s="123"/>
      <c r="I1" s="123"/>
      <c r="J1" s="123"/>
      <c r="K1" s="123"/>
      <c r="L1" s="123"/>
      <c r="M1" s="123"/>
      <c r="N1" s="123"/>
      <c r="O1" s="190"/>
    </row>
    <row r="2" spans="1:117" s="80" customFormat="1" ht="85.5" x14ac:dyDescent="0.25">
      <c r="A2" s="77" t="s">
        <v>19</v>
      </c>
      <c r="B2" s="78" t="s">
        <v>305</v>
      </c>
      <c r="C2" s="78" t="s">
        <v>306</v>
      </c>
      <c r="D2" s="78" t="s">
        <v>307</v>
      </c>
      <c r="E2" s="78" t="s">
        <v>308</v>
      </c>
      <c r="F2" s="79" t="s">
        <v>309</v>
      </c>
      <c r="G2" s="78" t="s">
        <v>310</v>
      </c>
      <c r="H2" s="78" t="s">
        <v>311</v>
      </c>
      <c r="I2" s="78" t="s">
        <v>312</v>
      </c>
      <c r="J2" s="78" t="s">
        <v>313</v>
      </c>
      <c r="K2" s="78" t="s">
        <v>314</v>
      </c>
      <c r="L2" s="78" t="s">
        <v>315</v>
      </c>
      <c r="M2" s="78" t="s">
        <v>316</v>
      </c>
      <c r="N2" s="78" t="s">
        <v>317</v>
      </c>
      <c r="O2" s="191" t="s">
        <v>475</v>
      </c>
    </row>
    <row r="3" spans="1:117" s="166" customFormat="1" ht="28.5" x14ac:dyDescent="0.25">
      <c r="A3" s="179" t="s">
        <v>37</v>
      </c>
      <c r="B3" s="165" t="s">
        <v>321</v>
      </c>
      <c r="C3" s="180" t="s">
        <v>322</v>
      </c>
      <c r="D3" s="196" t="s">
        <v>323</v>
      </c>
      <c r="E3" s="175" t="s">
        <v>324</v>
      </c>
      <c r="F3" s="259">
        <v>10</v>
      </c>
      <c r="G3" s="181">
        <v>7.5</v>
      </c>
      <c r="H3" s="181">
        <v>12.59</v>
      </c>
      <c r="I3" s="181">
        <v>2.58</v>
      </c>
      <c r="J3" s="181">
        <v>10.08</v>
      </c>
      <c r="K3" s="181">
        <v>10.01</v>
      </c>
      <c r="L3" s="171" t="s">
        <v>144</v>
      </c>
      <c r="M3" s="171" t="s">
        <v>476</v>
      </c>
      <c r="N3" s="171" t="s">
        <v>477</v>
      </c>
      <c r="O3" s="192">
        <v>54136.45</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row>
    <row r="4" spans="1:117" ht="28.5" x14ac:dyDescent="0.25">
      <c r="A4" s="182"/>
      <c r="B4" s="81"/>
      <c r="C4" s="81" t="s">
        <v>327</v>
      </c>
      <c r="D4" s="82" t="s">
        <v>328</v>
      </c>
      <c r="E4" s="174" t="s">
        <v>144</v>
      </c>
      <c r="F4" s="260">
        <v>10</v>
      </c>
      <c r="G4" s="183">
        <v>6.2</v>
      </c>
      <c r="H4" s="183">
        <v>11.57</v>
      </c>
      <c r="I4" s="183">
        <v>1.56</v>
      </c>
      <c r="J4" s="183">
        <v>7.76</v>
      </c>
      <c r="K4" s="183">
        <v>10.01</v>
      </c>
      <c r="L4" s="123" t="s">
        <v>144</v>
      </c>
      <c r="M4" s="123" t="s">
        <v>329</v>
      </c>
      <c r="N4" s="123" t="s">
        <v>478</v>
      </c>
      <c r="O4" s="190">
        <v>43890.17</v>
      </c>
    </row>
    <row r="5" spans="1:117" s="168" customFormat="1" x14ac:dyDescent="0.25">
      <c r="A5" s="167"/>
      <c r="B5" s="167"/>
      <c r="C5" s="167"/>
      <c r="D5" s="197"/>
      <c r="E5" s="167"/>
      <c r="F5" s="261"/>
      <c r="G5" s="184"/>
      <c r="H5" s="184"/>
      <c r="I5" s="184"/>
      <c r="J5" s="184"/>
      <c r="K5" s="184"/>
      <c r="L5" s="172"/>
      <c r="M5" s="172"/>
      <c r="N5" s="172"/>
      <c r="O5" s="193"/>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row>
    <row r="6" spans="1:117" s="166" customFormat="1" ht="28.5" x14ac:dyDescent="0.25">
      <c r="A6" s="179" t="s">
        <v>40</v>
      </c>
      <c r="B6" s="165" t="s">
        <v>331</v>
      </c>
      <c r="C6" s="185" t="s">
        <v>332</v>
      </c>
      <c r="D6" s="198" t="s">
        <v>333</v>
      </c>
      <c r="E6" s="173" t="s">
        <v>144</v>
      </c>
      <c r="F6" s="259">
        <v>5</v>
      </c>
      <c r="G6" s="181">
        <v>7</v>
      </c>
      <c r="H6" s="181">
        <v>15</v>
      </c>
      <c r="I6" s="181">
        <v>7.28</v>
      </c>
      <c r="J6" s="181">
        <v>14.28</v>
      </c>
      <c r="K6" s="181">
        <v>7.72</v>
      </c>
      <c r="L6" s="171" t="s">
        <v>144</v>
      </c>
      <c r="M6" s="171" t="s">
        <v>479</v>
      </c>
      <c r="N6" s="171" t="s">
        <v>480</v>
      </c>
      <c r="O6" s="192">
        <v>35703.33</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row>
    <row r="7" spans="1:117" s="168" customFormat="1" x14ac:dyDescent="0.25">
      <c r="A7" s="167"/>
      <c r="B7" s="167"/>
      <c r="C7" s="167"/>
      <c r="D7" s="197"/>
      <c r="E7" s="167"/>
      <c r="F7" s="261"/>
      <c r="G7" s="184"/>
      <c r="H7" s="184"/>
      <c r="I7" s="184"/>
      <c r="J7" s="184"/>
      <c r="K7" s="184"/>
      <c r="L7" s="172"/>
      <c r="M7" s="172"/>
      <c r="N7" s="172"/>
      <c r="O7" s="193"/>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row>
    <row r="8" spans="1:117" ht="42.75" x14ac:dyDescent="0.25">
      <c r="A8" s="182" t="s">
        <v>42</v>
      </c>
      <c r="B8" s="456" t="s">
        <v>336</v>
      </c>
      <c r="C8" s="88" t="s">
        <v>322</v>
      </c>
      <c r="D8" s="82" t="s">
        <v>337</v>
      </c>
      <c r="E8" s="174" t="s">
        <v>324</v>
      </c>
      <c r="F8" s="260">
        <v>5</v>
      </c>
      <c r="G8" s="183">
        <v>3</v>
      </c>
      <c r="H8" s="183">
        <v>11.71</v>
      </c>
      <c r="I8" s="183">
        <v>6.25</v>
      </c>
      <c r="J8" s="183">
        <v>9.25</v>
      </c>
      <c r="K8" s="183">
        <v>5.46</v>
      </c>
      <c r="L8" s="123" t="s">
        <v>144</v>
      </c>
      <c r="M8" s="123" t="s">
        <v>481</v>
      </c>
      <c r="N8" s="123" t="s">
        <v>482</v>
      </c>
      <c r="O8" s="190">
        <v>53115.99</v>
      </c>
    </row>
    <row r="9" spans="1:117" s="166" customFormat="1" ht="42.75" x14ac:dyDescent="0.25">
      <c r="A9" s="179"/>
      <c r="B9" s="165"/>
      <c r="C9" s="180" t="s">
        <v>327</v>
      </c>
      <c r="D9" s="196" t="s">
        <v>340</v>
      </c>
      <c r="E9" s="175" t="s">
        <v>144</v>
      </c>
      <c r="F9" s="259">
        <v>10</v>
      </c>
      <c r="G9" s="181">
        <v>5</v>
      </c>
      <c r="H9" s="181">
        <v>11.71</v>
      </c>
      <c r="I9" s="181">
        <v>6.25</v>
      </c>
      <c r="J9" s="181">
        <v>11.25</v>
      </c>
      <c r="K9" s="181">
        <v>5.46</v>
      </c>
      <c r="L9" s="171" t="s">
        <v>144</v>
      </c>
      <c r="M9" s="171" t="s">
        <v>483</v>
      </c>
      <c r="N9" s="171" t="s">
        <v>342</v>
      </c>
      <c r="O9" s="192">
        <v>51991.85</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row>
    <row r="10" spans="1:117" s="168" customFormat="1" x14ac:dyDescent="0.25">
      <c r="A10" s="167"/>
      <c r="B10" s="167"/>
      <c r="C10" s="167"/>
      <c r="D10" s="197"/>
      <c r="E10" s="167"/>
      <c r="F10" s="261"/>
      <c r="G10" s="184"/>
      <c r="H10" s="184"/>
      <c r="I10" s="184"/>
      <c r="J10" s="184"/>
      <c r="K10" s="184"/>
      <c r="L10" s="172"/>
      <c r="M10" s="172"/>
      <c r="N10" s="172"/>
      <c r="O10" s="193"/>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row>
    <row r="11" spans="1:117" s="166" customFormat="1" ht="28.5" x14ac:dyDescent="0.25">
      <c r="A11" s="179" t="s">
        <v>43</v>
      </c>
      <c r="B11" s="165" t="s">
        <v>343</v>
      </c>
      <c r="C11" s="180" t="s">
        <v>322</v>
      </c>
      <c r="D11" s="196" t="s">
        <v>344</v>
      </c>
      <c r="E11" s="175" t="s">
        <v>324</v>
      </c>
      <c r="F11" s="259">
        <v>6</v>
      </c>
      <c r="G11" s="181">
        <v>3</v>
      </c>
      <c r="H11" s="181">
        <v>11.51</v>
      </c>
      <c r="I11" s="181">
        <v>6.44</v>
      </c>
      <c r="J11" s="181">
        <v>9.44</v>
      </c>
      <c r="K11" s="181">
        <v>5.07</v>
      </c>
      <c r="L11" s="171" t="s">
        <v>144</v>
      </c>
      <c r="M11" s="171" t="s">
        <v>484</v>
      </c>
      <c r="N11" s="171" t="s">
        <v>346</v>
      </c>
      <c r="O11" s="192">
        <v>35581.39</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row>
    <row r="12" spans="1:117" ht="71.25" x14ac:dyDescent="0.25">
      <c r="A12" s="182"/>
      <c r="B12" s="81"/>
      <c r="C12" s="81" t="s">
        <v>327</v>
      </c>
      <c r="D12" s="82" t="s">
        <v>347</v>
      </c>
      <c r="E12" s="174" t="s">
        <v>144</v>
      </c>
      <c r="F12" s="260">
        <v>8</v>
      </c>
      <c r="G12" s="183">
        <v>3</v>
      </c>
      <c r="H12" s="183">
        <v>11.51</v>
      </c>
      <c r="I12" s="183">
        <v>6.44</v>
      </c>
      <c r="J12" s="183">
        <v>9.44</v>
      </c>
      <c r="K12" s="183">
        <v>5.07</v>
      </c>
      <c r="L12" s="123" t="s">
        <v>144</v>
      </c>
      <c r="M12" s="123" t="s">
        <v>485</v>
      </c>
      <c r="N12" s="123" t="s">
        <v>346</v>
      </c>
      <c r="O12" s="190">
        <v>33887.040000000001</v>
      </c>
    </row>
    <row r="13" spans="1:117" s="166" customFormat="1" ht="114" x14ac:dyDescent="0.25">
      <c r="A13" s="179"/>
      <c r="B13" s="165"/>
      <c r="C13" s="180" t="s">
        <v>349</v>
      </c>
      <c r="D13" s="196" t="s">
        <v>350</v>
      </c>
      <c r="E13" s="175" t="s">
        <v>144</v>
      </c>
      <c r="F13" s="259">
        <v>1</v>
      </c>
      <c r="G13" s="181">
        <v>3</v>
      </c>
      <c r="H13" s="181">
        <v>11.25</v>
      </c>
      <c r="I13" s="181">
        <v>11.25</v>
      </c>
      <c r="J13" s="181">
        <v>14.25</v>
      </c>
      <c r="K13" s="181">
        <v>0</v>
      </c>
      <c r="L13" s="171" t="s">
        <v>144</v>
      </c>
      <c r="M13" s="171" t="s">
        <v>351</v>
      </c>
      <c r="N13" s="171" t="s">
        <v>486</v>
      </c>
      <c r="O13" s="192" t="s">
        <v>353</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row>
    <row r="14" spans="1:117" s="168" customFormat="1" x14ac:dyDescent="0.25">
      <c r="A14" s="167"/>
      <c r="B14" s="167"/>
      <c r="C14" s="167"/>
      <c r="D14" s="197"/>
      <c r="E14" s="167"/>
      <c r="F14" s="261"/>
      <c r="G14" s="184"/>
      <c r="H14" s="184"/>
      <c r="I14" s="184"/>
      <c r="J14" s="184"/>
      <c r="K14" s="184"/>
      <c r="L14" s="172"/>
      <c r="M14" s="172"/>
      <c r="N14" s="172"/>
      <c r="O14" s="193"/>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row>
    <row r="15" spans="1:117" s="166" customFormat="1" ht="28.5" x14ac:dyDescent="0.25">
      <c r="A15" s="179" t="s">
        <v>44</v>
      </c>
      <c r="B15" s="165" t="s">
        <v>354</v>
      </c>
      <c r="C15" s="180" t="s">
        <v>332</v>
      </c>
      <c r="D15" s="196" t="s">
        <v>355</v>
      </c>
      <c r="E15" s="175" t="s">
        <v>144</v>
      </c>
      <c r="F15" s="259">
        <v>10</v>
      </c>
      <c r="G15" s="181">
        <v>6</v>
      </c>
      <c r="H15" s="181">
        <v>21.91</v>
      </c>
      <c r="I15" s="181">
        <v>8.6199999999999992</v>
      </c>
      <c r="J15" s="181">
        <v>14.62</v>
      </c>
      <c r="K15" s="181">
        <v>13.29</v>
      </c>
      <c r="L15" s="171" t="s">
        <v>356</v>
      </c>
      <c r="M15" s="171" t="s">
        <v>357</v>
      </c>
      <c r="N15" s="171" t="s">
        <v>487</v>
      </c>
      <c r="O15" s="192">
        <v>51376.2</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row>
    <row r="16" spans="1:117" s="168" customFormat="1" x14ac:dyDescent="0.25">
      <c r="A16" s="167"/>
      <c r="B16" s="167"/>
      <c r="C16" s="167"/>
      <c r="D16" s="197"/>
      <c r="E16" s="167"/>
      <c r="F16" s="261"/>
      <c r="G16" s="184"/>
      <c r="H16" s="184"/>
      <c r="I16" s="184"/>
      <c r="J16" s="184"/>
      <c r="K16" s="184"/>
      <c r="L16" s="172"/>
      <c r="M16" s="172"/>
      <c r="N16" s="172"/>
      <c r="O16" s="193"/>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row>
    <row r="17" spans="1:117" s="166" customFormat="1" ht="28.5" x14ac:dyDescent="0.25">
      <c r="A17" s="179" t="s">
        <v>46</v>
      </c>
      <c r="B17" s="165" t="s">
        <v>359</v>
      </c>
      <c r="C17" s="186" t="s">
        <v>322</v>
      </c>
      <c r="D17" s="196" t="s">
        <v>360</v>
      </c>
      <c r="E17" s="175" t="s">
        <v>324</v>
      </c>
      <c r="F17" s="259">
        <v>5</v>
      </c>
      <c r="G17" s="289">
        <v>12.855</v>
      </c>
      <c r="H17" s="181">
        <v>16.105</v>
      </c>
      <c r="I17" s="181">
        <v>16.079999999999998</v>
      </c>
      <c r="J17" s="289">
        <v>28.934999999999999</v>
      </c>
      <c r="K17" s="181">
        <v>2.5000000000000001E-2</v>
      </c>
      <c r="L17" s="171" t="s">
        <v>324</v>
      </c>
      <c r="M17" s="171" t="s">
        <v>361</v>
      </c>
      <c r="N17" s="171" t="s">
        <v>488</v>
      </c>
      <c r="O17" s="192">
        <v>49557</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row>
    <row r="18" spans="1:117" ht="42.75" x14ac:dyDescent="0.25">
      <c r="A18" s="182"/>
      <c r="B18" s="81"/>
      <c r="C18" s="81" t="s">
        <v>327</v>
      </c>
      <c r="D18" s="82" t="s">
        <v>363</v>
      </c>
      <c r="E18" s="174" t="s">
        <v>324</v>
      </c>
      <c r="F18" s="260">
        <v>5</v>
      </c>
      <c r="G18" s="290">
        <v>12.855</v>
      </c>
      <c r="H18" s="183">
        <v>16.105</v>
      </c>
      <c r="I18" s="183">
        <v>16.079999999999998</v>
      </c>
      <c r="J18" s="290">
        <v>28.934999999999999</v>
      </c>
      <c r="K18" s="183">
        <v>2.5000000000000001E-2</v>
      </c>
      <c r="L18" s="123" t="s">
        <v>324</v>
      </c>
      <c r="M18" s="123" t="s">
        <v>361</v>
      </c>
      <c r="N18" s="123" t="s">
        <v>489</v>
      </c>
      <c r="O18" s="190">
        <v>46253.2</v>
      </c>
    </row>
    <row r="19" spans="1:117" s="166" customFormat="1" ht="28.5" x14ac:dyDescent="0.25">
      <c r="A19" s="179"/>
      <c r="B19" s="165"/>
      <c r="C19" s="180" t="s">
        <v>365</v>
      </c>
      <c r="D19" s="196" t="s">
        <v>366</v>
      </c>
      <c r="E19" s="175" t="s">
        <v>144</v>
      </c>
      <c r="F19" s="259">
        <v>5</v>
      </c>
      <c r="G19" s="289">
        <v>12.855</v>
      </c>
      <c r="H19" s="181">
        <v>17.105</v>
      </c>
      <c r="I19" s="181">
        <v>16.079999999999998</v>
      </c>
      <c r="J19" s="289">
        <v>28.934999999999999</v>
      </c>
      <c r="K19" s="181">
        <v>1.0249999999999999</v>
      </c>
      <c r="L19" s="171" t="s">
        <v>324</v>
      </c>
      <c r="M19" s="171" t="s">
        <v>361</v>
      </c>
      <c r="N19" s="171" t="s">
        <v>490</v>
      </c>
      <c r="O19" s="192">
        <v>40174.21</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row>
    <row r="20" spans="1:117" ht="57" x14ac:dyDescent="0.25">
      <c r="A20" s="182"/>
      <c r="B20" s="81"/>
      <c r="C20" s="123" t="s">
        <v>530</v>
      </c>
      <c r="D20" s="199" t="s">
        <v>492</v>
      </c>
      <c r="E20" s="176" t="s">
        <v>144</v>
      </c>
      <c r="F20" s="260">
        <v>5</v>
      </c>
      <c r="G20" s="290">
        <v>14.75</v>
      </c>
      <c r="H20" s="183">
        <v>13.76</v>
      </c>
      <c r="I20" s="183">
        <v>13.76</v>
      </c>
      <c r="J20" s="183">
        <v>28.51</v>
      </c>
      <c r="K20" s="183">
        <v>0</v>
      </c>
      <c r="L20" s="123" t="s">
        <v>324</v>
      </c>
      <c r="M20" s="123" t="s">
        <v>493</v>
      </c>
      <c r="N20" s="123" t="s">
        <v>546</v>
      </c>
      <c r="O20" s="190" t="s">
        <v>557</v>
      </c>
    </row>
    <row r="21" spans="1:117" s="168" customFormat="1" x14ac:dyDescent="0.25">
      <c r="A21" s="167"/>
      <c r="B21" s="167"/>
      <c r="C21" s="167"/>
      <c r="D21" s="197"/>
      <c r="E21" s="167"/>
      <c r="F21" s="261"/>
      <c r="G21" s="184"/>
      <c r="H21" s="184"/>
      <c r="I21" s="184"/>
      <c r="J21" s="184"/>
      <c r="K21" s="184"/>
      <c r="L21" s="172"/>
      <c r="M21" s="172"/>
      <c r="N21" s="172"/>
      <c r="O21" s="193"/>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row>
    <row r="22" spans="1:117" s="166" customFormat="1" ht="57" x14ac:dyDescent="0.25">
      <c r="A22" s="179" t="s">
        <v>47</v>
      </c>
      <c r="B22" s="165" t="s">
        <v>369</v>
      </c>
      <c r="C22" s="186" t="s">
        <v>322</v>
      </c>
      <c r="D22" s="196" t="s">
        <v>370</v>
      </c>
      <c r="E22" s="175" t="s">
        <v>324</v>
      </c>
      <c r="F22" s="259">
        <v>5</v>
      </c>
      <c r="G22" s="181">
        <v>8</v>
      </c>
      <c r="H22" s="181">
        <v>24.1</v>
      </c>
      <c r="I22" s="181">
        <v>3.5750000000000002</v>
      </c>
      <c r="J22" s="181">
        <v>11.574999999999999</v>
      </c>
      <c r="K22" s="181">
        <v>20.53</v>
      </c>
      <c r="L22" s="171" t="s">
        <v>324</v>
      </c>
      <c r="M22" s="171" t="s">
        <v>371</v>
      </c>
      <c r="N22" s="171" t="s">
        <v>495</v>
      </c>
      <c r="O22" s="192">
        <v>46737</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row>
    <row r="23" spans="1:117" ht="28.5" x14ac:dyDescent="0.25">
      <c r="A23" s="182"/>
      <c r="B23" s="81"/>
      <c r="C23" s="81" t="s">
        <v>327</v>
      </c>
      <c r="D23" s="82" t="s">
        <v>373</v>
      </c>
      <c r="E23" s="174" t="s">
        <v>324</v>
      </c>
      <c r="F23" s="260">
        <v>5</v>
      </c>
      <c r="G23" s="183">
        <v>8</v>
      </c>
      <c r="H23" s="183">
        <v>24.1</v>
      </c>
      <c r="I23" s="183">
        <v>3.5750000000000002</v>
      </c>
      <c r="J23" s="183">
        <v>11.574999999999999</v>
      </c>
      <c r="K23" s="183">
        <v>20.53</v>
      </c>
      <c r="L23" s="123" t="s">
        <v>324</v>
      </c>
      <c r="M23" s="123" t="s">
        <v>496</v>
      </c>
      <c r="N23" s="123" t="s">
        <v>497</v>
      </c>
      <c r="O23" s="190">
        <v>46737</v>
      </c>
    </row>
    <row r="24" spans="1:117" s="166" customFormat="1" ht="28.5" x14ac:dyDescent="0.25">
      <c r="A24" s="179"/>
      <c r="B24" s="165"/>
      <c r="C24" s="180" t="s">
        <v>365</v>
      </c>
      <c r="D24" s="196" t="s">
        <v>376</v>
      </c>
      <c r="E24" s="175" t="s">
        <v>324</v>
      </c>
      <c r="F24" s="259">
        <v>5</v>
      </c>
      <c r="G24" s="181">
        <v>8</v>
      </c>
      <c r="H24" s="181">
        <v>24.1</v>
      </c>
      <c r="I24" s="181">
        <v>3.5750000000000002</v>
      </c>
      <c r="J24" s="181">
        <v>11.574999999999999</v>
      </c>
      <c r="K24" s="181">
        <v>20.53</v>
      </c>
      <c r="L24" s="171" t="s">
        <v>324</v>
      </c>
      <c r="M24" s="171" t="s">
        <v>377</v>
      </c>
      <c r="N24" s="171" t="s">
        <v>498</v>
      </c>
      <c r="O24" s="192">
        <v>45987</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row>
    <row r="25" spans="1:117" ht="28.5" x14ac:dyDescent="0.25">
      <c r="A25" s="182"/>
      <c r="B25" s="81"/>
      <c r="C25" s="81" t="s">
        <v>379</v>
      </c>
      <c r="D25" s="82" t="s">
        <v>380</v>
      </c>
      <c r="E25" s="174" t="s">
        <v>144</v>
      </c>
      <c r="F25" s="260">
        <v>5</v>
      </c>
      <c r="G25" s="183">
        <v>8</v>
      </c>
      <c r="H25" s="183">
        <v>24.1</v>
      </c>
      <c r="I25" s="183">
        <v>3.5750000000000002</v>
      </c>
      <c r="J25" s="183">
        <v>11.574999999999999</v>
      </c>
      <c r="K25" s="183">
        <v>20.53</v>
      </c>
      <c r="L25" s="123" t="s">
        <v>324</v>
      </c>
      <c r="M25" s="123" t="s">
        <v>381</v>
      </c>
      <c r="N25" s="123" t="s">
        <v>498</v>
      </c>
      <c r="O25" s="190">
        <v>45987</v>
      </c>
    </row>
    <row r="26" spans="1:117" s="168" customFormat="1" x14ac:dyDescent="0.25">
      <c r="A26" s="167"/>
      <c r="B26" s="167"/>
      <c r="C26" s="167"/>
      <c r="D26" s="197"/>
      <c r="E26" s="167"/>
      <c r="F26" s="261"/>
      <c r="G26" s="184"/>
      <c r="H26" s="184"/>
      <c r="I26" s="184"/>
      <c r="J26" s="184"/>
      <c r="K26" s="184"/>
      <c r="L26" s="172"/>
      <c r="M26" s="172"/>
      <c r="N26" s="172"/>
      <c r="O26" s="193"/>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row>
    <row r="27" spans="1:117" ht="42.75" x14ac:dyDescent="0.25">
      <c r="A27" s="182" t="s">
        <v>48</v>
      </c>
      <c r="B27" s="81" t="s">
        <v>382</v>
      </c>
      <c r="C27" s="81" t="s">
        <v>383</v>
      </c>
      <c r="D27" s="82" t="s">
        <v>384</v>
      </c>
      <c r="E27" s="174" t="s">
        <v>324</v>
      </c>
      <c r="F27" s="260">
        <v>5</v>
      </c>
      <c r="G27" s="183">
        <v>7</v>
      </c>
      <c r="H27" s="183">
        <v>17.559999999999999</v>
      </c>
      <c r="I27" s="183">
        <v>5.09</v>
      </c>
      <c r="J27" s="183">
        <v>12.09</v>
      </c>
      <c r="K27" s="183">
        <v>12.47</v>
      </c>
      <c r="L27" s="123" t="s">
        <v>144</v>
      </c>
      <c r="M27" s="123" t="s">
        <v>385</v>
      </c>
      <c r="N27" s="123" t="s">
        <v>499</v>
      </c>
      <c r="O27" s="190">
        <v>50074.52</v>
      </c>
    </row>
    <row r="28" spans="1:117" s="166" customFormat="1" ht="42.75" x14ac:dyDescent="0.25">
      <c r="A28" s="179"/>
      <c r="B28" s="165"/>
      <c r="C28" s="164" t="s">
        <v>387</v>
      </c>
      <c r="D28" s="196" t="s">
        <v>388</v>
      </c>
      <c r="E28" s="175" t="s">
        <v>144</v>
      </c>
      <c r="F28" s="259">
        <v>10</v>
      </c>
      <c r="G28" s="181">
        <v>7</v>
      </c>
      <c r="H28" s="181">
        <v>17.559999999999999</v>
      </c>
      <c r="I28" s="181">
        <v>5.09</v>
      </c>
      <c r="J28" s="181">
        <v>12.09</v>
      </c>
      <c r="K28" s="181">
        <v>12.47</v>
      </c>
      <c r="L28" s="171" t="s">
        <v>144</v>
      </c>
      <c r="M28" s="171" t="s">
        <v>500</v>
      </c>
      <c r="N28" s="171" t="s">
        <v>501</v>
      </c>
      <c r="O28" s="192">
        <v>46365.3</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row>
    <row r="29" spans="1:117" s="168" customFormat="1" x14ac:dyDescent="0.25">
      <c r="A29" s="167"/>
      <c r="B29" s="167"/>
      <c r="C29" s="167"/>
      <c r="D29" s="197"/>
      <c r="E29" s="167"/>
      <c r="F29" s="261"/>
      <c r="G29" s="184"/>
      <c r="H29" s="184"/>
      <c r="I29" s="184"/>
      <c r="J29" s="184"/>
      <c r="K29" s="184"/>
      <c r="L29" s="172"/>
      <c r="M29" s="172"/>
      <c r="N29" s="172"/>
      <c r="O29" s="193"/>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row>
    <row r="30" spans="1:117" s="166" customFormat="1" ht="28.5" x14ac:dyDescent="0.25">
      <c r="A30" s="179" t="s">
        <v>49</v>
      </c>
      <c r="B30" s="165" t="s">
        <v>391</v>
      </c>
      <c r="C30" s="186" t="s">
        <v>322</v>
      </c>
      <c r="D30" s="196" t="s">
        <v>392</v>
      </c>
      <c r="E30" s="175" t="s">
        <v>324</v>
      </c>
      <c r="F30" s="259">
        <v>4</v>
      </c>
      <c r="G30" s="181">
        <v>9</v>
      </c>
      <c r="H30" s="181">
        <v>17.399999999999999</v>
      </c>
      <c r="I30" s="181">
        <v>2.57</v>
      </c>
      <c r="J30" s="181">
        <v>11.57</v>
      </c>
      <c r="K30" s="181">
        <v>14.83</v>
      </c>
      <c r="L30" s="171" t="s">
        <v>144</v>
      </c>
      <c r="M30" s="171" t="s">
        <v>393</v>
      </c>
      <c r="N30" s="171" t="s">
        <v>502</v>
      </c>
      <c r="O30" s="192">
        <v>44659.38</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row>
    <row r="31" spans="1:117" ht="28.5" x14ac:dyDescent="0.25">
      <c r="A31" s="182"/>
      <c r="B31" s="81"/>
      <c r="C31" s="81" t="s">
        <v>327</v>
      </c>
      <c r="D31" s="82" t="s">
        <v>395</v>
      </c>
      <c r="E31" s="174" t="s">
        <v>324</v>
      </c>
      <c r="F31" s="260">
        <v>8</v>
      </c>
      <c r="G31" s="183">
        <v>9</v>
      </c>
      <c r="H31" s="183">
        <v>17.399999999999999</v>
      </c>
      <c r="I31" s="183">
        <v>2.57</v>
      </c>
      <c r="J31" s="183">
        <v>11.57</v>
      </c>
      <c r="K31" s="183">
        <v>14.83</v>
      </c>
      <c r="L31" s="123" t="s">
        <v>144</v>
      </c>
      <c r="M31" s="123" t="s">
        <v>396</v>
      </c>
      <c r="N31" s="123" t="s">
        <v>502</v>
      </c>
      <c r="O31" s="190">
        <v>44659.38</v>
      </c>
    </row>
    <row r="32" spans="1:117" s="166" customFormat="1" ht="28.5" x14ac:dyDescent="0.25">
      <c r="A32" s="179"/>
      <c r="B32" s="165"/>
      <c r="C32" s="180" t="s">
        <v>365</v>
      </c>
      <c r="D32" s="196" t="s">
        <v>397</v>
      </c>
      <c r="E32" s="175" t="s">
        <v>144</v>
      </c>
      <c r="F32" s="259">
        <v>8</v>
      </c>
      <c r="G32" s="181">
        <v>9</v>
      </c>
      <c r="H32" s="181">
        <v>17.399999999999999</v>
      </c>
      <c r="I32" s="181">
        <v>2.57</v>
      </c>
      <c r="J32" s="181">
        <v>11.57</v>
      </c>
      <c r="K32" s="181">
        <v>14.83</v>
      </c>
      <c r="L32" s="171" t="s">
        <v>144</v>
      </c>
      <c r="M32" s="171" t="s">
        <v>398</v>
      </c>
      <c r="N32" s="171" t="s">
        <v>503</v>
      </c>
      <c r="O32" s="192">
        <v>42873</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row>
    <row r="33" spans="1:117" s="168" customFormat="1" x14ac:dyDescent="0.25">
      <c r="A33" s="167"/>
      <c r="B33" s="167"/>
      <c r="C33" s="167"/>
      <c r="D33" s="197"/>
      <c r="E33" s="167"/>
      <c r="F33" s="261"/>
      <c r="G33" s="184"/>
      <c r="H33" s="184"/>
      <c r="I33" s="184"/>
      <c r="J33" s="184"/>
      <c r="K33" s="184"/>
      <c r="L33" s="172"/>
      <c r="M33" s="172"/>
      <c r="N33" s="172"/>
      <c r="O33" s="19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row>
    <row r="34" spans="1:117" s="166" customFormat="1" ht="71.25" x14ac:dyDescent="0.25">
      <c r="A34" s="544" t="s">
        <v>51</v>
      </c>
      <c r="B34" s="545" t="s">
        <v>400</v>
      </c>
      <c r="C34" s="546" t="s">
        <v>332</v>
      </c>
      <c r="D34" s="547" t="s">
        <v>401</v>
      </c>
      <c r="E34" s="548" t="s">
        <v>144</v>
      </c>
      <c r="F34" s="259">
        <v>5</v>
      </c>
      <c r="G34" s="181">
        <v>6</v>
      </c>
      <c r="H34" s="181">
        <v>17.64</v>
      </c>
      <c r="I34" s="181">
        <v>7.21</v>
      </c>
      <c r="J34" s="181">
        <v>13.21</v>
      </c>
      <c r="K34" s="181">
        <v>10.43</v>
      </c>
      <c r="L34" s="171" t="s">
        <v>144</v>
      </c>
      <c r="M34" s="171" t="s">
        <v>504</v>
      </c>
      <c r="N34" s="171" t="s">
        <v>505</v>
      </c>
      <c r="O34" s="192">
        <v>36786.199999999997</v>
      </c>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row>
    <row r="35" spans="1:117" s="554" customFormat="1" x14ac:dyDescent="0.25">
      <c r="A35" s="167"/>
      <c r="B35" s="167"/>
      <c r="C35" s="167"/>
      <c r="D35" s="197"/>
      <c r="E35" s="167"/>
      <c r="F35" s="549"/>
      <c r="G35" s="550"/>
      <c r="H35" s="550"/>
      <c r="I35" s="550"/>
      <c r="J35" s="550"/>
      <c r="K35" s="550"/>
      <c r="L35" s="551"/>
      <c r="M35" s="551"/>
      <c r="N35" s="551"/>
      <c r="O35" s="552"/>
      <c r="P35" s="553"/>
      <c r="Q35" s="553"/>
      <c r="R35" s="553"/>
      <c r="S35" s="553"/>
      <c r="T35" s="553"/>
      <c r="U35" s="553"/>
      <c r="V35" s="553"/>
      <c r="W35" s="553"/>
      <c r="X35" s="553"/>
      <c r="Y35" s="553"/>
      <c r="Z35" s="553"/>
      <c r="AA35" s="553"/>
      <c r="AB35" s="553"/>
      <c r="AC35" s="553"/>
      <c r="AD35" s="553"/>
      <c r="AE35" s="553"/>
      <c r="AF35" s="553"/>
      <c r="AG35" s="553"/>
      <c r="AH35" s="553"/>
      <c r="AI35" s="553"/>
      <c r="AJ35" s="553"/>
      <c r="AK35" s="553"/>
      <c r="AL35" s="553"/>
      <c r="AM35" s="553"/>
      <c r="AN35" s="553"/>
      <c r="AO35" s="553"/>
      <c r="AP35" s="553"/>
      <c r="AQ35" s="553"/>
      <c r="AR35" s="553"/>
      <c r="AS35" s="553"/>
      <c r="AT35" s="553"/>
      <c r="AU35" s="553"/>
      <c r="AV35" s="553"/>
      <c r="AW35" s="553"/>
      <c r="AX35" s="553"/>
      <c r="AY35" s="553"/>
      <c r="AZ35" s="553"/>
      <c r="BA35" s="553"/>
      <c r="BB35" s="553"/>
      <c r="BC35" s="553"/>
      <c r="BD35" s="553"/>
      <c r="BE35" s="553"/>
      <c r="BF35" s="553"/>
      <c r="BG35" s="553"/>
      <c r="BH35" s="553"/>
      <c r="BI35" s="553"/>
      <c r="BJ35" s="553"/>
      <c r="BK35" s="553"/>
      <c r="BL35" s="553"/>
      <c r="BM35" s="553"/>
      <c r="BN35" s="553"/>
      <c r="BO35" s="553"/>
      <c r="BP35" s="553"/>
      <c r="BQ35" s="553"/>
      <c r="BR35" s="553"/>
      <c r="BS35" s="553"/>
      <c r="BT35" s="553"/>
      <c r="BU35" s="553"/>
      <c r="BV35" s="553"/>
      <c r="BW35" s="553"/>
      <c r="BX35" s="553"/>
      <c r="BY35" s="553"/>
      <c r="BZ35" s="553"/>
      <c r="CA35" s="553"/>
      <c r="CB35" s="553"/>
      <c r="CC35" s="553"/>
      <c r="CD35" s="553"/>
      <c r="CE35" s="553"/>
      <c r="CF35" s="553"/>
      <c r="CG35" s="553"/>
      <c r="CH35" s="553"/>
      <c r="CI35" s="553"/>
      <c r="CJ35" s="553"/>
      <c r="CK35" s="553"/>
      <c r="CL35" s="553"/>
      <c r="CM35" s="553"/>
      <c r="CN35" s="553"/>
      <c r="CO35" s="553"/>
      <c r="CP35" s="553"/>
      <c r="CQ35" s="553"/>
      <c r="CR35" s="553"/>
      <c r="CS35" s="553"/>
      <c r="CT35" s="553"/>
      <c r="CU35" s="553"/>
      <c r="CV35" s="553"/>
      <c r="CW35" s="553"/>
      <c r="CX35" s="553"/>
      <c r="CY35" s="553"/>
      <c r="CZ35" s="553"/>
      <c r="DA35" s="553"/>
      <c r="DB35" s="553"/>
      <c r="DC35" s="553"/>
      <c r="DD35" s="553"/>
      <c r="DE35" s="553"/>
      <c r="DF35" s="553"/>
      <c r="DG35" s="553"/>
      <c r="DH35" s="553"/>
      <c r="DI35" s="553"/>
      <c r="DJ35" s="553"/>
      <c r="DK35" s="553"/>
      <c r="DL35" s="553"/>
      <c r="DM35" s="553"/>
    </row>
    <row r="36" spans="1:117" s="166" customFormat="1" ht="28.5" x14ac:dyDescent="0.25">
      <c r="A36" s="555" t="s">
        <v>53</v>
      </c>
      <c r="B36" s="556" t="s">
        <v>404</v>
      </c>
      <c r="C36" s="557" t="s">
        <v>322</v>
      </c>
      <c r="D36" s="558" t="s">
        <v>405</v>
      </c>
      <c r="E36" s="559" t="s">
        <v>324</v>
      </c>
      <c r="F36" s="259">
        <v>5</v>
      </c>
      <c r="G36" s="181">
        <v>7</v>
      </c>
      <c r="H36" s="181">
        <v>18.2</v>
      </c>
      <c r="I36" s="181">
        <v>3.81</v>
      </c>
      <c r="J36" s="181">
        <v>10.81</v>
      </c>
      <c r="K36" s="181">
        <v>14.39</v>
      </c>
      <c r="L36" s="171" t="s">
        <v>144</v>
      </c>
      <c r="M36" s="171" t="s">
        <v>406</v>
      </c>
      <c r="N36" s="171" t="s">
        <v>506</v>
      </c>
      <c r="O36" s="192">
        <v>37614.6</v>
      </c>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row>
    <row r="37" spans="1:117" ht="28.5" x14ac:dyDescent="0.25">
      <c r="A37" s="182"/>
      <c r="B37" s="81"/>
      <c r="C37" s="81" t="s">
        <v>327</v>
      </c>
      <c r="D37" s="82" t="s">
        <v>408</v>
      </c>
      <c r="E37" s="174" t="s">
        <v>324</v>
      </c>
      <c r="F37" s="260">
        <v>5</v>
      </c>
      <c r="G37" s="183">
        <v>7</v>
      </c>
      <c r="H37" s="183">
        <v>18.2</v>
      </c>
      <c r="I37" s="183">
        <v>3.81</v>
      </c>
      <c r="J37" s="183">
        <v>10.81</v>
      </c>
      <c r="K37" s="183">
        <v>14.39</v>
      </c>
      <c r="L37" s="123" t="s">
        <v>144</v>
      </c>
      <c r="M37" s="123" t="s">
        <v>409</v>
      </c>
      <c r="N37" s="123" t="s">
        <v>507</v>
      </c>
      <c r="O37" s="190">
        <v>37014.6</v>
      </c>
    </row>
    <row r="38" spans="1:117" s="166" customFormat="1" ht="28.5" x14ac:dyDescent="0.25">
      <c r="A38" s="179"/>
      <c r="B38" s="165"/>
      <c r="C38" s="180" t="s">
        <v>365</v>
      </c>
      <c r="D38" s="196" t="s">
        <v>411</v>
      </c>
      <c r="E38" s="175" t="s">
        <v>144</v>
      </c>
      <c r="F38" s="259">
        <v>7</v>
      </c>
      <c r="G38" s="181">
        <v>7</v>
      </c>
      <c r="H38" s="181">
        <v>18.2</v>
      </c>
      <c r="I38" s="181">
        <v>3.81</v>
      </c>
      <c r="J38" s="181">
        <v>10.81</v>
      </c>
      <c r="K38" s="181">
        <v>14.39</v>
      </c>
      <c r="L38" s="171" t="s">
        <v>144</v>
      </c>
      <c r="M38" s="171" t="s">
        <v>412</v>
      </c>
      <c r="N38" s="171" t="s">
        <v>507</v>
      </c>
      <c r="O38" s="192">
        <v>37014.6</v>
      </c>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row>
    <row r="39" spans="1:117" ht="42.75" x14ac:dyDescent="0.25">
      <c r="A39" s="182"/>
      <c r="B39" s="81"/>
      <c r="C39" s="81" t="s">
        <v>413</v>
      </c>
      <c r="D39" s="82" t="s">
        <v>414</v>
      </c>
      <c r="E39" s="174" t="s">
        <v>144</v>
      </c>
      <c r="F39" s="260" t="s">
        <v>415</v>
      </c>
      <c r="G39" s="183" t="s">
        <v>415</v>
      </c>
      <c r="H39" s="183" t="s">
        <v>416</v>
      </c>
      <c r="I39" s="183"/>
      <c r="J39" s="183"/>
      <c r="K39" s="183"/>
      <c r="L39" s="123" t="s">
        <v>144</v>
      </c>
      <c r="M39" s="123" t="s">
        <v>351</v>
      </c>
      <c r="N39" s="123" t="s">
        <v>508</v>
      </c>
      <c r="O39" s="190" t="s">
        <v>353</v>
      </c>
    </row>
    <row r="40" spans="1:117" s="168" customFormat="1" x14ac:dyDescent="0.25">
      <c r="A40" s="167"/>
      <c r="B40" s="167"/>
      <c r="C40" s="167"/>
      <c r="D40" s="197"/>
      <c r="E40" s="167"/>
      <c r="F40" s="261"/>
      <c r="G40" s="184"/>
      <c r="H40" s="184"/>
      <c r="I40" s="184"/>
      <c r="J40" s="184"/>
      <c r="K40" s="184"/>
      <c r="L40" s="172"/>
      <c r="M40" s="172"/>
      <c r="N40" s="172"/>
      <c r="O40" s="193"/>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row>
    <row r="41" spans="1:117" ht="28.5" x14ac:dyDescent="0.25">
      <c r="A41" s="182" t="s">
        <v>54</v>
      </c>
      <c r="B41" s="81" t="s">
        <v>418</v>
      </c>
      <c r="C41" s="81" t="s">
        <v>419</v>
      </c>
      <c r="D41" s="82" t="s">
        <v>420</v>
      </c>
      <c r="E41" s="174" t="s">
        <v>324</v>
      </c>
      <c r="F41" s="260">
        <v>5</v>
      </c>
      <c r="G41" s="183">
        <v>9</v>
      </c>
      <c r="H41" s="183">
        <v>18.559999999999999</v>
      </c>
      <c r="I41" s="183">
        <v>1.89</v>
      </c>
      <c r="J41" s="183">
        <v>10.89</v>
      </c>
      <c r="K41" s="183">
        <v>16.670000000000002</v>
      </c>
      <c r="L41" s="123" t="s">
        <v>144</v>
      </c>
      <c r="M41" s="123" t="s">
        <v>509</v>
      </c>
      <c r="N41" s="123" t="s">
        <v>510</v>
      </c>
      <c r="O41" s="190">
        <v>46093.32</v>
      </c>
    </row>
    <row r="42" spans="1:117" s="166" customFormat="1" ht="28.5" x14ac:dyDescent="0.25">
      <c r="A42" s="179"/>
      <c r="B42" s="165"/>
      <c r="C42" s="180" t="s">
        <v>423</v>
      </c>
      <c r="D42" s="196" t="s">
        <v>424</v>
      </c>
      <c r="E42" s="175" t="s">
        <v>144</v>
      </c>
      <c r="F42" s="259">
        <v>8</v>
      </c>
      <c r="G42" s="181">
        <v>9</v>
      </c>
      <c r="H42" s="181">
        <v>18.559999999999999</v>
      </c>
      <c r="I42" s="181">
        <v>1.89</v>
      </c>
      <c r="J42" s="181">
        <v>10.89</v>
      </c>
      <c r="K42" s="181">
        <v>16.669999999999998</v>
      </c>
      <c r="L42" s="171" t="s">
        <v>144</v>
      </c>
      <c r="M42" s="171" t="s">
        <v>511</v>
      </c>
      <c r="N42" s="171" t="s">
        <v>510</v>
      </c>
      <c r="O42" s="192">
        <v>46093.32</v>
      </c>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row>
    <row r="43" spans="1:117" ht="42.75" x14ac:dyDescent="0.25">
      <c r="A43" s="182"/>
      <c r="B43" s="81"/>
      <c r="C43" s="81" t="s">
        <v>349</v>
      </c>
      <c r="D43" s="82" t="s">
        <v>426</v>
      </c>
      <c r="E43" s="174" t="s">
        <v>144</v>
      </c>
      <c r="F43" s="260">
        <v>0</v>
      </c>
      <c r="G43" s="183">
        <v>9</v>
      </c>
      <c r="H43" s="183">
        <v>5</v>
      </c>
      <c r="I43" s="183">
        <v>5</v>
      </c>
      <c r="J43" s="183">
        <v>14</v>
      </c>
      <c r="K43" s="183" t="s">
        <v>110</v>
      </c>
      <c r="L43" s="123" t="s">
        <v>144</v>
      </c>
      <c r="M43" s="123" t="s">
        <v>351</v>
      </c>
      <c r="N43" s="123" t="s">
        <v>547</v>
      </c>
      <c r="O43" s="190" t="s">
        <v>353</v>
      </c>
    </row>
    <row r="44" spans="1:117" s="168" customFormat="1" x14ac:dyDescent="0.25">
      <c r="A44" s="167"/>
      <c r="B44" s="167"/>
      <c r="C44" s="167"/>
      <c r="D44" s="197"/>
      <c r="E44" s="167"/>
      <c r="F44" s="261"/>
      <c r="G44" s="184"/>
      <c r="H44" s="184"/>
      <c r="I44" s="184"/>
      <c r="J44" s="184"/>
      <c r="K44" s="184"/>
      <c r="L44" s="172"/>
      <c r="M44" s="172"/>
      <c r="N44" s="172"/>
      <c r="O44" s="193"/>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row>
    <row r="45" spans="1:117" ht="71.25" x14ac:dyDescent="0.25">
      <c r="A45" s="182" t="s">
        <v>56</v>
      </c>
      <c r="B45" s="81" t="s">
        <v>427</v>
      </c>
      <c r="C45" s="81" t="s">
        <v>428</v>
      </c>
      <c r="D45" s="82" t="s">
        <v>429</v>
      </c>
      <c r="E45" s="174" t="s">
        <v>324</v>
      </c>
      <c r="F45" s="260">
        <v>5</v>
      </c>
      <c r="G45" s="183">
        <v>5</v>
      </c>
      <c r="H45" s="183">
        <v>6.81</v>
      </c>
      <c r="I45" s="183">
        <v>3.39</v>
      </c>
      <c r="J45" s="183">
        <v>8.39</v>
      </c>
      <c r="K45" s="183">
        <v>3.42</v>
      </c>
      <c r="L45" s="123" t="s">
        <v>144</v>
      </c>
      <c r="M45" s="88" t="s">
        <v>430</v>
      </c>
      <c r="N45" s="123" t="s">
        <v>534</v>
      </c>
      <c r="O45" s="190">
        <v>33701.06</v>
      </c>
    </row>
    <row r="46" spans="1:117" s="166" customFormat="1" ht="85.5" x14ac:dyDescent="0.25">
      <c r="A46" s="179"/>
      <c r="B46" s="165"/>
      <c r="C46" s="180" t="s">
        <v>512</v>
      </c>
      <c r="D46" s="196" t="s">
        <v>433</v>
      </c>
      <c r="E46" s="175" t="s">
        <v>144</v>
      </c>
      <c r="F46" s="259" t="s">
        <v>548</v>
      </c>
      <c r="G46" s="181">
        <v>7</v>
      </c>
      <c r="H46" s="181">
        <v>9</v>
      </c>
      <c r="I46" s="181">
        <v>7.95</v>
      </c>
      <c r="J46" s="181">
        <v>14.95</v>
      </c>
      <c r="K46" s="181">
        <v>0.47</v>
      </c>
      <c r="L46" s="171" t="s">
        <v>144</v>
      </c>
      <c r="M46" s="171" t="s">
        <v>513</v>
      </c>
      <c r="N46" s="171" t="s">
        <v>549</v>
      </c>
      <c r="O46" s="192" t="s">
        <v>558</v>
      </c>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row>
    <row r="47" spans="1:117" s="168" customFormat="1" x14ac:dyDescent="0.25">
      <c r="A47" s="167"/>
      <c r="B47" s="167"/>
      <c r="C47" s="167"/>
      <c r="D47" s="197"/>
      <c r="E47" s="167"/>
      <c r="F47" s="261"/>
      <c r="G47" s="184"/>
      <c r="H47" s="184"/>
      <c r="I47" s="184"/>
      <c r="J47" s="184"/>
      <c r="K47" s="184"/>
      <c r="L47" s="172"/>
      <c r="M47" s="172"/>
      <c r="N47" s="172"/>
      <c r="O47" s="193"/>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row>
    <row r="48" spans="1:117" s="166" customFormat="1" ht="99.75" x14ac:dyDescent="0.25">
      <c r="A48" s="179" t="s">
        <v>57</v>
      </c>
      <c r="B48" s="165" t="s">
        <v>437</v>
      </c>
      <c r="C48" s="186" t="s">
        <v>322</v>
      </c>
      <c r="D48" s="196" t="s">
        <v>438</v>
      </c>
      <c r="E48" s="175" t="s">
        <v>324</v>
      </c>
      <c r="F48" s="259">
        <v>5</v>
      </c>
      <c r="G48" s="181">
        <v>8.25</v>
      </c>
      <c r="H48" s="181">
        <v>10.199999999999999</v>
      </c>
      <c r="I48" s="181">
        <v>3.99</v>
      </c>
      <c r="J48" s="181">
        <v>12.24</v>
      </c>
      <c r="K48" s="181">
        <v>6.21</v>
      </c>
      <c r="L48" s="171" t="s">
        <v>356</v>
      </c>
      <c r="M48" s="171" t="s">
        <v>536</v>
      </c>
      <c r="N48" s="171" t="s">
        <v>517</v>
      </c>
      <c r="O48" s="192">
        <v>46065.78</v>
      </c>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row>
    <row r="49" spans="1:117" ht="99.75" x14ac:dyDescent="0.25">
      <c r="A49" s="182"/>
      <c r="B49" s="81"/>
      <c r="C49" s="81" t="s">
        <v>327</v>
      </c>
      <c r="D49" s="82" t="s">
        <v>438</v>
      </c>
      <c r="E49" s="174" t="s">
        <v>324</v>
      </c>
      <c r="F49" s="260">
        <v>5</v>
      </c>
      <c r="G49" s="183">
        <v>8.25</v>
      </c>
      <c r="H49" s="183">
        <v>10.199999999999999</v>
      </c>
      <c r="I49" s="183">
        <v>3.99</v>
      </c>
      <c r="J49" s="183">
        <v>12.24</v>
      </c>
      <c r="K49" s="183">
        <v>6.21</v>
      </c>
      <c r="L49" s="123" t="s">
        <v>356</v>
      </c>
      <c r="M49" s="123" t="s">
        <v>536</v>
      </c>
      <c r="N49" s="123" t="s">
        <v>518</v>
      </c>
      <c r="O49" s="190">
        <v>45375.78</v>
      </c>
    </row>
    <row r="50" spans="1:117" s="166" customFormat="1" ht="99.75" x14ac:dyDescent="0.25">
      <c r="A50" s="179"/>
      <c r="B50" s="165"/>
      <c r="C50" s="180" t="s">
        <v>365</v>
      </c>
      <c r="D50" s="196" t="s">
        <v>438</v>
      </c>
      <c r="E50" s="175" t="s">
        <v>324</v>
      </c>
      <c r="F50" s="259">
        <v>5</v>
      </c>
      <c r="G50" s="181">
        <v>8.25</v>
      </c>
      <c r="H50" s="181">
        <v>10.199999999999999</v>
      </c>
      <c r="I50" s="181">
        <v>3.99</v>
      </c>
      <c r="J50" s="181">
        <v>12.24</v>
      </c>
      <c r="K50" s="181">
        <v>6.21</v>
      </c>
      <c r="L50" s="171" t="s">
        <v>356</v>
      </c>
      <c r="M50" s="171" t="s">
        <v>519</v>
      </c>
      <c r="N50" s="171" t="s">
        <v>518</v>
      </c>
      <c r="O50" s="192" t="s">
        <v>559</v>
      </c>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row>
    <row r="51" spans="1:117" ht="99.75" x14ac:dyDescent="0.25">
      <c r="A51" s="182"/>
      <c r="B51" s="81"/>
      <c r="C51" s="81" t="s">
        <v>443</v>
      </c>
      <c r="D51" s="82" t="s">
        <v>438</v>
      </c>
      <c r="E51" s="174" t="s">
        <v>324</v>
      </c>
      <c r="F51" s="260">
        <v>5</v>
      </c>
      <c r="G51" s="183">
        <v>8.25</v>
      </c>
      <c r="H51" s="183">
        <v>10.199999999999999</v>
      </c>
      <c r="I51" s="183">
        <v>3.99</v>
      </c>
      <c r="J51" s="183">
        <v>12.24</v>
      </c>
      <c r="K51" s="183">
        <v>6.21</v>
      </c>
      <c r="L51" s="123" t="s">
        <v>356</v>
      </c>
      <c r="M51" s="123" t="s">
        <v>519</v>
      </c>
      <c r="N51" s="123" t="s">
        <v>517</v>
      </c>
      <c r="O51" s="190">
        <v>46065.78</v>
      </c>
    </row>
    <row r="52" spans="1:117" s="166" customFormat="1" ht="99.75" x14ac:dyDescent="0.25">
      <c r="A52" s="179"/>
      <c r="B52" s="165"/>
      <c r="C52" s="180" t="s">
        <v>444</v>
      </c>
      <c r="D52" s="196" t="s">
        <v>438</v>
      </c>
      <c r="E52" s="175" t="s">
        <v>144</v>
      </c>
      <c r="F52" s="259">
        <v>5</v>
      </c>
      <c r="G52" s="181">
        <v>8.25</v>
      </c>
      <c r="H52" s="181">
        <v>10.199999999999999</v>
      </c>
      <c r="I52" s="181">
        <v>3.99</v>
      </c>
      <c r="J52" s="181">
        <v>12.24</v>
      </c>
      <c r="K52" s="181">
        <v>6.21</v>
      </c>
      <c r="L52" s="171" t="s">
        <v>356</v>
      </c>
      <c r="M52" s="171" t="s">
        <v>520</v>
      </c>
      <c r="N52" s="171" t="s">
        <v>518</v>
      </c>
      <c r="O52" s="192">
        <v>45375.78</v>
      </c>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row>
    <row r="53" spans="1:117" ht="99.75" x14ac:dyDescent="0.25">
      <c r="A53" s="182"/>
      <c r="B53" s="81"/>
      <c r="C53" s="81" t="s">
        <v>446</v>
      </c>
      <c r="D53" s="82" t="s">
        <v>438</v>
      </c>
      <c r="E53" s="174" t="s">
        <v>324</v>
      </c>
      <c r="F53" s="260">
        <v>5</v>
      </c>
      <c r="G53" s="183">
        <v>8.25</v>
      </c>
      <c r="H53" s="183">
        <v>10.199999999999999</v>
      </c>
      <c r="I53" s="183">
        <v>3.99</v>
      </c>
      <c r="J53" s="183">
        <v>12.24</v>
      </c>
      <c r="K53" s="183">
        <v>6.21</v>
      </c>
      <c r="L53" s="123" t="s">
        <v>356</v>
      </c>
      <c r="M53" s="123" t="s">
        <v>520</v>
      </c>
      <c r="N53" s="123" t="s">
        <v>517</v>
      </c>
      <c r="O53" s="190">
        <v>46065.78</v>
      </c>
    </row>
    <row r="54" spans="1:117" s="168" customFormat="1" x14ac:dyDescent="0.25">
      <c r="A54" s="167"/>
      <c r="B54" s="167"/>
      <c r="C54" s="167"/>
      <c r="D54" s="197"/>
      <c r="E54" s="167"/>
      <c r="F54" s="261"/>
      <c r="G54" s="184"/>
      <c r="H54" s="184"/>
      <c r="I54" s="184"/>
      <c r="J54" s="184"/>
      <c r="K54" s="184"/>
      <c r="L54" s="172"/>
      <c r="M54" s="172"/>
      <c r="N54" s="172"/>
      <c r="O54" s="193"/>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row>
    <row r="55" spans="1:117" ht="42.75" x14ac:dyDescent="0.25">
      <c r="A55" s="182" t="s">
        <v>58</v>
      </c>
      <c r="B55" s="81" t="s">
        <v>447</v>
      </c>
      <c r="C55" s="81" t="s">
        <v>448</v>
      </c>
      <c r="D55" s="82" t="s">
        <v>449</v>
      </c>
      <c r="E55" s="174" t="s">
        <v>324</v>
      </c>
      <c r="F55" s="260">
        <v>5</v>
      </c>
      <c r="G55" s="183">
        <v>5</v>
      </c>
      <c r="H55" s="183">
        <v>14.46</v>
      </c>
      <c r="I55" s="183">
        <v>5.43</v>
      </c>
      <c r="J55" s="183">
        <v>10.43</v>
      </c>
      <c r="K55" s="183">
        <v>9.0299999999999994</v>
      </c>
      <c r="L55" s="123" t="s">
        <v>144</v>
      </c>
      <c r="M55" s="123" t="s">
        <v>450</v>
      </c>
      <c r="N55" s="123" t="s">
        <v>521</v>
      </c>
      <c r="O55" s="190">
        <v>24311.1</v>
      </c>
    </row>
    <row r="56" spans="1:117" s="166" customFormat="1" ht="71.25" x14ac:dyDescent="0.25">
      <c r="A56" s="179"/>
      <c r="B56" s="165"/>
      <c r="C56" s="180" t="s">
        <v>452</v>
      </c>
      <c r="D56" s="196" t="s">
        <v>453</v>
      </c>
      <c r="E56" s="175" t="s">
        <v>324</v>
      </c>
      <c r="F56" s="259">
        <v>5</v>
      </c>
      <c r="G56" s="181">
        <v>5</v>
      </c>
      <c r="H56" s="181">
        <v>14.46</v>
      </c>
      <c r="I56" s="181">
        <v>5.43</v>
      </c>
      <c r="J56" s="181">
        <v>10.43</v>
      </c>
      <c r="K56" s="181">
        <v>9.0299999999999994</v>
      </c>
      <c r="L56" s="171" t="s">
        <v>144</v>
      </c>
      <c r="M56" s="171" t="s">
        <v>450</v>
      </c>
      <c r="N56" s="171" t="s">
        <v>522</v>
      </c>
      <c r="O56" s="192">
        <v>39858.43</v>
      </c>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row>
    <row r="57" spans="1:117" ht="85.5" x14ac:dyDescent="0.25">
      <c r="A57" s="182"/>
      <c r="B57" s="81"/>
      <c r="C57" s="81" t="s">
        <v>523</v>
      </c>
      <c r="D57" s="82" t="s">
        <v>456</v>
      </c>
      <c r="E57" s="174" t="s">
        <v>144</v>
      </c>
      <c r="F57" s="260" t="s">
        <v>551</v>
      </c>
      <c r="G57" s="183" t="s">
        <v>457</v>
      </c>
      <c r="H57" s="183" t="s">
        <v>560</v>
      </c>
      <c r="I57" s="183">
        <v>5.43</v>
      </c>
      <c r="J57" s="183" t="s">
        <v>561</v>
      </c>
      <c r="K57" s="183">
        <v>8.2799999999999994</v>
      </c>
      <c r="L57" s="123" t="s">
        <v>144</v>
      </c>
      <c r="M57" s="123" t="s">
        <v>525</v>
      </c>
      <c r="N57" s="81" t="s">
        <v>553</v>
      </c>
      <c r="O57" s="190" t="s">
        <v>562</v>
      </c>
    </row>
    <row r="58" spans="1:117" s="168" customFormat="1" x14ac:dyDescent="0.25">
      <c r="A58" s="167"/>
      <c r="B58" s="167"/>
      <c r="C58" s="167"/>
      <c r="D58" s="197"/>
      <c r="E58" s="167"/>
      <c r="F58" s="261"/>
      <c r="G58" s="184"/>
      <c r="H58" s="184"/>
      <c r="I58" s="184"/>
      <c r="J58" s="184"/>
      <c r="K58" s="184"/>
      <c r="L58" s="172"/>
      <c r="M58" s="172"/>
      <c r="N58" s="172"/>
      <c r="O58" s="193"/>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row>
    <row r="59" spans="1:117" ht="28.5" x14ac:dyDescent="0.25">
      <c r="A59" s="182" t="s">
        <v>59</v>
      </c>
      <c r="B59" s="81" t="s">
        <v>462</v>
      </c>
      <c r="C59" s="88" t="s">
        <v>322</v>
      </c>
      <c r="D59" s="82" t="s">
        <v>463</v>
      </c>
      <c r="E59" s="174" t="s">
        <v>324</v>
      </c>
      <c r="F59" s="260">
        <v>5</v>
      </c>
      <c r="G59" s="183">
        <v>6</v>
      </c>
      <c r="H59" s="183">
        <v>20.350000000000001</v>
      </c>
      <c r="I59" s="183">
        <v>3</v>
      </c>
      <c r="J59" s="183">
        <v>9</v>
      </c>
      <c r="K59" s="183">
        <v>18.670000000000002</v>
      </c>
      <c r="L59" s="123" t="s">
        <v>144</v>
      </c>
      <c r="M59" s="123" t="s">
        <v>527</v>
      </c>
      <c r="N59" s="123" t="s">
        <v>528</v>
      </c>
      <c r="O59" s="190">
        <v>41152.199999999997</v>
      </c>
    </row>
    <row r="60" spans="1:117" s="166" customFormat="1" ht="28.5" x14ac:dyDescent="0.25">
      <c r="A60" s="187"/>
      <c r="B60" s="165"/>
      <c r="C60" s="180" t="s">
        <v>466</v>
      </c>
      <c r="D60" s="196" t="s">
        <v>467</v>
      </c>
      <c r="E60" s="175" t="s">
        <v>144</v>
      </c>
      <c r="F60" s="259">
        <v>10</v>
      </c>
      <c r="G60" s="181">
        <v>6</v>
      </c>
      <c r="H60" s="181">
        <v>20.350000000000001</v>
      </c>
      <c r="I60" s="181">
        <v>3</v>
      </c>
      <c r="J60" s="181">
        <v>9</v>
      </c>
      <c r="K60" s="181">
        <v>18.670000000000002</v>
      </c>
      <c r="L60" s="171" t="s">
        <v>144</v>
      </c>
      <c r="M60" s="171" t="s">
        <v>468</v>
      </c>
      <c r="N60" s="171" t="s">
        <v>528</v>
      </c>
      <c r="O60" s="192">
        <v>41152.199999999997</v>
      </c>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row>
    <row r="61" spans="1:117" ht="85.5" x14ac:dyDescent="0.25">
      <c r="A61" s="188"/>
      <c r="B61" s="81"/>
      <c r="C61" s="88" t="s">
        <v>469</v>
      </c>
      <c r="D61" s="82" t="s">
        <v>470</v>
      </c>
      <c r="E61" s="174" t="s">
        <v>324</v>
      </c>
      <c r="F61" s="260" t="s">
        <v>471</v>
      </c>
      <c r="G61" s="183">
        <v>4.5</v>
      </c>
      <c r="H61" s="183">
        <v>7.5</v>
      </c>
      <c r="I61" s="183">
        <v>7.5</v>
      </c>
      <c r="J61" s="183">
        <v>12</v>
      </c>
      <c r="K61" s="183" t="s">
        <v>110</v>
      </c>
      <c r="L61" s="123" t="s">
        <v>144</v>
      </c>
      <c r="M61" s="123" t="s">
        <v>472</v>
      </c>
      <c r="N61" s="123" t="s">
        <v>486</v>
      </c>
      <c r="O61" s="190" t="s">
        <v>353</v>
      </c>
    </row>
    <row r="62" spans="1:117" s="168" customFormat="1" x14ac:dyDescent="0.25">
      <c r="A62" s="169"/>
      <c r="B62" s="169"/>
      <c r="C62" s="178"/>
      <c r="D62" s="178"/>
      <c r="E62" s="178"/>
      <c r="F62" s="261"/>
      <c r="G62" s="184"/>
      <c r="H62" s="184"/>
      <c r="I62" s="184"/>
      <c r="J62" s="184"/>
      <c r="K62" s="184"/>
      <c r="L62" s="172"/>
      <c r="M62" s="172"/>
      <c r="N62" s="172"/>
      <c r="O62" s="193"/>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row>
    <row r="63" spans="1:117" s="170" customFormat="1" ht="28.15" customHeight="1" x14ac:dyDescent="0.25">
      <c r="A63" s="650" t="s">
        <v>225</v>
      </c>
      <c r="B63" s="650"/>
      <c r="C63" s="650"/>
      <c r="D63" s="216"/>
      <c r="E63" s="216"/>
      <c r="F63" s="262">
        <f t="shared" ref="F63:K63" si="0">AVERAGE(F3:F4,F6,F8:F9,F11:F13,F15,F17:F20,F22:F25,F27:F28,F30:F32,F34,F36:F39,F41:F43,F45,F46,F48:F53,F55:F57,F59:F61)</f>
        <v>5.875</v>
      </c>
      <c r="G63" s="262">
        <f t="shared" si="0"/>
        <v>7.4289285714285711</v>
      </c>
      <c r="H63" s="262">
        <f t="shared" si="0"/>
        <v>15.096309523809529</v>
      </c>
      <c r="I63" s="262">
        <f t="shared" si="0"/>
        <v>5.6593023255813959</v>
      </c>
      <c r="J63" s="262">
        <f t="shared" si="0"/>
        <v>13.093690476190472</v>
      </c>
      <c r="K63" s="262">
        <f t="shared" si="0"/>
        <v>9.9142682926829249</v>
      </c>
      <c r="L63" s="216" t="s">
        <v>144</v>
      </c>
      <c r="M63" s="216" t="s">
        <v>468</v>
      </c>
      <c r="N63" s="216" t="s">
        <v>555</v>
      </c>
      <c r="O63" s="217">
        <f>AVERAGE(O3:O4,O6,O8:O9,O11:O13,O15,O17:O20,O22:O25,O27:O28,O30:O32,O34,O36:O39,O41:O43,O45,O46,O48:O53,O55:O57,O59:O61)</f>
        <v>43319.08166666668</v>
      </c>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row>
  </sheetData>
  <sheetProtection algorithmName="SHA-512" hashValue="DU6aKE5Dwprzo0QR2bfyz90an8sigLSSe+CsPX5YMLIekM6q6N2vS/Rljy9w441qjAtI8ypvBDcMQc9YY9IccA==" saltValue="YmunMH3K7lFUXSmEuJiCtg==" spinCount="100000" sheet="1" objects="1" scenarios="1"/>
  <autoFilter ref="A2:DM2" xr:uid="{2C513315-98CD-4309-A963-B66BF46BFA9E}"/>
  <mergeCells count="2">
    <mergeCell ref="A1:C1"/>
    <mergeCell ref="A63:C63"/>
  </mergeCells>
  <pageMargins left="0.7" right="0.7" top="0.75" bottom="0.75" header="0.3" footer="0.3"/>
  <pageSetup orientation="portrait"/>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E4FBB-B1C3-45E1-915E-D29BC17166E2}">
  <sheetPr codeName="Sheet16">
    <tabColor rgb="FFE25A33"/>
  </sheetPr>
  <dimension ref="A1:L55"/>
  <sheetViews>
    <sheetView tabSelected="1" workbookViewId="0">
      <pane ySplit="3" topLeftCell="A4" activePane="bottomLeft" state="frozen"/>
      <selection pane="bottomLeft" activeCell="D13" sqref="D13"/>
    </sheetView>
  </sheetViews>
  <sheetFormatPr defaultRowHeight="15" x14ac:dyDescent="0.25"/>
  <cols>
    <col min="1" max="1" width="14.85546875" style="56" customWidth="1"/>
    <col min="2" max="2" width="14.85546875" customWidth="1"/>
    <col min="3" max="6" width="16.85546875" customWidth="1"/>
    <col min="7" max="8" width="20.85546875" customWidth="1"/>
    <col min="9" max="12" width="12.85546875" customWidth="1"/>
  </cols>
  <sheetData>
    <row r="1" spans="1:12" ht="20.25" x14ac:dyDescent="0.3">
      <c r="A1" s="317" t="s">
        <v>563</v>
      </c>
      <c r="B1" s="125"/>
      <c r="C1" s="125"/>
      <c r="D1" s="1"/>
      <c r="E1" s="1"/>
      <c r="F1" s="1"/>
      <c r="G1" s="1"/>
      <c r="H1" s="1"/>
      <c r="I1" s="1"/>
      <c r="J1" s="1"/>
      <c r="K1" s="1"/>
      <c r="L1" s="1"/>
    </row>
    <row r="2" spans="1:12" ht="19.7" customHeight="1" x14ac:dyDescent="0.25">
      <c r="A2" s="6"/>
      <c r="B2" s="126"/>
      <c r="C2" s="651" t="s">
        <v>564</v>
      </c>
      <c r="D2" s="651"/>
      <c r="E2" s="651"/>
      <c r="F2" s="651"/>
      <c r="G2" s="652" t="s">
        <v>565</v>
      </c>
      <c r="H2" s="653"/>
      <c r="I2" s="654" t="s">
        <v>566</v>
      </c>
      <c r="J2" s="655"/>
      <c r="K2" s="655"/>
      <c r="L2" s="656"/>
    </row>
    <row r="3" spans="1:12" s="130" customFormat="1" ht="29.25" x14ac:dyDescent="0.25">
      <c r="A3" s="127" t="s">
        <v>19</v>
      </c>
      <c r="B3" s="128" t="s">
        <v>567</v>
      </c>
      <c r="C3" s="129" t="s">
        <v>568</v>
      </c>
      <c r="D3" s="129" t="s">
        <v>569</v>
      </c>
      <c r="E3" s="129" t="s">
        <v>570</v>
      </c>
      <c r="F3" s="129" t="s">
        <v>571</v>
      </c>
      <c r="G3" s="276" t="s">
        <v>572</v>
      </c>
      <c r="H3" s="273" t="s">
        <v>573</v>
      </c>
      <c r="I3" s="298" t="s">
        <v>574</v>
      </c>
      <c r="J3" s="299" t="s">
        <v>575</v>
      </c>
      <c r="K3" s="299" t="s">
        <v>576</v>
      </c>
      <c r="L3" s="300" t="s">
        <v>577</v>
      </c>
    </row>
    <row r="4" spans="1:12" x14ac:dyDescent="0.25">
      <c r="A4" s="122" t="s">
        <v>37</v>
      </c>
      <c r="B4" s="75" t="s">
        <v>578</v>
      </c>
      <c r="C4" s="131">
        <v>39479</v>
      </c>
      <c r="D4" s="131">
        <v>3289.9166666666665</v>
      </c>
      <c r="E4" s="131">
        <v>29223</v>
      </c>
      <c r="F4" s="131">
        <v>2435.25</v>
      </c>
      <c r="G4" s="277">
        <v>197.39499999999998</v>
      </c>
      <c r="H4" s="274">
        <v>30</v>
      </c>
      <c r="I4" s="277">
        <v>271.33999999999997</v>
      </c>
      <c r="J4" s="131">
        <v>189.88</v>
      </c>
      <c r="K4" s="131">
        <v>44.41</v>
      </c>
      <c r="L4" s="301">
        <v>121.64</v>
      </c>
    </row>
    <row r="5" spans="1:12" x14ac:dyDescent="0.25">
      <c r="A5" s="122"/>
      <c r="B5" s="75" t="s">
        <v>579</v>
      </c>
      <c r="C5" s="131">
        <v>52009</v>
      </c>
      <c r="D5" s="131">
        <v>4334.083333333333</v>
      </c>
      <c r="E5" s="131">
        <v>36590.76</v>
      </c>
      <c r="F5" s="131">
        <v>3049.23</v>
      </c>
      <c r="G5" s="277">
        <v>325.05624999999998</v>
      </c>
      <c r="H5" s="274">
        <v>282</v>
      </c>
      <c r="I5" s="277">
        <v>254.91</v>
      </c>
      <c r="J5" s="131">
        <v>231.08</v>
      </c>
      <c r="K5" s="131">
        <v>54.04</v>
      </c>
      <c r="L5" s="301">
        <v>137.77000000000001</v>
      </c>
    </row>
    <row r="6" spans="1:12" x14ac:dyDescent="0.25">
      <c r="A6" s="252"/>
      <c r="B6" s="253" t="s">
        <v>580</v>
      </c>
      <c r="C6" s="254">
        <v>66692</v>
      </c>
      <c r="D6" s="254">
        <v>5557.666666666667</v>
      </c>
      <c r="E6" s="254">
        <v>46906.080000000002</v>
      </c>
      <c r="F6" s="254">
        <v>3908.84</v>
      </c>
      <c r="G6" s="278">
        <v>416.82499999999999</v>
      </c>
      <c r="H6" s="275">
        <v>282</v>
      </c>
      <c r="I6" s="278">
        <v>390.73</v>
      </c>
      <c r="J6" s="254">
        <v>301.25</v>
      </c>
      <c r="K6" s="254">
        <v>70.45</v>
      </c>
      <c r="L6" s="302">
        <v>187.57</v>
      </c>
    </row>
    <row r="7" spans="1:12" x14ac:dyDescent="0.25">
      <c r="A7" s="122" t="s">
        <v>40</v>
      </c>
      <c r="B7" s="75" t="s">
        <v>578</v>
      </c>
      <c r="C7" s="131">
        <v>34724</v>
      </c>
      <c r="D7" s="131">
        <v>2893.6666666666665</v>
      </c>
      <c r="E7" s="131">
        <v>25791.239999999998</v>
      </c>
      <c r="F7" s="131">
        <v>2149.27</v>
      </c>
      <c r="G7" s="277">
        <v>173.62</v>
      </c>
      <c r="H7" s="274">
        <v>46.02</v>
      </c>
      <c r="I7" s="277">
        <v>224.72</v>
      </c>
      <c r="J7" s="131">
        <v>165.79</v>
      </c>
      <c r="K7" s="131">
        <v>38.770000000000003</v>
      </c>
      <c r="L7" s="301">
        <v>95.48</v>
      </c>
    </row>
    <row r="8" spans="1:12" x14ac:dyDescent="0.25">
      <c r="A8" s="122"/>
      <c r="B8" s="75" t="s">
        <v>579</v>
      </c>
      <c r="C8" s="131">
        <v>49438</v>
      </c>
      <c r="D8" s="131">
        <v>4119.833333333333</v>
      </c>
      <c r="E8" s="131">
        <v>30206.639999999999</v>
      </c>
      <c r="F8" s="131">
        <v>2517.2199999999998</v>
      </c>
      <c r="G8" s="277">
        <v>247.18999999999997</v>
      </c>
      <c r="H8" s="274">
        <v>833.44</v>
      </c>
      <c r="I8" s="277">
        <v>172.37</v>
      </c>
      <c r="J8" s="131">
        <v>188.43</v>
      </c>
      <c r="K8" s="131">
        <v>44.07</v>
      </c>
      <c r="L8" s="301">
        <v>117.11</v>
      </c>
    </row>
    <row r="9" spans="1:12" x14ac:dyDescent="0.25">
      <c r="A9" s="252"/>
      <c r="B9" s="253" t="s">
        <v>580</v>
      </c>
      <c r="C9" s="254">
        <v>53290</v>
      </c>
      <c r="D9" s="254">
        <v>4440.833333333333</v>
      </c>
      <c r="E9" s="254">
        <v>32876.159999999996</v>
      </c>
      <c r="F9" s="254">
        <v>2739.68</v>
      </c>
      <c r="G9" s="278">
        <v>266.45</v>
      </c>
      <c r="H9" s="275">
        <v>833.44</v>
      </c>
      <c r="I9" s="278">
        <v>208.58</v>
      </c>
      <c r="J9" s="254">
        <v>207.14</v>
      </c>
      <c r="K9" s="254">
        <v>48.44</v>
      </c>
      <c r="L9" s="302">
        <v>137.1</v>
      </c>
    </row>
    <row r="10" spans="1:12" x14ac:dyDescent="0.25">
      <c r="A10" s="122" t="s">
        <v>42</v>
      </c>
      <c r="B10" s="75" t="s">
        <v>578</v>
      </c>
      <c r="C10" s="131">
        <v>42412</v>
      </c>
      <c r="D10" s="131">
        <v>3534.3333333333335</v>
      </c>
      <c r="E10" s="131">
        <v>31545.48</v>
      </c>
      <c r="F10" s="131">
        <v>2628.79</v>
      </c>
      <c r="G10" s="277">
        <v>176.71666666666667</v>
      </c>
      <c r="H10" s="274">
        <v>47.16</v>
      </c>
      <c r="I10" s="277">
        <v>301.08999999999997</v>
      </c>
      <c r="J10" s="131">
        <v>205.25</v>
      </c>
      <c r="K10" s="131">
        <v>48</v>
      </c>
      <c r="L10" s="301">
        <v>127.32</v>
      </c>
    </row>
    <row r="11" spans="1:12" x14ac:dyDescent="0.25">
      <c r="A11" s="122"/>
      <c r="B11" s="75" t="s">
        <v>579</v>
      </c>
      <c r="C11" s="131">
        <v>63662</v>
      </c>
      <c r="D11" s="131">
        <v>5305.166666666667</v>
      </c>
      <c r="E11" s="131">
        <v>45954.36</v>
      </c>
      <c r="F11" s="131">
        <v>3829.53</v>
      </c>
      <c r="G11" s="277">
        <v>265.25833333333338</v>
      </c>
      <c r="H11" s="274">
        <v>272.86</v>
      </c>
      <c r="I11" s="277">
        <v>379.71</v>
      </c>
      <c r="J11" s="131">
        <v>295.56</v>
      </c>
      <c r="K11" s="131">
        <v>69.12</v>
      </c>
      <c r="L11" s="301">
        <v>193.13</v>
      </c>
    </row>
    <row r="12" spans="1:12" x14ac:dyDescent="0.25">
      <c r="A12" s="252"/>
      <c r="B12" s="253" t="s">
        <v>580</v>
      </c>
      <c r="C12" s="254">
        <v>85865</v>
      </c>
      <c r="D12" s="254">
        <v>7155.416666666667</v>
      </c>
      <c r="E12" s="254">
        <v>62874.36</v>
      </c>
      <c r="F12" s="254">
        <v>5239.53</v>
      </c>
      <c r="G12" s="278">
        <v>214.66249999999999</v>
      </c>
      <c r="H12" s="275">
        <v>272.86</v>
      </c>
      <c r="I12" s="278">
        <v>607.80999999999995</v>
      </c>
      <c r="J12" s="254">
        <v>413.41</v>
      </c>
      <c r="K12" s="254">
        <v>96.68</v>
      </c>
      <c r="L12" s="302">
        <v>310.45999999999998</v>
      </c>
    </row>
    <row r="13" spans="1:12" x14ac:dyDescent="0.25">
      <c r="A13" s="122" t="s">
        <v>43</v>
      </c>
      <c r="B13" s="75" t="s">
        <v>578</v>
      </c>
      <c r="C13" s="131">
        <v>37932</v>
      </c>
      <c r="D13" s="131">
        <v>3161</v>
      </c>
      <c r="E13" s="131">
        <v>30573.48</v>
      </c>
      <c r="F13" s="131">
        <v>2547.79</v>
      </c>
      <c r="G13" s="277">
        <v>94.83</v>
      </c>
      <c r="H13" s="274">
        <v>15</v>
      </c>
      <c r="I13" s="277">
        <v>269.97000000000003</v>
      </c>
      <c r="J13" s="131">
        <v>189.17</v>
      </c>
      <c r="K13" s="131">
        <v>44.24</v>
      </c>
      <c r="L13" s="301">
        <v>0</v>
      </c>
    </row>
    <row r="14" spans="1:12" x14ac:dyDescent="0.25">
      <c r="A14" s="122"/>
      <c r="B14" s="75" t="s">
        <v>579</v>
      </c>
      <c r="C14" s="131">
        <v>48314</v>
      </c>
      <c r="D14" s="131">
        <v>4026.1666666666665</v>
      </c>
      <c r="E14" s="131">
        <v>38228.159999999996</v>
      </c>
      <c r="F14" s="131">
        <v>3185.68</v>
      </c>
      <c r="G14" s="277">
        <v>120.78499999999998</v>
      </c>
      <c r="H14" s="274">
        <v>180</v>
      </c>
      <c r="I14" s="277">
        <v>254.71</v>
      </c>
      <c r="J14" s="131">
        <v>230.97</v>
      </c>
      <c r="K14" s="131">
        <v>54.02</v>
      </c>
      <c r="L14" s="301">
        <v>0</v>
      </c>
    </row>
    <row r="15" spans="1:12" x14ac:dyDescent="0.25">
      <c r="A15" s="252"/>
      <c r="B15" s="253" t="s">
        <v>580</v>
      </c>
      <c r="C15" s="254">
        <v>61129</v>
      </c>
      <c r="D15" s="254">
        <v>5094.083333333333</v>
      </c>
      <c r="E15" s="254">
        <v>48216</v>
      </c>
      <c r="F15" s="254">
        <v>4018</v>
      </c>
      <c r="G15" s="278">
        <v>152.82249999999999</v>
      </c>
      <c r="H15" s="275">
        <v>180</v>
      </c>
      <c r="I15" s="278">
        <v>379.02</v>
      </c>
      <c r="J15" s="254">
        <v>295</v>
      </c>
      <c r="K15" s="254">
        <v>69.040000000000006</v>
      </c>
      <c r="L15" s="302">
        <v>0</v>
      </c>
    </row>
    <row r="16" spans="1:12" x14ac:dyDescent="0.25">
      <c r="A16" s="122" t="s">
        <v>44</v>
      </c>
      <c r="B16" s="75" t="s">
        <v>578</v>
      </c>
      <c r="C16" s="131">
        <v>35656</v>
      </c>
      <c r="D16" s="131">
        <v>2971.3333333333335</v>
      </c>
      <c r="E16" s="131">
        <v>25535.279999999999</v>
      </c>
      <c r="F16" s="131">
        <v>2127.94</v>
      </c>
      <c r="G16" s="277">
        <v>178.28</v>
      </c>
      <c r="H16" s="274">
        <v>135.65</v>
      </c>
      <c r="I16" s="277">
        <v>222.72</v>
      </c>
      <c r="J16" s="131">
        <v>164.76</v>
      </c>
      <c r="K16" s="131">
        <v>38.53</v>
      </c>
      <c r="L16" s="301">
        <v>103.45</v>
      </c>
    </row>
    <row r="17" spans="1:12" x14ac:dyDescent="0.25">
      <c r="A17" s="122"/>
      <c r="B17" s="75" t="s">
        <v>579</v>
      </c>
      <c r="C17" s="131">
        <v>57095</v>
      </c>
      <c r="D17" s="131">
        <v>4757.916666666667</v>
      </c>
      <c r="E17" s="131">
        <v>37866.239999999998</v>
      </c>
      <c r="F17" s="131">
        <v>3155.52</v>
      </c>
      <c r="G17" s="277">
        <v>285.47499999999997</v>
      </c>
      <c r="H17" s="274">
        <v>556.5</v>
      </c>
      <c r="I17" s="277">
        <v>277.58</v>
      </c>
      <c r="J17" s="131">
        <v>242.79</v>
      </c>
      <c r="K17" s="131">
        <v>56.78</v>
      </c>
      <c r="L17" s="301">
        <v>183.27</v>
      </c>
    </row>
    <row r="18" spans="1:12" x14ac:dyDescent="0.25">
      <c r="A18" s="252"/>
      <c r="B18" s="253" t="s">
        <v>580</v>
      </c>
      <c r="C18" s="254">
        <v>77209</v>
      </c>
      <c r="D18" s="254">
        <v>6434.083333333333</v>
      </c>
      <c r="E18" s="254">
        <v>51970.92</v>
      </c>
      <c r="F18" s="254">
        <v>4330.91</v>
      </c>
      <c r="G18" s="278">
        <v>386.04500000000002</v>
      </c>
      <c r="H18" s="275">
        <v>556.5</v>
      </c>
      <c r="I18" s="278">
        <v>466.65</v>
      </c>
      <c r="J18" s="254">
        <v>340.48</v>
      </c>
      <c r="K18" s="254">
        <v>79.63</v>
      </c>
      <c r="L18" s="302">
        <v>273.87</v>
      </c>
    </row>
    <row r="19" spans="1:12" x14ac:dyDescent="0.25">
      <c r="A19" s="122" t="s">
        <v>46</v>
      </c>
      <c r="B19" s="75" t="s">
        <v>578</v>
      </c>
      <c r="C19" s="131">
        <v>36932</v>
      </c>
      <c r="D19" s="131">
        <v>3077.6666666666665</v>
      </c>
      <c r="E19" s="131">
        <v>19816.439999999999</v>
      </c>
      <c r="F19" s="131">
        <v>1651.37</v>
      </c>
      <c r="G19" s="277">
        <v>395.63404999999995</v>
      </c>
      <c r="H19" s="274">
        <v>632.38</v>
      </c>
      <c r="I19" s="277">
        <v>149.79</v>
      </c>
      <c r="J19" s="131">
        <v>127.08</v>
      </c>
      <c r="K19" s="131">
        <v>29.72</v>
      </c>
      <c r="L19" s="301">
        <v>91.69</v>
      </c>
    </row>
    <row r="20" spans="1:12" x14ac:dyDescent="0.25">
      <c r="A20" s="122"/>
      <c r="B20" s="75" t="s">
        <v>579</v>
      </c>
      <c r="C20" s="131">
        <v>53434</v>
      </c>
      <c r="D20" s="131">
        <v>4452.833333333333</v>
      </c>
      <c r="E20" s="131">
        <v>23929.199999999997</v>
      </c>
      <c r="F20" s="131">
        <v>1994.0999999999997</v>
      </c>
      <c r="G20" s="277">
        <v>572.41172500000005</v>
      </c>
      <c r="H20" s="274">
        <v>1488.72</v>
      </c>
      <c r="I20" s="277">
        <v>105.84</v>
      </c>
      <c r="J20" s="131">
        <v>148.29</v>
      </c>
      <c r="K20" s="131">
        <v>34.68</v>
      </c>
      <c r="L20" s="301">
        <v>108.79</v>
      </c>
    </row>
    <row r="21" spans="1:12" x14ac:dyDescent="0.25">
      <c r="A21" s="252"/>
      <c r="B21" s="253" t="s">
        <v>580</v>
      </c>
      <c r="C21" s="254">
        <v>62047</v>
      </c>
      <c r="D21" s="254">
        <v>5170.583333333333</v>
      </c>
      <c r="E21" s="254">
        <v>34860</v>
      </c>
      <c r="F21" s="254">
        <v>2905</v>
      </c>
      <c r="G21" s="278">
        <v>461.21603333333337</v>
      </c>
      <c r="H21" s="275">
        <v>1123.5999999999999</v>
      </c>
      <c r="I21" s="278">
        <v>237.96</v>
      </c>
      <c r="J21" s="254">
        <v>222.32</v>
      </c>
      <c r="K21" s="254">
        <v>51.99</v>
      </c>
      <c r="L21" s="302">
        <v>168.5</v>
      </c>
    </row>
    <row r="22" spans="1:12" x14ac:dyDescent="0.25">
      <c r="A22" s="122" t="s">
        <v>47</v>
      </c>
      <c r="B22" s="75" t="s">
        <v>578</v>
      </c>
      <c r="C22" s="131">
        <v>40400</v>
      </c>
      <c r="D22" s="131">
        <v>3366.6666666666665</v>
      </c>
      <c r="E22" s="131">
        <v>29300.760000000002</v>
      </c>
      <c r="F22" s="131">
        <v>2441.73</v>
      </c>
      <c r="G22" s="277">
        <v>269.33333333333331</v>
      </c>
      <c r="H22" s="274">
        <v>64.06</v>
      </c>
      <c r="I22" s="277">
        <v>267.83</v>
      </c>
      <c r="J22" s="131">
        <v>188.06</v>
      </c>
      <c r="K22" s="131">
        <v>43.98</v>
      </c>
      <c r="L22" s="301">
        <v>91.67</v>
      </c>
    </row>
    <row r="23" spans="1:12" x14ac:dyDescent="0.25">
      <c r="A23" s="122"/>
      <c r="B23" s="75" t="s">
        <v>579</v>
      </c>
      <c r="C23" s="131">
        <v>50288</v>
      </c>
      <c r="D23" s="131">
        <v>4190.666666666667</v>
      </c>
      <c r="E23" s="131">
        <v>32110.44</v>
      </c>
      <c r="F23" s="131">
        <v>2675.87</v>
      </c>
      <c r="G23" s="277">
        <v>335.25333333333333</v>
      </c>
      <c r="H23" s="274">
        <v>641.66</v>
      </c>
      <c r="I23" s="277">
        <v>193.32</v>
      </c>
      <c r="J23" s="131">
        <v>199.25</v>
      </c>
      <c r="K23" s="131">
        <v>46.6</v>
      </c>
      <c r="L23" s="301">
        <v>98.71</v>
      </c>
    </row>
    <row r="24" spans="1:12" x14ac:dyDescent="0.25">
      <c r="A24" s="252"/>
      <c r="B24" s="253" t="s">
        <v>580</v>
      </c>
      <c r="C24" s="254">
        <v>56660</v>
      </c>
      <c r="D24" s="254">
        <v>4721.666666666667</v>
      </c>
      <c r="E24" s="254">
        <v>36592.199999999997</v>
      </c>
      <c r="F24" s="254">
        <v>3049.35</v>
      </c>
      <c r="G24" s="278">
        <v>377.73333333333335</v>
      </c>
      <c r="H24" s="275">
        <v>641.66</v>
      </c>
      <c r="I24" s="278">
        <v>251.94</v>
      </c>
      <c r="J24" s="254">
        <v>229.54</v>
      </c>
      <c r="K24" s="254">
        <v>53.68</v>
      </c>
      <c r="L24" s="302">
        <v>117.76</v>
      </c>
    </row>
    <row r="25" spans="1:12" x14ac:dyDescent="0.25">
      <c r="A25" s="122" t="s">
        <v>48</v>
      </c>
      <c r="B25" s="75" t="s">
        <v>578</v>
      </c>
      <c r="C25" s="131">
        <v>45685</v>
      </c>
      <c r="D25" s="131">
        <v>3807.0833333333335</v>
      </c>
      <c r="E25" s="131">
        <v>33533.040000000001</v>
      </c>
      <c r="F25" s="131">
        <v>2794.42</v>
      </c>
      <c r="G25" s="277">
        <v>266.49583333333334</v>
      </c>
      <c r="H25" s="274" t="s">
        <v>581</v>
      </c>
      <c r="I25" s="277">
        <v>328.7</v>
      </c>
      <c r="J25" s="131">
        <v>219.52</v>
      </c>
      <c r="K25" s="131">
        <v>51.34</v>
      </c>
      <c r="L25" s="301">
        <v>146.61000000000001</v>
      </c>
    </row>
    <row r="26" spans="1:12" x14ac:dyDescent="0.25">
      <c r="A26" s="122"/>
      <c r="B26" s="75" t="s">
        <v>579</v>
      </c>
      <c r="C26" s="131">
        <v>70463</v>
      </c>
      <c r="D26" s="131">
        <v>5871.916666666667</v>
      </c>
      <c r="E26" s="131">
        <v>52108.08</v>
      </c>
      <c r="F26" s="131">
        <v>4342.34</v>
      </c>
      <c r="G26" s="277">
        <v>411.03416666666675</v>
      </c>
      <c r="H26" s="274" t="s">
        <v>581</v>
      </c>
      <c r="I26" s="277">
        <v>462.97</v>
      </c>
      <c r="J26" s="131">
        <v>338.57</v>
      </c>
      <c r="K26" s="131">
        <v>79.180000000000007</v>
      </c>
      <c r="L26" s="301">
        <v>237.82</v>
      </c>
    </row>
    <row r="27" spans="1:12" x14ac:dyDescent="0.25">
      <c r="A27" s="252"/>
      <c r="B27" s="253" t="s">
        <v>580</v>
      </c>
      <c r="C27" s="254">
        <v>90951</v>
      </c>
      <c r="D27" s="254">
        <v>7579.25</v>
      </c>
      <c r="E27" s="254">
        <v>66512.639999999999</v>
      </c>
      <c r="F27" s="254">
        <v>5542.72</v>
      </c>
      <c r="G27" s="278">
        <v>530.54750000000001</v>
      </c>
      <c r="H27" s="275" t="s">
        <v>581</v>
      </c>
      <c r="I27" s="278">
        <v>653.51</v>
      </c>
      <c r="J27" s="254">
        <v>437.02</v>
      </c>
      <c r="K27" s="254">
        <v>102.21</v>
      </c>
      <c r="L27" s="302">
        <v>313.24</v>
      </c>
    </row>
    <row r="28" spans="1:12" x14ac:dyDescent="0.25">
      <c r="A28" s="122" t="s">
        <v>49</v>
      </c>
      <c r="B28" s="75" t="s">
        <v>578</v>
      </c>
      <c r="C28" s="131">
        <v>35067</v>
      </c>
      <c r="D28" s="131">
        <v>2922.25</v>
      </c>
      <c r="E28" s="131">
        <v>25522.560000000001</v>
      </c>
      <c r="F28" s="131">
        <v>2126.88</v>
      </c>
      <c r="G28" s="277">
        <v>263.0025</v>
      </c>
      <c r="H28" s="274">
        <v>0</v>
      </c>
      <c r="I28" s="277">
        <v>222.94</v>
      </c>
      <c r="J28" s="131">
        <v>164.87</v>
      </c>
      <c r="K28" s="131">
        <v>38.56</v>
      </c>
      <c r="L28" s="301">
        <v>106</v>
      </c>
    </row>
    <row r="29" spans="1:12" x14ac:dyDescent="0.25">
      <c r="A29" s="122"/>
      <c r="B29" s="75" t="s">
        <v>579</v>
      </c>
      <c r="C29" s="131">
        <v>45105</v>
      </c>
      <c r="D29" s="131">
        <v>3758.75</v>
      </c>
      <c r="E29" s="131">
        <v>27126.239999999998</v>
      </c>
      <c r="F29" s="131">
        <v>2260.52</v>
      </c>
      <c r="G29" s="277">
        <v>338.28749999999997</v>
      </c>
      <c r="H29" s="274">
        <v>705</v>
      </c>
      <c r="I29" s="277">
        <v>138.21</v>
      </c>
      <c r="J29" s="131">
        <v>168.36</v>
      </c>
      <c r="K29" s="131">
        <v>39.369999999999997</v>
      </c>
      <c r="L29" s="301">
        <v>109</v>
      </c>
    </row>
    <row r="30" spans="1:12" x14ac:dyDescent="0.25">
      <c r="A30" s="252"/>
      <c r="B30" s="253" t="s">
        <v>580</v>
      </c>
      <c r="C30" s="254">
        <v>68562</v>
      </c>
      <c r="D30" s="254">
        <v>5713.5</v>
      </c>
      <c r="E30" s="254">
        <v>43265.88</v>
      </c>
      <c r="F30" s="254">
        <v>3605.49</v>
      </c>
      <c r="G30" s="278">
        <v>514.21500000000003</v>
      </c>
      <c r="H30" s="275">
        <v>705</v>
      </c>
      <c r="I30" s="278">
        <v>346.98</v>
      </c>
      <c r="J30" s="254">
        <v>278.64999999999998</v>
      </c>
      <c r="K30" s="254">
        <v>65.17</v>
      </c>
      <c r="L30" s="302">
        <v>198</v>
      </c>
    </row>
    <row r="31" spans="1:12" x14ac:dyDescent="0.25">
      <c r="A31" s="122" t="s">
        <v>51</v>
      </c>
      <c r="B31" s="75" t="s">
        <v>578</v>
      </c>
      <c r="C31" s="131">
        <v>37739</v>
      </c>
      <c r="D31" s="131">
        <v>3144.9166666666665</v>
      </c>
      <c r="E31" s="131">
        <v>28204.800000000003</v>
      </c>
      <c r="F31" s="131">
        <v>2350.4</v>
      </c>
      <c r="G31" s="277">
        <v>188.69499999999996</v>
      </c>
      <c r="H31" s="274">
        <v>25</v>
      </c>
      <c r="I31" s="277">
        <v>255.58</v>
      </c>
      <c r="J31" s="131">
        <v>181.74</v>
      </c>
      <c r="K31" s="131">
        <v>42.5</v>
      </c>
      <c r="L31" s="301">
        <v>101</v>
      </c>
    </row>
    <row r="32" spans="1:12" x14ac:dyDescent="0.25">
      <c r="A32" s="122"/>
      <c r="B32" s="75" t="s">
        <v>579</v>
      </c>
      <c r="C32" s="131">
        <v>53940</v>
      </c>
      <c r="D32" s="131">
        <v>4495</v>
      </c>
      <c r="E32" s="131">
        <v>34522.080000000002</v>
      </c>
      <c r="F32" s="131">
        <v>2876.84</v>
      </c>
      <c r="G32" s="277">
        <v>269.7</v>
      </c>
      <c r="H32" s="274">
        <v>720</v>
      </c>
      <c r="I32" s="277">
        <v>228.3</v>
      </c>
      <c r="J32" s="131">
        <v>217.33</v>
      </c>
      <c r="K32" s="131">
        <v>50.83</v>
      </c>
      <c r="L32" s="301">
        <v>132</v>
      </c>
    </row>
    <row r="33" spans="1:12" x14ac:dyDescent="0.25">
      <c r="A33" s="252"/>
      <c r="B33" s="253" t="s">
        <v>580</v>
      </c>
      <c r="C33" s="254">
        <v>62469</v>
      </c>
      <c r="D33" s="254">
        <v>5205.75</v>
      </c>
      <c r="E33" s="254">
        <v>40532.04</v>
      </c>
      <c r="F33" s="254">
        <v>3377.67</v>
      </c>
      <c r="G33" s="278">
        <v>312.34499999999997</v>
      </c>
      <c r="H33" s="275">
        <v>720</v>
      </c>
      <c r="I33" s="278">
        <v>308.48</v>
      </c>
      <c r="J33" s="254">
        <v>258.75</v>
      </c>
      <c r="K33" s="254">
        <v>60.51</v>
      </c>
      <c r="L33" s="302">
        <v>168</v>
      </c>
    </row>
    <row r="34" spans="1:12" x14ac:dyDescent="0.25">
      <c r="A34" s="122" t="s">
        <v>53</v>
      </c>
      <c r="B34" s="75" t="s">
        <v>578</v>
      </c>
      <c r="C34" s="131">
        <v>37014</v>
      </c>
      <c r="D34" s="131">
        <v>3084.5</v>
      </c>
      <c r="E34" s="131">
        <v>27649.08</v>
      </c>
      <c r="F34" s="131">
        <v>2304.09</v>
      </c>
      <c r="G34" s="277">
        <v>215.91500000000005</v>
      </c>
      <c r="H34" s="274">
        <v>0</v>
      </c>
      <c r="I34" s="277">
        <v>248.06</v>
      </c>
      <c r="J34" s="131">
        <v>177.85</v>
      </c>
      <c r="K34" s="131">
        <v>41.59</v>
      </c>
      <c r="L34" s="301">
        <v>97</v>
      </c>
    </row>
    <row r="35" spans="1:12" x14ac:dyDescent="0.25">
      <c r="A35" s="122"/>
      <c r="B35" s="75" t="s">
        <v>579</v>
      </c>
      <c r="C35" s="131">
        <v>52397</v>
      </c>
      <c r="D35" s="131">
        <v>4366.416666666667</v>
      </c>
      <c r="E35" s="131">
        <v>28749.360000000001</v>
      </c>
      <c r="F35" s="131">
        <v>2395.7800000000002</v>
      </c>
      <c r="G35" s="277">
        <v>305.6491666666667</v>
      </c>
      <c r="H35" s="274">
        <v>1247.8399999999999</v>
      </c>
      <c r="I35" s="277">
        <v>147.96</v>
      </c>
      <c r="J35" s="131">
        <v>174.4</v>
      </c>
      <c r="K35" s="131">
        <v>40.79</v>
      </c>
      <c r="L35" s="301">
        <v>54</v>
      </c>
    </row>
    <row r="36" spans="1:12" x14ac:dyDescent="0.25">
      <c r="A36" s="252"/>
      <c r="B36" s="253" t="s">
        <v>580</v>
      </c>
      <c r="C36" s="254">
        <v>55902</v>
      </c>
      <c r="D36" s="254">
        <v>4658.5</v>
      </c>
      <c r="E36" s="254">
        <v>31233.360000000001</v>
      </c>
      <c r="F36" s="254">
        <v>2602.7800000000002</v>
      </c>
      <c r="G36" s="278">
        <v>326.09500000000003</v>
      </c>
      <c r="H36" s="275">
        <v>1247.8399999999999</v>
      </c>
      <c r="I36" s="278">
        <v>177.82</v>
      </c>
      <c r="J36" s="254">
        <v>191.24</v>
      </c>
      <c r="K36" s="254">
        <v>44.73</v>
      </c>
      <c r="L36" s="302">
        <v>68</v>
      </c>
    </row>
    <row r="37" spans="1:12" x14ac:dyDescent="0.25">
      <c r="A37" s="122" t="s">
        <v>54</v>
      </c>
      <c r="B37" s="75" t="s">
        <v>578</v>
      </c>
      <c r="C37" s="131">
        <v>34471</v>
      </c>
      <c r="D37" s="131">
        <v>2872.5833333333335</v>
      </c>
      <c r="E37" s="131">
        <v>24861.48</v>
      </c>
      <c r="F37" s="131">
        <v>2071.79</v>
      </c>
      <c r="G37" s="277">
        <v>258.53249999999997</v>
      </c>
      <c r="H37" s="274">
        <v>9.6999999999999993</v>
      </c>
      <c r="I37" s="277">
        <v>216.36</v>
      </c>
      <c r="J37" s="131">
        <v>161.47</v>
      </c>
      <c r="K37" s="131">
        <v>37.76</v>
      </c>
      <c r="L37" s="301">
        <v>116.97</v>
      </c>
    </row>
    <row r="38" spans="1:12" x14ac:dyDescent="0.25">
      <c r="A38" s="122"/>
      <c r="B38" s="75" t="s">
        <v>579</v>
      </c>
      <c r="C38" s="131">
        <v>50882</v>
      </c>
      <c r="D38" s="131">
        <v>4240.166666666667</v>
      </c>
      <c r="E38" s="131">
        <v>34380.840000000004</v>
      </c>
      <c r="F38" s="131">
        <v>2865.07</v>
      </c>
      <c r="G38" s="277">
        <v>381.61500000000001</v>
      </c>
      <c r="H38" s="274">
        <v>306.56</v>
      </c>
      <c r="I38" s="277">
        <v>233.91</v>
      </c>
      <c r="J38" s="131">
        <v>220.22</v>
      </c>
      <c r="K38" s="131">
        <v>51.5</v>
      </c>
      <c r="L38" s="301">
        <v>181.29</v>
      </c>
    </row>
    <row r="39" spans="1:12" x14ac:dyDescent="0.25">
      <c r="A39" s="252"/>
      <c r="B39" s="253" t="s">
        <v>580</v>
      </c>
      <c r="C39" s="254">
        <v>73296</v>
      </c>
      <c r="D39" s="254">
        <v>6108</v>
      </c>
      <c r="E39" s="254">
        <v>49341.84</v>
      </c>
      <c r="F39" s="254">
        <v>4111.82</v>
      </c>
      <c r="G39" s="278">
        <v>549.71999999999991</v>
      </c>
      <c r="H39" s="275">
        <v>306.56</v>
      </c>
      <c r="I39" s="278">
        <v>437.87</v>
      </c>
      <c r="J39" s="254">
        <v>325.61</v>
      </c>
      <c r="K39" s="254">
        <v>76.150000000000006</v>
      </c>
      <c r="L39" s="302">
        <v>300.27</v>
      </c>
    </row>
    <row r="40" spans="1:12" x14ac:dyDescent="0.25">
      <c r="A40" s="122" t="s">
        <v>56</v>
      </c>
      <c r="B40" s="75" t="s">
        <v>578</v>
      </c>
      <c r="C40" s="131">
        <v>37951</v>
      </c>
      <c r="D40" s="131">
        <v>3162.5833333333335</v>
      </c>
      <c r="E40" s="131">
        <v>27094.92</v>
      </c>
      <c r="F40" s="131">
        <v>2257.91</v>
      </c>
      <c r="G40" s="277">
        <v>221.38083333333336</v>
      </c>
      <c r="H40" s="274">
        <v>250.8</v>
      </c>
      <c r="I40" s="277">
        <v>226.68</v>
      </c>
      <c r="J40" s="131">
        <v>166.8</v>
      </c>
      <c r="K40" s="131">
        <v>39.01</v>
      </c>
      <c r="L40" s="301">
        <v>0</v>
      </c>
    </row>
    <row r="41" spans="1:12" x14ac:dyDescent="0.25">
      <c r="A41" s="122"/>
      <c r="B41" s="75" t="s">
        <v>579</v>
      </c>
      <c r="C41" s="131">
        <v>51349</v>
      </c>
      <c r="D41" s="131">
        <v>4279.083333333333</v>
      </c>
      <c r="E41" s="131">
        <v>33410.639999999999</v>
      </c>
      <c r="F41" s="131">
        <v>2784.22</v>
      </c>
      <c r="G41" s="277">
        <v>213.95416666666668</v>
      </c>
      <c r="H41" s="274">
        <v>839.3</v>
      </c>
      <c r="I41" s="277">
        <v>194.76</v>
      </c>
      <c r="J41" s="131">
        <v>200</v>
      </c>
      <c r="K41" s="131">
        <v>46.77</v>
      </c>
      <c r="L41" s="301">
        <v>0</v>
      </c>
    </row>
    <row r="42" spans="1:12" x14ac:dyDescent="0.25">
      <c r="A42" s="252"/>
      <c r="B42" s="253" t="s">
        <v>580</v>
      </c>
      <c r="C42" s="254">
        <v>60214</v>
      </c>
      <c r="D42" s="254">
        <v>5017.833333333333</v>
      </c>
      <c r="E42" s="254">
        <v>40178.399999999994</v>
      </c>
      <c r="F42" s="254">
        <v>3348.1999999999994</v>
      </c>
      <c r="G42" s="278">
        <v>250.89166666666668</v>
      </c>
      <c r="H42" s="275">
        <v>839.3</v>
      </c>
      <c r="I42" s="278">
        <v>278.98</v>
      </c>
      <c r="J42" s="254">
        <v>243.51</v>
      </c>
      <c r="K42" s="254">
        <v>56.95</v>
      </c>
      <c r="L42" s="302">
        <v>0</v>
      </c>
    </row>
    <row r="43" spans="1:12" x14ac:dyDescent="0.25">
      <c r="A43" s="122" t="s">
        <v>57</v>
      </c>
      <c r="B43" s="75" t="s">
        <v>578</v>
      </c>
      <c r="C43" s="131">
        <v>42418</v>
      </c>
      <c r="D43" s="131">
        <v>3534.8333333333335</v>
      </c>
      <c r="E43" s="131">
        <v>31137.239999999998</v>
      </c>
      <c r="F43" s="131">
        <v>2594.77</v>
      </c>
      <c r="G43" s="277">
        <v>272.18216666666666</v>
      </c>
      <c r="H43" s="274">
        <v>153</v>
      </c>
      <c r="I43" s="277">
        <v>276.99</v>
      </c>
      <c r="J43" s="131">
        <v>192.8</v>
      </c>
      <c r="K43" s="131">
        <v>45.09</v>
      </c>
      <c r="L43" s="301">
        <v>0</v>
      </c>
    </row>
    <row r="44" spans="1:12" x14ac:dyDescent="0.25">
      <c r="A44" s="122"/>
      <c r="B44" s="75" t="s">
        <v>579</v>
      </c>
      <c r="C44" s="131">
        <v>54121</v>
      </c>
      <c r="D44" s="131">
        <v>4510.083333333333</v>
      </c>
      <c r="E44" s="131">
        <v>27983.040000000001</v>
      </c>
      <c r="F44" s="131">
        <v>2331.92</v>
      </c>
      <c r="G44" s="277">
        <v>347.27641666666665</v>
      </c>
      <c r="H44" s="274">
        <v>1493</v>
      </c>
      <c r="I44" s="277">
        <v>133.65</v>
      </c>
      <c r="J44" s="131">
        <v>165.53</v>
      </c>
      <c r="K44" s="131">
        <v>38.71</v>
      </c>
      <c r="L44" s="301">
        <v>0</v>
      </c>
    </row>
    <row r="45" spans="1:12" x14ac:dyDescent="0.25">
      <c r="A45" s="252"/>
      <c r="B45" s="253" t="s">
        <v>580</v>
      </c>
      <c r="C45" s="254">
        <v>60183</v>
      </c>
      <c r="D45" s="254">
        <v>5015.25</v>
      </c>
      <c r="E45" s="254">
        <v>32546.04</v>
      </c>
      <c r="F45" s="254">
        <v>2712.17</v>
      </c>
      <c r="G45" s="278">
        <v>386.17425000000003</v>
      </c>
      <c r="H45" s="275">
        <v>1493</v>
      </c>
      <c r="I45" s="278">
        <v>184</v>
      </c>
      <c r="J45" s="254">
        <v>194.44</v>
      </c>
      <c r="K45" s="254">
        <v>45.47</v>
      </c>
      <c r="L45" s="302">
        <v>0</v>
      </c>
    </row>
    <row r="46" spans="1:12" x14ac:dyDescent="0.25">
      <c r="A46" s="122" t="s">
        <v>58</v>
      </c>
      <c r="B46" s="75" t="s">
        <v>578</v>
      </c>
      <c r="C46" s="131">
        <v>41077</v>
      </c>
      <c r="D46" s="131">
        <v>3423.0833333333335</v>
      </c>
      <c r="E46" s="131">
        <v>29555.879999999997</v>
      </c>
      <c r="F46" s="131">
        <v>2462.9899999999998</v>
      </c>
      <c r="G46" s="277">
        <v>308.07749999999999</v>
      </c>
      <c r="H46" s="274">
        <v>0</v>
      </c>
      <c r="I46" s="277">
        <v>277.63</v>
      </c>
      <c r="J46" s="131">
        <v>193.13</v>
      </c>
      <c r="K46" s="131">
        <v>45.17</v>
      </c>
      <c r="L46" s="301">
        <v>136.09</v>
      </c>
    </row>
    <row r="47" spans="1:12" x14ac:dyDescent="0.25">
      <c r="A47" s="122"/>
      <c r="B47" s="75" t="s">
        <v>579</v>
      </c>
      <c r="C47" s="131">
        <v>53267</v>
      </c>
      <c r="D47" s="131">
        <v>4438.916666666667</v>
      </c>
      <c r="E47" s="131">
        <v>38005.440000000002</v>
      </c>
      <c r="F47" s="131">
        <v>3167.1200000000003</v>
      </c>
      <c r="G47" s="277">
        <v>221.94583333333335</v>
      </c>
      <c r="H47" s="274">
        <v>287</v>
      </c>
      <c r="I47" s="277">
        <v>279.26</v>
      </c>
      <c r="J47" s="131">
        <v>243.66</v>
      </c>
      <c r="K47" s="131">
        <v>56.98</v>
      </c>
      <c r="L47" s="301">
        <v>182.95</v>
      </c>
    </row>
    <row r="48" spans="1:12" x14ac:dyDescent="0.25">
      <c r="A48" s="252"/>
      <c r="B48" s="253" t="s">
        <v>580</v>
      </c>
      <c r="C48" s="254" t="s">
        <v>38</v>
      </c>
      <c r="D48" s="254"/>
      <c r="E48" s="254"/>
      <c r="F48" s="254"/>
      <c r="G48" s="278"/>
      <c r="H48" s="275"/>
      <c r="I48" s="278"/>
      <c r="J48" s="254"/>
      <c r="K48" s="254"/>
      <c r="L48" s="302"/>
    </row>
    <row r="49" spans="1:12" x14ac:dyDescent="0.25">
      <c r="A49" s="122" t="s">
        <v>59</v>
      </c>
      <c r="B49" s="75" t="s">
        <v>578</v>
      </c>
      <c r="C49" s="131">
        <v>35767</v>
      </c>
      <c r="D49" s="131">
        <v>2980.5833333333335</v>
      </c>
      <c r="E49" s="131">
        <v>26397.48</v>
      </c>
      <c r="F49" s="131">
        <v>2199.79</v>
      </c>
      <c r="G49" s="277">
        <v>178.83500000000001</v>
      </c>
      <c r="H49" s="274">
        <v>53</v>
      </c>
      <c r="I49" s="277">
        <v>233.68</v>
      </c>
      <c r="J49" s="131">
        <v>170.42</v>
      </c>
      <c r="K49" s="131">
        <v>39.86</v>
      </c>
      <c r="L49" s="301">
        <v>105</v>
      </c>
    </row>
    <row r="50" spans="1:12" x14ac:dyDescent="0.25">
      <c r="A50" s="122"/>
      <c r="B50" s="75" t="s">
        <v>579</v>
      </c>
      <c r="C50" s="131">
        <v>47681</v>
      </c>
      <c r="D50" s="131">
        <v>3973.4166666666665</v>
      </c>
      <c r="E50" s="131">
        <v>33385.800000000003</v>
      </c>
      <c r="F50" s="131">
        <v>2782.15</v>
      </c>
      <c r="G50" s="277">
        <v>238.40499999999997</v>
      </c>
      <c r="H50" s="274">
        <v>304</v>
      </c>
      <c r="I50" s="277">
        <v>219.39</v>
      </c>
      <c r="J50" s="131">
        <v>212.72</v>
      </c>
      <c r="K50" s="131">
        <v>49.75</v>
      </c>
      <c r="L50" s="301">
        <v>167</v>
      </c>
    </row>
    <row r="51" spans="1:12" x14ac:dyDescent="0.25">
      <c r="A51" s="122"/>
      <c r="B51" s="75" t="s">
        <v>580</v>
      </c>
      <c r="C51" s="131">
        <v>63541</v>
      </c>
      <c r="D51" s="131">
        <v>5295.083333333333</v>
      </c>
      <c r="E51" s="131">
        <v>44421.600000000006</v>
      </c>
      <c r="F51" s="131">
        <v>3701.8000000000006</v>
      </c>
      <c r="G51" s="277">
        <v>317.70499999999998</v>
      </c>
      <c r="H51" s="274">
        <v>301</v>
      </c>
      <c r="I51" s="277">
        <v>368.83</v>
      </c>
      <c r="J51" s="131">
        <v>289.94</v>
      </c>
      <c r="K51" s="131">
        <v>67.81</v>
      </c>
      <c r="L51" s="301">
        <v>248</v>
      </c>
    </row>
    <row r="52" spans="1:12" x14ac:dyDescent="0.25">
      <c r="A52" s="218" t="s">
        <v>582</v>
      </c>
      <c r="B52" s="218" t="s">
        <v>578</v>
      </c>
      <c r="C52" s="257">
        <v>38420.25</v>
      </c>
      <c r="D52" s="257">
        <v>3201.6875000000009</v>
      </c>
      <c r="E52" s="257">
        <v>27858.884999999998</v>
      </c>
      <c r="F52" s="257">
        <v>2321.57375</v>
      </c>
      <c r="G52" s="279">
        <v>228.6828364583333</v>
      </c>
      <c r="H52" s="281">
        <v>97.451333333333338</v>
      </c>
      <c r="I52" s="279">
        <v>249.62999999999997</v>
      </c>
      <c r="J52" s="257">
        <v>178.66187500000001</v>
      </c>
      <c r="K52" s="257">
        <v>41.783124999999998</v>
      </c>
      <c r="L52" s="303">
        <v>110.76307692307691</v>
      </c>
    </row>
    <row r="53" spans="1:12" x14ac:dyDescent="0.25">
      <c r="A53" s="132"/>
      <c r="B53" s="219" t="s">
        <v>579</v>
      </c>
      <c r="C53" s="258">
        <v>54271</v>
      </c>
      <c r="D53" s="258">
        <v>4445.026041666667</v>
      </c>
      <c r="E53" s="258">
        <v>34659.832500000004</v>
      </c>
      <c r="F53" s="258">
        <v>2888.319375</v>
      </c>
      <c r="G53" s="280">
        <v>304.95605572916668</v>
      </c>
      <c r="H53" s="282">
        <v>677.19200000000012</v>
      </c>
      <c r="I53" s="280">
        <v>229.80312499999999</v>
      </c>
      <c r="J53" s="258">
        <v>217.32249999999996</v>
      </c>
      <c r="K53" s="258">
        <v>50.824375000000003</v>
      </c>
      <c r="L53" s="304">
        <v>146.37230769230769</v>
      </c>
    </row>
    <row r="54" spans="1:12" x14ac:dyDescent="0.25">
      <c r="A54" s="132"/>
      <c r="B54" s="132" t="s">
        <v>580</v>
      </c>
      <c r="C54" s="308">
        <v>66099</v>
      </c>
      <c r="D54" s="308">
        <v>5544.4999999999991</v>
      </c>
      <c r="E54" s="308">
        <v>44155.167999999998</v>
      </c>
      <c r="F54" s="308">
        <v>3679.5973333333327</v>
      </c>
      <c r="G54" s="309">
        <v>364.22985222222229</v>
      </c>
      <c r="H54" s="310">
        <v>678.76857142857148</v>
      </c>
      <c r="I54" s="309">
        <v>353.27733333333333</v>
      </c>
      <c r="J54" s="308">
        <v>281.88666666666666</v>
      </c>
      <c r="K54" s="308">
        <v>65.927333333333337</v>
      </c>
      <c r="L54" s="311">
        <v>207.56416666666667</v>
      </c>
    </row>
    <row r="55" spans="1:12" s="312" customFormat="1" x14ac:dyDescent="0.25">
      <c r="A55" s="313"/>
      <c r="B55" s="314"/>
      <c r="C55" s="315"/>
      <c r="D55" s="316"/>
      <c r="E55" s="315"/>
      <c r="F55" s="315"/>
      <c r="G55" s="315"/>
      <c r="H55" s="315"/>
      <c r="I55" s="315"/>
      <c r="J55" s="315"/>
      <c r="K55" s="315"/>
      <c r="L55" s="315"/>
    </row>
  </sheetData>
  <sheetProtection algorithmName="SHA-512" hashValue="mVwXAAzskIH2t0MrZwj7h33UAErGCnjx1dmhjrMZ9Yr8Xrdd2bxb+zwkrPlSSJc9QIcFbO+Z8xENpEODLCVGzA==" saltValue="yBfvWMafIaoC6/JlLxkMaQ==" spinCount="100000" sheet="1" objects="1" scenarios="1" selectLockedCells="1" selectUnlockedCells="1"/>
  <mergeCells count="3">
    <mergeCell ref="C2:F2"/>
    <mergeCell ref="G2:H2"/>
    <mergeCell ref="I2:L2"/>
  </mergeCells>
  <pageMargins left="0.7" right="0.7" top="0.75" bottom="0.75" header="0.3" footer="0.3"/>
  <pageSetup orientation="portrait" r:id="rId1"/>
  <drawing r:id="rId2"/>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EC153-E93A-4003-BE76-956EA0E2DE51}">
  <sheetPr codeName="Sheet17">
    <tabColor rgb="FFE25A33"/>
  </sheetPr>
  <dimension ref="A1:L54"/>
  <sheetViews>
    <sheetView workbookViewId="0">
      <pane ySplit="3" topLeftCell="A4" activePane="bottomLeft" state="frozen"/>
      <selection pane="bottomLeft"/>
    </sheetView>
  </sheetViews>
  <sheetFormatPr defaultRowHeight="15" x14ac:dyDescent="0.25"/>
  <cols>
    <col min="1" max="1" width="14.85546875" style="56" customWidth="1"/>
    <col min="2" max="2" width="15" customWidth="1"/>
    <col min="3" max="6" width="17.140625" customWidth="1"/>
    <col min="7" max="7" width="20.85546875" customWidth="1"/>
    <col min="8" max="8" width="16.5703125" customWidth="1"/>
    <col min="9" max="9" width="17.7109375" bestFit="1" customWidth="1"/>
    <col min="10" max="10" width="14.7109375" bestFit="1" customWidth="1"/>
    <col min="11" max="11" width="15" bestFit="1" customWidth="1"/>
    <col min="12" max="12" width="15.140625" bestFit="1" customWidth="1"/>
  </cols>
  <sheetData>
    <row r="1" spans="1:12" ht="20.25" x14ac:dyDescent="0.3">
      <c r="A1" s="124" t="s">
        <v>583</v>
      </c>
      <c r="B1" s="125"/>
    </row>
    <row r="2" spans="1:12" ht="19.7" customHeight="1" x14ac:dyDescent="0.25">
      <c r="A2" s="6"/>
      <c r="B2" s="126"/>
      <c r="C2" s="651" t="s">
        <v>564</v>
      </c>
      <c r="D2" s="651"/>
      <c r="E2" s="651"/>
      <c r="F2" s="651"/>
      <c r="G2" s="652" t="s">
        <v>565</v>
      </c>
      <c r="H2" s="653"/>
      <c r="I2" s="654" t="s">
        <v>566</v>
      </c>
      <c r="J2" s="655"/>
      <c r="K2" s="655"/>
      <c r="L2" s="656"/>
    </row>
    <row r="3" spans="1:12" s="130" customFormat="1" ht="29.25" x14ac:dyDescent="0.25">
      <c r="A3" s="127" t="s">
        <v>19</v>
      </c>
      <c r="B3" s="128" t="s">
        <v>567</v>
      </c>
      <c r="C3" s="129" t="s">
        <v>568</v>
      </c>
      <c r="D3" s="129" t="s">
        <v>569</v>
      </c>
      <c r="E3" s="129" t="s">
        <v>570</v>
      </c>
      <c r="F3" s="129" t="s">
        <v>571</v>
      </c>
      <c r="G3" s="276" t="s">
        <v>572</v>
      </c>
      <c r="H3" s="273" t="s">
        <v>573</v>
      </c>
      <c r="I3" s="298" t="s">
        <v>574</v>
      </c>
      <c r="J3" s="299" t="s">
        <v>575</v>
      </c>
      <c r="K3" s="299" t="s">
        <v>576</v>
      </c>
      <c r="L3" s="300" t="s">
        <v>577</v>
      </c>
    </row>
    <row r="4" spans="1:12" x14ac:dyDescent="0.25">
      <c r="A4" s="122" t="s">
        <v>37</v>
      </c>
      <c r="B4" s="75" t="s">
        <v>578</v>
      </c>
      <c r="C4" s="131">
        <v>41028</v>
      </c>
      <c r="D4" s="131">
        <v>3419</v>
      </c>
      <c r="E4" s="131">
        <v>30343.68</v>
      </c>
      <c r="F4" s="131">
        <v>2528.64</v>
      </c>
      <c r="G4" s="277">
        <v>205.14</v>
      </c>
      <c r="H4" s="274">
        <v>30</v>
      </c>
      <c r="I4" s="277">
        <v>284.60000000000002</v>
      </c>
      <c r="J4" s="131">
        <v>197.4</v>
      </c>
      <c r="K4" s="131">
        <v>46.17</v>
      </c>
      <c r="L4" s="301">
        <v>127.05</v>
      </c>
    </row>
    <row r="5" spans="1:12" x14ac:dyDescent="0.25">
      <c r="A5" s="122"/>
      <c r="B5" s="75" t="s">
        <v>579</v>
      </c>
      <c r="C5" s="131">
        <v>54095</v>
      </c>
      <c r="D5" s="131">
        <v>4507.916666666667</v>
      </c>
      <c r="E5" s="131">
        <v>38085.72</v>
      </c>
      <c r="F5" s="131">
        <v>3173.81</v>
      </c>
      <c r="G5" s="277">
        <v>338.09375</v>
      </c>
      <c r="H5" s="274">
        <v>282</v>
      </c>
      <c r="I5" s="277">
        <v>271.62</v>
      </c>
      <c r="J5" s="131">
        <v>241.04</v>
      </c>
      <c r="K5" s="131">
        <v>56.37</v>
      </c>
      <c r="L5" s="301">
        <v>144.97999999999999</v>
      </c>
    </row>
    <row r="6" spans="1:12" x14ac:dyDescent="0.25">
      <c r="A6" s="252"/>
      <c r="B6" s="253" t="s">
        <v>580</v>
      </c>
      <c r="C6" s="254">
        <v>69292</v>
      </c>
      <c r="D6" s="254">
        <v>5774.333333333333</v>
      </c>
      <c r="E6" s="254">
        <v>48762.239999999998</v>
      </c>
      <c r="F6" s="254">
        <v>4063.52</v>
      </c>
      <c r="G6" s="278">
        <v>433.07499999999999</v>
      </c>
      <c r="H6" s="275">
        <v>282</v>
      </c>
      <c r="I6" s="278">
        <v>412.19</v>
      </c>
      <c r="J6" s="254">
        <v>313.67</v>
      </c>
      <c r="K6" s="254">
        <v>73.36</v>
      </c>
      <c r="L6" s="302">
        <v>196.52</v>
      </c>
    </row>
    <row r="7" spans="1:12" x14ac:dyDescent="0.25">
      <c r="A7" s="122" t="s">
        <v>40</v>
      </c>
      <c r="B7" s="75" t="s">
        <v>578</v>
      </c>
      <c r="C7" s="131">
        <v>35201</v>
      </c>
      <c r="D7" s="131">
        <v>2933.4166666666665</v>
      </c>
      <c r="E7" s="131">
        <v>26151</v>
      </c>
      <c r="F7" s="131">
        <v>2179.25</v>
      </c>
      <c r="G7" s="277">
        <v>183.33854166666666</v>
      </c>
      <c r="H7" s="274">
        <v>46.02</v>
      </c>
      <c r="I7" s="277">
        <v>227.03</v>
      </c>
      <c r="J7" s="131">
        <v>167.65</v>
      </c>
      <c r="K7" s="131">
        <v>39.21</v>
      </c>
      <c r="L7" s="301">
        <v>90.92</v>
      </c>
    </row>
    <row r="8" spans="1:12" x14ac:dyDescent="0.25">
      <c r="A8" s="122"/>
      <c r="B8" s="75" t="s">
        <v>579</v>
      </c>
      <c r="C8" s="131">
        <v>50456</v>
      </c>
      <c r="D8" s="131">
        <v>4204.666666666667</v>
      </c>
      <c r="E8" s="131">
        <v>30974.52</v>
      </c>
      <c r="F8" s="131">
        <v>2581.21</v>
      </c>
      <c r="G8" s="277">
        <v>262.79166666666669</v>
      </c>
      <c r="H8" s="274">
        <v>833.44</v>
      </c>
      <c r="I8" s="277">
        <v>178.1</v>
      </c>
      <c r="J8" s="131">
        <v>192.72</v>
      </c>
      <c r="K8" s="131">
        <v>45.07</v>
      </c>
      <c r="L8" s="301">
        <v>111.34</v>
      </c>
    </row>
    <row r="9" spans="1:12" x14ac:dyDescent="0.25">
      <c r="A9" s="252"/>
      <c r="B9" s="253" t="s">
        <v>580</v>
      </c>
      <c r="C9" s="254">
        <v>53780</v>
      </c>
      <c r="D9" s="254">
        <v>4481.666666666667</v>
      </c>
      <c r="E9" s="254">
        <v>33320.159999999996</v>
      </c>
      <c r="F9" s="254">
        <v>2776.68</v>
      </c>
      <c r="G9" s="278">
        <v>280.10416666666669</v>
      </c>
      <c r="H9" s="275">
        <v>833.44</v>
      </c>
      <c r="I9" s="278">
        <v>209.26</v>
      </c>
      <c r="J9" s="254">
        <v>208.82</v>
      </c>
      <c r="K9" s="254">
        <v>48.84</v>
      </c>
      <c r="L9" s="302">
        <v>124.52</v>
      </c>
    </row>
    <row r="10" spans="1:12" x14ac:dyDescent="0.25">
      <c r="A10" s="122" t="s">
        <v>42</v>
      </c>
      <c r="B10" s="75" t="s">
        <v>578</v>
      </c>
      <c r="C10" s="131">
        <v>43092</v>
      </c>
      <c r="D10" s="131">
        <v>3591</v>
      </c>
      <c r="E10" s="131">
        <v>32044.199999999997</v>
      </c>
      <c r="F10" s="131">
        <v>2670.35</v>
      </c>
      <c r="G10" s="277">
        <v>179.54999999999998</v>
      </c>
      <c r="H10" s="274">
        <v>47.16</v>
      </c>
      <c r="I10" s="277">
        <v>306.26</v>
      </c>
      <c r="J10" s="131">
        <v>208.59</v>
      </c>
      <c r="K10" s="131">
        <v>48.78</v>
      </c>
      <c r="L10" s="301">
        <v>130.31</v>
      </c>
    </row>
    <row r="11" spans="1:12" x14ac:dyDescent="0.25">
      <c r="A11" s="122"/>
      <c r="B11" s="75" t="s">
        <v>579</v>
      </c>
      <c r="C11" s="131">
        <v>64853</v>
      </c>
      <c r="D11" s="131">
        <v>5404.416666666667</v>
      </c>
      <c r="E11" s="131">
        <v>47801.760000000002</v>
      </c>
      <c r="F11" s="131">
        <v>3983.48</v>
      </c>
      <c r="G11" s="277">
        <v>162.13249999999999</v>
      </c>
      <c r="H11" s="274">
        <v>272.86</v>
      </c>
      <c r="I11" s="277">
        <v>401.41</v>
      </c>
      <c r="J11" s="131">
        <v>308.10000000000002</v>
      </c>
      <c r="K11" s="131">
        <v>72.06</v>
      </c>
      <c r="L11" s="301">
        <v>204.37</v>
      </c>
    </row>
    <row r="12" spans="1:12" x14ac:dyDescent="0.25">
      <c r="A12" s="252"/>
      <c r="B12" s="253" t="s">
        <v>580</v>
      </c>
      <c r="C12" s="254">
        <v>87117</v>
      </c>
      <c r="D12" s="254">
        <v>7259.75</v>
      </c>
      <c r="E12" s="254">
        <v>63801</v>
      </c>
      <c r="F12" s="254">
        <v>5316.75</v>
      </c>
      <c r="G12" s="278">
        <v>217.79249999999999</v>
      </c>
      <c r="H12" s="275">
        <v>272.86</v>
      </c>
      <c r="I12" s="278">
        <v>617.38</v>
      </c>
      <c r="J12" s="254">
        <v>419.68</v>
      </c>
      <c r="K12" s="254">
        <v>98.15</v>
      </c>
      <c r="L12" s="302">
        <v>317.14</v>
      </c>
    </row>
    <row r="13" spans="1:12" x14ac:dyDescent="0.25">
      <c r="A13" s="122" t="s">
        <v>43</v>
      </c>
      <c r="B13" s="75" t="s">
        <v>578</v>
      </c>
      <c r="C13" s="131">
        <v>38724</v>
      </c>
      <c r="D13" s="131">
        <v>3227</v>
      </c>
      <c r="E13" s="131">
        <v>31206.239999999998</v>
      </c>
      <c r="F13" s="131">
        <v>2600.52</v>
      </c>
      <c r="G13" s="277">
        <v>96.81</v>
      </c>
      <c r="H13" s="274">
        <v>15</v>
      </c>
      <c r="I13" s="277">
        <v>276.36</v>
      </c>
      <c r="J13" s="131">
        <v>193.14</v>
      </c>
      <c r="K13" s="131">
        <v>45.17</v>
      </c>
      <c r="L13" s="301">
        <v>0</v>
      </c>
    </row>
    <row r="14" spans="1:12" x14ac:dyDescent="0.25">
      <c r="A14" s="122"/>
      <c r="B14" s="75" t="s">
        <v>579</v>
      </c>
      <c r="C14" s="131">
        <v>49102</v>
      </c>
      <c r="D14" s="131">
        <v>4091.8333333333335</v>
      </c>
      <c r="E14" s="131">
        <v>38873.399999999994</v>
      </c>
      <c r="F14" s="131">
        <v>3239.4499999999994</v>
      </c>
      <c r="G14" s="277">
        <v>122.755</v>
      </c>
      <c r="H14" s="274">
        <v>180</v>
      </c>
      <c r="I14" s="277">
        <v>259.77</v>
      </c>
      <c r="J14" s="131">
        <v>234.92</v>
      </c>
      <c r="K14" s="131">
        <v>54.94</v>
      </c>
      <c r="L14" s="301">
        <v>0</v>
      </c>
    </row>
    <row r="15" spans="1:12" x14ac:dyDescent="0.25">
      <c r="A15" s="252"/>
      <c r="B15" s="253" t="s">
        <v>580</v>
      </c>
      <c r="C15" s="254">
        <v>61873</v>
      </c>
      <c r="D15" s="254">
        <v>5156.083333333333</v>
      </c>
      <c r="E15" s="254">
        <v>48826.92</v>
      </c>
      <c r="F15" s="254">
        <v>4068.91</v>
      </c>
      <c r="G15" s="278">
        <v>154.68249999999998</v>
      </c>
      <c r="H15" s="275">
        <v>180</v>
      </c>
      <c r="I15" s="278">
        <v>383.65</v>
      </c>
      <c r="J15" s="254">
        <v>298.93</v>
      </c>
      <c r="K15" s="254">
        <v>69.91</v>
      </c>
      <c r="L15" s="302">
        <v>0</v>
      </c>
    </row>
    <row r="16" spans="1:12" x14ac:dyDescent="0.25">
      <c r="A16" s="122" t="s">
        <v>44</v>
      </c>
      <c r="B16" s="75" t="s">
        <v>578</v>
      </c>
      <c r="C16" s="131">
        <v>38509</v>
      </c>
      <c r="D16" s="131">
        <v>3209.0833333333335</v>
      </c>
      <c r="E16" s="131">
        <v>27551.399999999998</v>
      </c>
      <c r="F16" s="131">
        <v>2295.9499999999998</v>
      </c>
      <c r="G16" s="277">
        <v>192.54499999999999</v>
      </c>
      <c r="H16" s="274">
        <v>135.65</v>
      </c>
      <c r="I16" s="277">
        <v>248.25</v>
      </c>
      <c r="J16" s="131">
        <v>178.62</v>
      </c>
      <c r="K16" s="131">
        <v>41.77</v>
      </c>
      <c r="L16" s="301">
        <v>116.3</v>
      </c>
    </row>
    <row r="17" spans="1:12" x14ac:dyDescent="0.25">
      <c r="A17" s="122"/>
      <c r="B17" s="75" t="s">
        <v>579</v>
      </c>
      <c r="C17" s="131">
        <v>60578</v>
      </c>
      <c r="D17" s="131">
        <v>5048.166666666667</v>
      </c>
      <c r="E17" s="131">
        <v>40339.68</v>
      </c>
      <c r="F17" s="131">
        <v>3361.64</v>
      </c>
      <c r="G17" s="277">
        <v>302.89</v>
      </c>
      <c r="H17" s="274">
        <v>556.5</v>
      </c>
      <c r="I17" s="277">
        <v>307.74</v>
      </c>
      <c r="J17" s="131">
        <v>259.7</v>
      </c>
      <c r="K17" s="131">
        <v>60.74</v>
      </c>
      <c r="L17" s="301">
        <v>198.96</v>
      </c>
    </row>
    <row r="18" spans="1:12" x14ac:dyDescent="0.25">
      <c r="A18" s="252"/>
      <c r="B18" s="253" t="s">
        <v>580</v>
      </c>
      <c r="C18" s="254">
        <v>79930</v>
      </c>
      <c r="D18" s="254">
        <v>6660.833333333333</v>
      </c>
      <c r="E18" s="254">
        <v>53910.12</v>
      </c>
      <c r="F18" s="254">
        <v>4492.51</v>
      </c>
      <c r="G18" s="278">
        <v>399.65000000000003</v>
      </c>
      <c r="H18" s="275">
        <v>556.5</v>
      </c>
      <c r="I18" s="278">
        <v>489.64</v>
      </c>
      <c r="J18" s="254">
        <v>353.69</v>
      </c>
      <c r="K18" s="254">
        <v>82.72</v>
      </c>
      <c r="L18" s="302">
        <v>286.12</v>
      </c>
    </row>
    <row r="19" spans="1:12" x14ac:dyDescent="0.25">
      <c r="A19" s="122" t="s">
        <v>46</v>
      </c>
      <c r="B19" s="75" t="s">
        <v>578</v>
      </c>
      <c r="C19" s="131">
        <v>37238</v>
      </c>
      <c r="D19" s="131">
        <v>3103.1666666666665</v>
      </c>
      <c r="E19" s="131">
        <v>20035.920000000002</v>
      </c>
      <c r="F19" s="131">
        <v>1669.66</v>
      </c>
      <c r="G19" s="277">
        <v>398.91207499999996</v>
      </c>
      <c r="H19" s="274">
        <v>632.38</v>
      </c>
      <c r="I19" s="277">
        <v>151.16999999999999</v>
      </c>
      <c r="J19" s="131">
        <v>128.46</v>
      </c>
      <c r="K19" s="131">
        <v>30.04</v>
      </c>
      <c r="L19" s="301">
        <v>92.55</v>
      </c>
    </row>
    <row r="20" spans="1:12" x14ac:dyDescent="0.25">
      <c r="A20" s="122"/>
      <c r="B20" s="75" t="s">
        <v>579</v>
      </c>
      <c r="C20" s="131">
        <v>53907</v>
      </c>
      <c r="D20" s="131">
        <v>4492.25</v>
      </c>
      <c r="E20" s="131">
        <v>24270.959999999999</v>
      </c>
      <c r="F20" s="131">
        <v>2022.58</v>
      </c>
      <c r="G20" s="277">
        <v>577.47873749999997</v>
      </c>
      <c r="H20" s="274">
        <v>1488.72</v>
      </c>
      <c r="I20" s="277">
        <v>107.61</v>
      </c>
      <c r="J20" s="131">
        <v>150.41999999999999</v>
      </c>
      <c r="K20" s="131">
        <v>35.18</v>
      </c>
      <c r="L20" s="301">
        <v>110.26</v>
      </c>
    </row>
    <row r="21" spans="1:12" x14ac:dyDescent="0.25">
      <c r="A21" s="252"/>
      <c r="B21" s="253" t="s">
        <v>580</v>
      </c>
      <c r="C21" s="254">
        <v>62706</v>
      </c>
      <c r="D21" s="254">
        <v>5225.5</v>
      </c>
      <c r="E21" s="254">
        <v>33486.959999999999</v>
      </c>
      <c r="F21" s="254">
        <v>2790.58</v>
      </c>
      <c r="G21" s="278">
        <v>671.73802499999999</v>
      </c>
      <c r="H21" s="275">
        <v>1123.5999999999999</v>
      </c>
      <c r="I21" s="278">
        <v>216.7</v>
      </c>
      <c r="J21" s="254">
        <v>212.67</v>
      </c>
      <c r="K21" s="254">
        <v>49.74</v>
      </c>
      <c r="L21" s="302">
        <v>160.47</v>
      </c>
    </row>
    <row r="22" spans="1:12" x14ac:dyDescent="0.25">
      <c r="A22" s="122" t="s">
        <v>47</v>
      </c>
      <c r="B22" s="75" t="s">
        <v>578</v>
      </c>
      <c r="C22" s="131">
        <v>41747</v>
      </c>
      <c r="D22" s="131">
        <v>3478.9166666666665</v>
      </c>
      <c r="E22" s="131">
        <v>30168.959999999999</v>
      </c>
      <c r="F22" s="131">
        <v>2514.08</v>
      </c>
      <c r="G22" s="277">
        <v>278.31333333333333</v>
      </c>
      <c r="H22" s="274">
        <v>64.06</v>
      </c>
      <c r="I22" s="277">
        <v>278.93</v>
      </c>
      <c r="J22" s="131">
        <v>194.47</v>
      </c>
      <c r="K22" s="131">
        <v>45.48</v>
      </c>
      <c r="L22" s="301">
        <v>103.58</v>
      </c>
    </row>
    <row r="23" spans="1:12" x14ac:dyDescent="0.25">
      <c r="A23" s="122"/>
      <c r="B23" s="75" t="s">
        <v>579</v>
      </c>
      <c r="C23" s="131">
        <v>51566</v>
      </c>
      <c r="D23" s="131">
        <v>4297.166666666667</v>
      </c>
      <c r="E23" s="131">
        <v>32945.760000000002</v>
      </c>
      <c r="F23" s="131">
        <v>2745.48</v>
      </c>
      <c r="G23" s="277">
        <v>343.77333333333331</v>
      </c>
      <c r="H23" s="274">
        <v>641.66</v>
      </c>
      <c r="I23" s="277">
        <v>202.49</v>
      </c>
      <c r="J23" s="131">
        <v>205.33</v>
      </c>
      <c r="K23" s="131">
        <v>48.02</v>
      </c>
      <c r="L23" s="301">
        <v>110.41</v>
      </c>
    </row>
    <row r="24" spans="1:12" x14ac:dyDescent="0.25">
      <c r="A24" s="252"/>
      <c r="B24" s="253" t="s">
        <v>580</v>
      </c>
      <c r="C24" s="254">
        <v>57620</v>
      </c>
      <c r="D24" s="254">
        <v>4801.666666666667</v>
      </c>
      <c r="E24" s="254">
        <v>37203.840000000004</v>
      </c>
      <c r="F24" s="254">
        <v>3100.32</v>
      </c>
      <c r="G24" s="278">
        <v>384.13333333333338</v>
      </c>
      <c r="H24" s="275">
        <v>641.66</v>
      </c>
      <c r="I24" s="278">
        <v>258.19</v>
      </c>
      <c r="J24" s="254">
        <v>234.1</v>
      </c>
      <c r="K24" s="254">
        <v>54.75</v>
      </c>
      <c r="L24" s="302">
        <v>128.51</v>
      </c>
    </row>
    <row r="25" spans="1:12" x14ac:dyDescent="0.25">
      <c r="A25" s="122" t="s">
        <v>48</v>
      </c>
      <c r="B25" s="75" t="s">
        <v>578</v>
      </c>
      <c r="C25" s="131">
        <v>47959</v>
      </c>
      <c r="D25" s="131">
        <v>3996.5833333333335</v>
      </c>
      <c r="E25" s="131">
        <v>35149.800000000003</v>
      </c>
      <c r="F25" s="131">
        <v>2929.15</v>
      </c>
      <c r="G25" s="277">
        <v>279.76083333333332</v>
      </c>
      <c r="H25" s="274" t="s">
        <v>581</v>
      </c>
      <c r="I25" s="277">
        <v>348.56</v>
      </c>
      <c r="J25" s="131">
        <v>230.44</v>
      </c>
      <c r="K25" s="131">
        <v>53.89</v>
      </c>
      <c r="L25" s="301">
        <v>154.78</v>
      </c>
    </row>
    <row r="26" spans="1:12" x14ac:dyDescent="0.25">
      <c r="A26" s="122"/>
      <c r="B26" s="75" t="s">
        <v>579</v>
      </c>
      <c r="C26" s="131">
        <v>73444</v>
      </c>
      <c r="D26" s="131">
        <v>6120.333333333333</v>
      </c>
      <c r="E26" s="131">
        <v>54237.36</v>
      </c>
      <c r="F26" s="131">
        <v>4519.78</v>
      </c>
      <c r="G26" s="277">
        <v>428.4233333333334</v>
      </c>
      <c r="H26" s="274" t="s">
        <v>581</v>
      </c>
      <c r="I26" s="277">
        <v>488.11</v>
      </c>
      <c r="J26" s="131">
        <v>352.9</v>
      </c>
      <c r="K26" s="131">
        <v>82.53</v>
      </c>
      <c r="L26" s="301">
        <v>248.59</v>
      </c>
    </row>
    <row r="27" spans="1:12" x14ac:dyDescent="0.25">
      <c r="A27" s="252"/>
      <c r="B27" s="253" t="s">
        <v>580</v>
      </c>
      <c r="C27" s="254">
        <v>93262</v>
      </c>
      <c r="D27" s="254">
        <v>7771.833333333333</v>
      </c>
      <c r="E27" s="254">
        <v>68201.16</v>
      </c>
      <c r="F27" s="254">
        <v>5683.43</v>
      </c>
      <c r="G27" s="278">
        <v>544.02833333333342</v>
      </c>
      <c r="H27" s="275" t="s">
        <v>581</v>
      </c>
      <c r="I27" s="278">
        <v>672.82</v>
      </c>
      <c r="J27" s="254">
        <v>448.33</v>
      </c>
      <c r="K27" s="254">
        <v>104.85</v>
      </c>
      <c r="L27" s="302">
        <v>321.70999999999998</v>
      </c>
    </row>
    <row r="28" spans="1:12" x14ac:dyDescent="0.25">
      <c r="A28" s="122" t="s">
        <v>49</v>
      </c>
      <c r="B28" s="75" t="s">
        <v>578</v>
      </c>
      <c r="C28" s="131">
        <v>36543</v>
      </c>
      <c r="D28" s="131">
        <v>3045.25</v>
      </c>
      <c r="E28" s="131">
        <v>26581.32</v>
      </c>
      <c r="F28" s="131">
        <v>2215.11</v>
      </c>
      <c r="G28" s="277">
        <v>274.07249999999999</v>
      </c>
      <c r="H28" s="274">
        <v>0</v>
      </c>
      <c r="I28" s="277">
        <v>235.08</v>
      </c>
      <c r="J28" s="131">
        <v>171.81</v>
      </c>
      <c r="K28" s="131">
        <v>40.18</v>
      </c>
      <c r="L28" s="301">
        <v>109</v>
      </c>
    </row>
    <row r="29" spans="1:12" x14ac:dyDescent="0.25">
      <c r="A29" s="122"/>
      <c r="B29" s="75" t="s">
        <v>579</v>
      </c>
      <c r="C29" s="131">
        <v>46843</v>
      </c>
      <c r="D29" s="131">
        <v>3903.5833333333335</v>
      </c>
      <c r="E29" s="131">
        <v>28400.52</v>
      </c>
      <c r="F29" s="131">
        <v>2366.71</v>
      </c>
      <c r="G29" s="277">
        <v>351.32249999999999</v>
      </c>
      <c r="H29" s="274">
        <v>705</v>
      </c>
      <c r="I29" s="277">
        <v>149.72999999999999</v>
      </c>
      <c r="J29" s="131">
        <v>176.53</v>
      </c>
      <c r="K29" s="131">
        <v>41.29</v>
      </c>
      <c r="L29" s="301">
        <v>113</v>
      </c>
    </row>
    <row r="30" spans="1:12" x14ac:dyDescent="0.25">
      <c r="A30" s="252"/>
      <c r="B30" s="253" t="s">
        <v>580</v>
      </c>
      <c r="C30" s="254" t="s">
        <v>38</v>
      </c>
      <c r="D30" s="254"/>
      <c r="E30" s="254"/>
      <c r="F30" s="254"/>
      <c r="G30" s="278"/>
      <c r="H30" s="275"/>
      <c r="I30" s="278"/>
      <c r="J30" s="254"/>
      <c r="K30" s="254"/>
      <c r="L30" s="302"/>
    </row>
    <row r="31" spans="1:12" x14ac:dyDescent="0.25">
      <c r="A31" s="122" t="s">
        <v>51</v>
      </c>
      <c r="B31" s="75" t="s">
        <v>578</v>
      </c>
      <c r="C31" s="131">
        <v>37049</v>
      </c>
      <c r="D31" s="131">
        <v>3087.4166666666665</v>
      </c>
      <c r="E31" s="131">
        <v>27771.239999999998</v>
      </c>
      <c r="F31" s="131">
        <v>2314.27</v>
      </c>
      <c r="G31" s="277">
        <v>185.245</v>
      </c>
      <c r="H31" s="274">
        <v>25</v>
      </c>
      <c r="I31" s="277">
        <v>247.8</v>
      </c>
      <c r="J31" s="131">
        <v>178.38</v>
      </c>
      <c r="K31" s="131">
        <v>41.72</v>
      </c>
      <c r="L31" s="301">
        <v>95</v>
      </c>
    </row>
    <row r="32" spans="1:12" x14ac:dyDescent="0.25">
      <c r="A32" s="122"/>
      <c r="B32" s="75" t="s">
        <v>579</v>
      </c>
      <c r="C32" s="131">
        <v>54150</v>
      </c>
      <c r="D32" s="131">
        <v>4512.5</v>
      </c>
      <c r="E32" s="131">
        <v>34747.68</v>
      </c>
      <c r="F32" s="131">
        <v>2895.64</v>
      </c>
      <c r="G32" s="277">
        <v>270.75</v>
      </c>
      <c r="H32" s="274">
        <v>720</v>
      </c>
      <c r="I32" s="277">
        <v>227.69</v>
      </c>
      <c r="J32" s="131">
        <v>218.35</v>
      </c>
      <c r="K32" s="131">
        <v>51.07</v>
      </c>
      <c r="L32" s="301">
        <v>129</v>
      </c>
    </row>
    <row r="33" spans="1:12" x14ac:dyDescent="0.25">
      <c r="A33" s="252"/>
      <c r="B33" s="253" t="s">
        <v>580</v>
      </c>
      <c r="C33" s="254">
        <v>63227</v>
      </c>
      <c r="D33" s="254">
        <v>5268.916666666667</v>
      </c>
      <c r="E33" s="254">
        <v>41104.080000000002</v>
      </c>
      <c r="F33" s="254">
        <v>3425.34</v>
      </c>
      <c r="G33" s="278">
        <v>316.13499999999999</v>
      </c>
      <c r="H33" s="275">
        <v>720</v>
      </c>
      <c r="I33" s="278">
        <v>312.48</v>
      </c>
      <c r="J33" s="254">
        <v>262.14999999999998</v>
      </c>
      <c r="K33" s="254">
        <v>61.31</v>
      </c>
      <c r="L33" s="302">
        <v>167</v>
      </c>
    </row>
    <row r="34" spans="1:12" x14ac:dyDescent="0.25">
      <c r="A34" s="122" t="s">
        <v>53</v>
      </c>
      <c r="B34" s="75" t="s">
        <v>578</v>
      </c>
      <c r="C34" s="131">
        <v>37992</v>
      </c>
      <c r="D34" s="131">
        <v>3166</v>
      </c>
      <c r="E34" s="131">
        <v>28347.239999999998</v>
      </c>
      <c r="F34" s="131">
        <v>2362.27</v>
      </c>
      <c r="G34" s="277">
        <v>221.62</v>
      </c>
      <c r="H34" s="274">
        <v>0</v>
      </c>
      <c r="I34" s="277">
        <v>255.87</v>
      </c>
      <c r="J34" s="131">
        <v>182.55</v>
      </c>
      <c r="K34" s="131">
        <v>42.69</v>
      </c>
      <c r="L34" s="301">
        <v>101</v>
      </c>
    </row>
    <row r="35" spans="1:12" x14ac:dyDescent="0.25">
      <c r="A35" s="122"/>
      <c r="B35" s="75" t="s">
        <v>579</v>
      </c>
      <c r="C35" s="131">
        <v>54096</v>
      </c>
      <c r="D35" s="131">
        <v>4508</v>
      </c>
      <c r="E35" s="131">
        <v>29986.44</v>
      </c>
      <c r="F35" s="131">
        <v>2498.87</v>
      </c>
      <c r="G35" s="277">
        <v>315.56</v>
      </c>
      <c r="H35" s="274">
        <v>1247.8399999999999</v>
      </c>
      <c r="I35" s="277">
        <v>159.46</v>
      </c>
      <c r="J35" s="131">
        <v>182.57</v>
      </c>
      <c r="K35" s="131">
        <v>42.7</v>
      </c>
      <c r="L35" s="301">
        <v>61</v>
      </c>
    </row>
    <row r="36" spans="1:12" x14ac:dyDescent="0.25">
      <c r="A36" s="252"/>
      <c r="B36" s="253" t="s">
        <v>580</v>
      </c>
      <c r="C36" s="254">
        <v>57013</v>
      </c>
      <c r="D36" s="254">
        <v>4751.083333333333</v>
      </c>
      <c r="E36" s="254">
        <v>32046.720000000001</v>
      </c>
      <c r="F36" s="254">
        <v>2670.56</v>
      </c>
      <c r="G36" s="278">
        <v>332.57583333333338</v>
      </c>
      <c r="H36" s="275">
        <v>1247.8399999999999</v>
      </c>
      <c r="I36" s="278">
        <v>185.56</v>
      </c>
      <c r="J36" s="254">
        <v>196.58</v>
      </c>
      <c r="K36" s="254">
        <v>45.97</v>
      </c>
      <c r="L36" s="302">
        <v>72</v>
      </c>
    </row>
    <row r="37" spans="1:12" x14ac:dyDescent="0.25">
      <c r="A37" s="122" t="s">
        <v>54</v>
      </c>
      <c r="B37" s="75" t="s">
        <v>578</v>
      </c>
      <c r="C37" s="131">
        <v>37550</v>
      </c>
      <c r="D37" s="131">
        <v>3129.1666666666665</v>
      </c>
      <c r="E37" s="131">
        <v>26992.44</v>
      </c>
      <c r="F37" s="131">
        <v>2249.37</v>
      </c>
      <c r="G37" s="277">
        <v>281.625</v>
      </c>
      <c r="H37" s="274">
        <v>9.6999999999999993</v>
      </c>
      <c r="I37" s="277">
        <v>243.08</v>
      </c>
      <c r="J37" s="131">
        <v>175.95</v>
      </c>
      <c r="K37" s="131">
        <v>41.15</v>
      </c>
      <c r="L37" s="301">
        <v>128.29</v>
      </c>
    </row>
    <row r="38" spans="1:12" x14ac:dyDescent="0.25">
      <c r="A38" s="122"/>
      <c r="B38" s="75" t="s">
        <v>579</v>
      </c>
      <c r="C38" s="131">
        <v>53329</v>
      </c>
      <c r="D38" s="131">
        <v>4444.083333333333</v>
      </c>
      <c r="E38" s="131">
        <v>36110.399999999994</v>
      </c>
      <c r="F38" s="131">
        <v>3009.1999999999994</v>
      </c>
      <c r="G38" s="277">
        <v>399.96749999999997</v>
      </c>
      <c r="H38" s="274">
        <v>306.56</v>
      </c>
      <c r="I38" s="277">
        <v>253.59</v>
      </c>
      <c r="J38" s="131">
        <v>231.73</v>
      </c>
      <c r="K38" s="131">
        <v>54.19</v>
      </c>
      <c r="L38" s="301">
        <v>188.85</v>
      </c>
    </row>
    <row r="39" spans="1:12" x14ac:dyDescent="0.25">
      <c r="A39" s="252"/>
      <c r="B39" s="253" t="s">
        <v>580</v>
      </c>
      <c r="C39" s="254">
        <v>76452</v>
      </c>
      <c r="D39" s="254">
        <v>6371</v>
      </c>
      <c r="E39" s="254">
        <v>51544.44</v>
      </c>
      <c r="F39" s="254">
        <v>4295.37</v>
      </c>
      <c r="G39" s="278">
        <v>573.39</v>
      </c>
      <c r="H39" s="275">
        <v>306.56</v>
      </c>
      <c r="I39" s="278">
        <v>464.01</v>
      </c>
      <c r="J39" s="254">
        <v>340.45</v>
      </c>
      <c r="K39" s="254">
        <v>79.62</v>
      </c>
      <c r="L39" s="302">
        <v>311.60000000000002</v>
      </c>
    </row>
    <row r="40" spans="1:12" x14ac:dyDescent="0.25">
      <c r="A40" s="122" t="s">
        <v>56</v>
      </c>
      <c r="B40" s="75" t="s">
        <v>578</v>
      </c>
      <c r="C40" s="131">
        <v>38809</v>
      </c>
      <c r="D40" s="131">
        <v>3234.0833333333335</v>
      </c>
      <c r="E40" s="131">
        <v>27751.439999999999</v>
      </c>
      <c r="F40" s="131">
        <v>2312.62</v>
      </c>
      <c r="G40" s="277">
        <v>226.38583333333335</v>
      </c>
      <c r="H40" s="274">
        <v>250.8</v>
      </c>
      <c r="I40" s="277">
        <v>233.37</v>
      </c>
      <c r="J40" s="131">
        <v>170.93</v>
      </c>
      <c r="K40" s="131">
        <v>39.979999999999997</v>
      </c>
      <c r="L40" s="301">
        <v>0</v>
      </c>
    </row>
    <row r="41" spans="1:12" x14ac:dyDescent="0.25">
      <c r="A41" s="122"/>
      <c r="B41" s="75" t="s">
        <v>579</v>
      </c>
      <c r="C41" s="131">
        <v>51862</v>
      </c>
      <c r="D41" s="131">
        <v>4321.833333333333</v>
      </c>
      <c r="E41" s="131">
        <v>33834</v>
      </c>
      <c r="F41" s="131">
        <v>2819.5</v>
      </c>
      <c r="G41" s="277">
        <v>216.0916666666667</v>
      </c>
      <c r="H41" s="274">
        <v>839.3</v>
      </c>
      <c r="I41" s="277">
        <v>197.06</v>
      </c>
      <c r="J41" s="131">
        <v>202.52</v>
      </c>
      <c r="K41" s="131">
        <v>47.36</v>
      </c>
      <c r="L41" s="301">
        <v>0</v>
      </c>
    </row>
    <row r="42" spans="1:12" x14ac:dyDescent="0.25">
      <c r="A42" s="252"/>
      <c r="B42" s="253" t="s">
        <v>580</v>
      </c>
      <c r="C42" s="254">
        <v>64681</v>
      </c>
      <c r="D42" s="254">
        <v>5390.083333333333</v>
      </c>
      <c r="E42" s="254">
        <v>43619.040000000001</v>
      </c>
      <c r="F42" s="254">
        <v>3634.92</v>
      </c>
      <c r="G42" s="278">
        <v>269.50416666666666</v>
      </c>
      <c r="H42" s="275">
        <v>839.3</v>
      </c>
      <c r="I42" s="278">
        <v>318.83999999999997</v>
      </c>
      <c r="J42" s="254">
        <v>265.44</v>
      </c>
      <c r="K42" s="254">
        <v>62.08</v>
      </c>
      <c r="L42" s="302">
        <v>0</v>
      </c>
    </row>
    <row r="43" spans="1:12" x14ac:dyDescent="0.25">
      <c r="A43" s="122" t="s">
        <v>57</v>
      </c>
      <c r="B43" s="75" t="s">
        <v>578</v>
      </c>
      <c r="C43" s="131">
        <v>44582</v>
      </c>
      <c r="D43" s="131">
        <v>3715.1666666666665</v>
      </c>
      <c r="E43" s="131">
        <v>32757.72</v>
      </c>
      <c r="F43" s="131">
        <v>2729.81</v>
      </c>
      <c r="G43" s="277">
        <v>286.06783333333334</v>
      </c>
      <c r="H43" s="274">
        <v>153</v>
      </c>
      <c r="I43" s="277">
        <v>295.67</v>
      </c>
      <c r="J43" s="131">
        <v>203.12</v>
      </c>
      <c r="K43" s="131">
        <v>47.5</v>
      </c>
      <c r="L43" s="301">
        <v>0</v>
      </c>
    </row>
    <row r="44" spans="1:12" x14ac:dyDescent="0.25">
      <c r="A44" s="122"/>
      <c r="B44" s="75" t="s">
        <v>579</v>
      </c>
      <c r="C44" s="131">
        <v>57090</v>
      </c>
      <c r="D44" s="131">
        <v>4757.5</v>
      </c>
      <c r="E44" s="131">
        <v>30151.68</v>
      </c>
      <c r="F44" s="131">
        <v>2512.64</v>
      </c>
      <c r="G44" s="277">
        <v>366.32750000000004</v>
      </c>
      <c r="H44" s="274">
        <v>1493</v>
      </c>
      <c r="I44" s="277">
        <v>154.82</v>
      </c>
      <c r="J44" s="131">
        <v>179.69</v>
      </c>
      <c r="K44" s="131">
        <v>42.02</v>
      </c>
      <c r="L44" s="301">
        <v>0</v>
      </c>
    </row>
    <row r="45" spans="1:12" x14ac:dyDescent="0.25">
      <c r="A45" s="252"/>
      <c r="B45" s="253" t="s">
        <v>580</v>
      </c>
      <c r="C45" s="254">
        <v>63784</v>
      </c>
      <c r="D45" s="254">
        <v>5315.333333333333</v>
      </c>
      <c r="E45" s="254">
        <v>35247.600000000006</v>
      </c>
      <c r="F45" s="254">
        <v>2937.3000000000006</v>
      </c>
      <c r="G45" s="278">
        <v>409.2806666666666</v>
      </c>
      <c r="H45" s="275">
        <v>1493</v>
      </c>
      <c r="I45" s="278">
        <v>214.65</v>
      </c>
      <c r="J45" s="254">
        <v>211.61</v>
      </c>
      <c r="K45" s="254">
        <v>49.49</v>
      </c>
      <c r="L45" s="302">
        <v>0</v>
      </c>
    </row>
    <row r="46" spans="1:12" x14ac:dyDescent="0.25">
      <c r="A46" s="122" t="s">
        <v>58</v>
      </c>
      <c r="B46" s="75" t="s">
        <v>578</v>
      </c>
      <c r="C46" s="131">
        <v>42069</v>
      </c>
      <c r="D46" s="131">
        <v>3505.75</v>
      </c>
      <c r="E46" s="131">
        <v>30264.239999999998</v>
      </c>
      <c r="F46" s="131">
        <v>2522.02</v>
      </c>
      <c r="G46" s="277">
        <v>315.51749999999998</v>
      </c>
      <c r="H46" s="274">
        <v>0</v>
      </c>
      <c r="I46" s="277">
        <v>283.74</v>
      </c>
      <c r="J46" s="131">
        <v>197.79</v>
      </c>
      <c r="K46" s="131">
        <v>46.26</v>
      </c>
      <c r="L46" s="301">
        <v>140.41999999999999</v>
      </c>
    </row>
    <row r="47" spans="1:12" x14ac:dyDescent="0.25">
      <c r="A47" s="122"/>
      <c r="B47" s="75" t="s">
        <v>579</v>
      </c>
      <c r="C47" s="131">
        <v>57665</v>
      </c>
      <c r="D47" s="131">
        <v>4805.416666666667</v>
      </c>
      <c r="E47" s="131">
        <v>41192.28</v>
      </c>
      <c r="F47" s="131">
        <v>3432.69</v>
      </c>
      <c r="G47" s="277">
        <v>240.27083333333334</v>
      </c>
      <c r="H47" s="274">
        <v>287</v>
      </c>
      <c r="I47" s="277">
        <v>315.20999999999998</v>
      </c>
      <c r="J47" s="131">
        <v>265.25</v>
      </c>
      <c r="K47" s="131">
        <v>62.03</v>
      </c>
      <c r="L47" s="301">
        <v>202.97</v>
      </c>
    </row>
    <row r="48" spans="1:12" x14ac:dyDescent="0.25">
      <c r="A48" s="252"/>
      <c r="B48" s="253" t="s">
        <v>580</v>
      </c>
      <c r="C48" s="254">
        <v>72486</v>
      </c>
      <c r="D48" s="254">
        <v>6040.5</v>
      </c>
      <c r="E48" s="254">
        <v>51695.88</v>
      </c>
      <c r="F48" s="254">
        <v>4307.99</v>
      </c>
      <c r="G48" s="278">
        <v>302.02500000000003</v>
      </c>
      <c r="H48" s="275">
        <v>287</v>
      </c>
      <c r="I48" s="278">
        <v>456.01</v>
      </c>
      <c r="J48" s="254">
        <v>337.99</v>
      </c>
      <c r="K48" s="254">
        <v>79.05</v>
      </c>
      <c r="L48" s="302">
        <v>270.44</v>
      </c>
    </row>
    <row r="49" spans="1:12" x14ac:dyDescent="0.25">
      <c r="A49" s="122" t="s">
        <v>59</v>
      </c>
      <c r="B49" s="75" t="s">
        <v>578</v>
      </c>
      <c r="C49" s="131">
        <v>37978</v>
      </c>
      <c r="D49" s="131">
        <v>3164.8333333333335</v>
      </c>
      <c r="E49" s="131">
        <v>27734.879999999997</v>
      </c>
      <c r="F49" s="131">
        <v>2311.2399999999998</v>
      </c>
      <c r="G49" s="277">
        <v>189.89</v>
      </c>
      <c r="H49" s="274">
        <v>53</v>
      </c>
      <c r="I49" s="277">
        <v>253.17</v>
      </c>
      <c r="J49" s="131">
        <v>181.16</v>
      </c>
      <c r="K49" s="131">
        <v>42.37</v>
      </c>
      <c r="L49" s="301">
        <v>134</v>
      </c>
    </row>
    <row r="50" spans="1:12" x14ac:dyDescent="0.25">
      <c r="A50" s="122"/>
      <c r="B50" s="75" t="s">
        <v>579</v>
      </c>
      <c r="C50" s="131">
        <v>50238</v>
      </c>
      <c r="D50" s="131">
        <v>4186.5</v>
      </c>
      <c r="E50" s="131">
        <v>35192.159999999996</v>
      </c>
      <c r="F50" s="131">
        <v>2932.68</v>
      </c>
      <c r="G50" s="277">
        <v>251.18999999999997</v>
      </c>
      <c r="H50" s="274">
        <v>304</v>
      </c>
      <c r="I50" s="277">
        <v>240.84</v>
      </c>
      <c r="J50" s="131">
        <v>225.14</v>
      </c>
      <c r="K50" s="131">
        <v>52.65</v>
      </c>
      <c r="L50" s="301">
        <v>180</v>
      </c>
    </row>
    <row r="51" spans="1:12" x14ac:dyDescent="0.25">
      <c r="A51" s="122"/>
      <c r="B51" s="75" t="s">
        <v>580</v>
      </c>
      <c r="C51" s="131">
        <v>65769</v>
      </c>
      <c r="D51" s="131">
        <v>5480.75</v>
      </c>
      <c r="E51" s="131">
        <v>46003.44</v>
      </c>
      <c r="F51" s="131">
        <v>3833.6200000000003</v>
      </c>
      <c r="G51" s="278">
        <v>328.84499999999997</v>
      </c>
      <c r="H51" s="275">
        <v>301</v>
      </c>
      <c r="I51" s="277">
        <v>387.19</v>
      </c>
      <c r="J51" s="131">
        <v>300.76</v>
      </c>
      <c r="K51" s="131">
        <v>70.34</v>
      </c>
      <c r="L51" s="301">
        <v>259</v>
      </c>
    </row>
    <row r="52" spans="1:12" x14ac:dyDescent="0.25">
      <c r="A52" s="220" t="s">
        <v>582</v>
      </c>
      <c r="B52" s="218" t="s">
        <v>578</v>
      </c>
      <c r="C52" s="255">
        <v>39754.375</v>
      </c>
      <c r="D52" s="255">
        <v>3312.8645833333335</v>
      </c>
      <c r="E52" s="255">
        <v>28803.232499999998</v>
      </c>
      <c r="F52" s="255">
        <v>2400.2693749999994</v>
      </c>
      <c r="G52" s="286">
        <v>237.17459062499995</v>
      </c>
      <c r="H52" s="283">
        <v>97.451333333333338</v>
      </c>
      <c r="I52" s="286">
        <v>260.55875000000003</v>
      </c>
      <c r="J52" s="255">
        <v>185.02874999999997</v>
      </c>
      <c r="K52" s="255">
        <v>43.272500000000001</v>
      </c>
      <c r="L52" s="305">
        <v>117.16923076923078</v>
      </c>
    </row>
    <row r="53" spans="1:12" x14ac:dyDescent="0.25">
      <c r="A53" s="195"/>
      <c r="B53" s="219" t="s">
        <v>579</v>
      </c>
      <c r="C53" s="229">
        <v>55204.625</v>
      </c>
      <c r="D53" s="229">
        <v>4600.385416666667</v>
      </c>
      <c r="E53" s="229">
        <v>36071.519999999997</v>
      </c>
      <c r="F53" s="229">
        <v>3005.9599999999996</v>
      </c>
      <c r="G53" s="287">
        <v>309.36364505208331</v>
      </c>
      <c r="H53" s="284">
        <v>677.19200000000012</v>
      </c>
      <c r="I53" s="287">
        <v>244.70312500000003</v>
      </c>
      <c r="J53" s="229">
        <v>226.68187500000002</v>
      </c>
      <c r="K53" s="229">
        <v>53.013750000000002</v>
      </c>
      <c r="L53" s="306">
        <v>154.13307692307691</v>
      </c>
    </row>
    <row r="54" spans="1:12" ht="15.75" thickBot="1" x14ac:dyDescent="0.3">
      <c r="A54" s="195"/>
      <c r="B54" s="221" t="s">
        <v>580</v>
      </c>
      <c r="C54" s="256">
        <v>68599.46666666666</v>
      </c>
      <c r="D54" s="256">
        <v>5716.6222222222223</v>
      </c>
      <c r="E54" s="256">
        <v>45918.240000000005</v>
      </c>
      <c r="F54" s="256">
        <v>3826.5200000000009</v>
      </c>
      <c r="G54" s="288">
        <v>374.46396833333336</v>
      </c>
      <c r="H54" s="285">
        <v>648.91142857142859</v>
      </c>
      <c r="I54" s="288">
        <v>373.238</v>
      </c>
      <c r="J54" s="256">
        <v>293.65800000000007</v>
      </c>
      <c r="K54" s="256">
        <v>68.678666666666672</v>
      </c>
      <c r="L54" s="307">
        <v>217.91916666666668</v>
      </c>
    </row>
  </sheetData>
  <sheetProtection algorithmName="SHA-512" hashValue="Pk9fr1MuYCVcokId/EP0s2mk6W6ttmppmYxeMZicjW05tQsbhkm8IQcgAsgSjfoMWG7F3n/tnHdjZCax6Et6jg==" saltValue="0kTdUT6x+Nfmj1mPEC2BRw==" spinCount="100000" sheet="1" objects="1" scenarios="1" selectLockedCells="1" selectUnlockedCells="1"/>
  <mergeCells count="3">
    <mergeCell ref="C2:F2"/>
    <mergeCell ref="G2:H2"/>
    <mergeCell ref="I2:L2"/>
  </mergeCells>
  <pageMargins left="0.7" right="0.7" top="0.75" bottom="0.75" header="0.3" footer="0.3"/>
  <drawing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9ED77-5AFA-4326-9D1F-B16A6E7D1F8B}">
  <sheetPr codeName="Sheet18">
    <tabColor rgb="FFE25A33"/>
  </sheetPr>
  <dimension ref="A1:L54"/>
  <sheetViews>
    <sheetView workbookViewId="0">
      <pane ySplit="3" topLeftCell="A4" activePane="bottomLeft" state="frozen"/>
      <selection pane="bottomLeft"/>
    </sheetView>
  </sheetViews>
  <sheetFormatPr defaultRowHeight="15" x14ac:dyDescent="0.25"/>
  <cols>
    <col min="1" max="1" width="14.85546875" style="56" customWidth="1"/>
    <col min="2" max="2" width="15" customWidth="1"/>
    <col min="3" max="6" width="17.140625" customWidth="1"/>
    <col min="7" max="8" width="18.5703125" customWidth="1"/>
    <col min="9" max="9" width="17.7109375" bestFit="1" customWidth="1"/>
    <col min="10" max="10" width="14.7109375" bestFit="1" customWidth="1"/>
    <col min="11" max="11" width="15" bestFit="1" customWidth="1"/>
    <col min="12" max="12" width="15.140625" bestFit="1" customWidth="1"/>
  </cols>
  <sheetData>
    <row r="1" spans="1:12" ht="20.25" x14ac:dyDescent="0.3">
      <c r="A1" s="124" t="s">
        <v>584</v>
      </c>
      <c r="B1" s="125"/>
    </row>
    <row r="2" spans="1:12" ht="19.7" customHeight="1" x14ac:dyDescent="0.25">
      <c r="A2" s="6"/>
      <c r="B2" s="126"/>
      <c r="C2" s="651" t="s">
        <v>564</v>
      </c>
      <c r="D2" s="651"/>
      <c r="E2" s="651"/>
      <c r="F2" s="651"/>
      <c r="G2" s="652" t="s">
        <v>565</v>
      </c>
      <c r="H2" s="653"/>
      <c r="I2" s="654" t="s">
        <v>566</v>
      </c>
      <c r="J2" s="655"/>
      <c r="K2" s="655"/>
      <c r="L2" s="656"/>
    </row>
    <row r="3" spans="1:12" s="130" customFormat="1" ht="43.5" x14ac:dyDescent="0.25">
      <c r="A3" s="127" t="s">
        <v>19</v>
      </c>
      <c r="B3" s="128" t="s">
        <v>567</v>
      </c>
      <c r="C3" s="129" t="s">
        <v>568</v>
      </c>
      <c r="D3" s="129" t="s">
        <v>569</v>
      </c>
      <c r="E3" s="129" t="s">
        <v>570</v>
      </c>
      <c r="F3" s="129" t="s">
        <v>571</v>
      </c>
      <c r="G3" s="276" t="s">
        <v>572</v>
      </c>
      <c r="H3" s="273" t="s">
        <v>573</v>
      </c>
      <c r="I3" s="298" t="s">
        <v>574</v>
      </c>
      <c r="J3" s="299" t="s">
        <v>575</v>
      </c>
      <c r="K3" s="299" t="s">
        <v>576</v>
      </c>
      <c r="L3" s="300" t="s">
        <v>577</v>
      </c>
    </row>
    <row r="4" spans="1:12" x14ac:dyDescent="0.25">
      <c r="A4" s="122" t="s">
        <v>37</v>
      </c>
      <c r="B4" s="75" t="s">
        <v>578</v>
      </c>
      <c r="C4" s="131">
        <v>41163</v>
      </c>
      <c r="D4" s="131">
        <v>3430.25</v>
      </c>
      <c r="E4" s="131">
        <v>30458.639999999999</v>
      </c>
      <c r="F4" s="131">
        <v>2538.2199999999998</v>
      </c>
      <c r="G4" s="277">
        <v>205.81499999999997</v>
      </c>
      <c r="H4" s="274">
        <v>30</v>
      </c>
      <c r="I4" s="277">
        <v>284.25</v>
      </c>
      <c r="J4" s="131">
        <v>198.06</v>
      </c>
      <c r="K4" s="131">
        <v>46.32</v>
      </c>
      <c r="L4" s="301">
        <v>127.59</v>
      </c>
    </row>
    <row r="5" spans="1:12" x14ac:dyDescent="0.25">
      <c r="A5" s="122"/>
      <c r="B5" s="75" t="s">
        <v>579</v>
      </c>
      <c r="C5" s="131">
        <v>54271</v>
      </c>
      <c r="D5" s="131">
        <v>4522.583333333333</v>
      </c>
      <c r="E5" s="131">
        <v>38018.399999999994</v>
      </c>
      <c r="F5" s="131">
        <v>3168.1999999999994</v>
      </c>
      <c r="G5" s="277">
        <v>339.19374999999997</v>
      </c>
      <c r="H5" s="274">
        <v>307</v>
      </c>
      <c r="I5" s="277">
        <v>267</v>
      </c>
      <c r="J5" s="131">
        <v>240.34</v>
      </c>
      <c r="K5" s="131">
        <v>56.21</v>
      </c>
      <c r="L5" s="301">
        <v>144.63999999999999</v>
      </c>
    </row>
    <row r="6" spans="1:12" x14ac:dyDescent="0.25">
      <c r="A6" s="252"/>
      <c r="B6" s="253" t="s">
        <v>580</v>
      </c>
      <c r="C6" s="254">
        <v>69446</v>
      </c>
      <c r="D6" s="254">
        <v>5787.166666666667</v>
      </c>
      <c r="E6" s="254">
        <v>48679.56</v>
      </c>
      <c r="F6" s="254">
        <v>4056.6299999999997</v>
      </c>
      <c r="G6" s="278">
        <v>434.03749999999997</v>
      </c>
      <c r="H6" s="275">
        <v>307</v>
      </c>
      <c r="I6" s="278">
        <v>407.37</v>
      </c>
      <c r="J6" s="254">
        <v>312.86</v>
      </c>
      <c r="K6" s="254">
        <v>73.17</v>
      </c>
      <c r="L6" s="302">
        <v>196.1</v>
      </c>
    </row>
    <row r="7" spans="1:12" x14ac:dyDescent="0.25">
      <c r="A7" s="122" t="s">
        <v>40</v>
      </c>
      <c r="B7" s="75" t="s">
        <v>578</v>
      </c>
      <c r="C7" s="131">
        <v>35803</v>
      </c>
      <c r="D7" s="131">
        <v>2983.5833333333335</v>
      </c>
      <c r="E7" s="131">
        <v>26622.48</v>
      </c>
      <c r="F7" s="131">
        <v>2218.54</v>
      </c>
      <c r="G7" s="277">
        <v>193.93291666666667</v>
      </c>
      <c r="H7" s="274">
        <v>36.26</v>
      </c>
      <c r="I7" s="277">
        <v>231.32</v>
      </c>
      <c r="J7" s="131">
        <v>170.71</v>
      </c>
      <c r="K7" s="131">
        <v>39.92</v>
      </c>
      <c r="L7" s="301">
        <v>92.9</v>
      </c>
    </row>
    <row r="8" spans="1:12" x14ac:dyDescent="0.25">
      <c r="A8" s="122"/>
      <c r="B8" s="75" t="s">
        <v>579</v>
      </c>
      <c r="C8" s="131">
        <v>51668</v>
      </c>
      <c r="D8" s="131">
        <v>4305.666666666667</v>
      </c>
      <c r="E8" s="131">
        <v>31552.800000000003</v>
      </c>
      <c r="F8" s="131">
        <v>2629.4</v>
      </c>
      <c r="G8" s="277">
        <v>279.86833333333334</v>
      </c>
      <c r="H8" s="274">
        <v>858.44</v>
      </c>
      <c r="I8" s="277">
        <v>181.92</v>
      </c>
      <c r="J8" s="131">
        <v>196.38</v>
      </c>
      <c r="K8" s="131">
        <v>45.93</v>
      </c>
      <c r="L8" s="301">
        <v>113.73</v>
      </c>
    </row>
    <row r="9" spans="1:12" x14ac:dyDescent="0.25">
      <c r="A9" s="252"/>
      <c r="B9" s="253" t="s">
        <v>580</v>
      </c>
      <c r="C9" s="254">
        <v>54163</v>
      </c>
      <c r="D9" s="254">
        <v>4513.583333333333</v>
      </c>
      <c r="E9" s="254">
        <v>33312.239999999998</v>
      </c>
      <c r="F9" s="254">
        <v>2776.02</v>
      </c>
      <c r="G9" s="278">
        <v>293.38291666666669</v>
      </c>
      <c r="H9" s="275">
        <v>858.44</v>
      </c>
      <c r="I9" s="278">
        <v>205.24</v>
      </c>
      <c r="J9" s="254">
        <v>208.43</v>
      </c>
      <c r="K9" s="254">
        <v>48.75</v>
      </c>
      <c r="L9" s="302">
        <v>123.32</v>
      </c>
    </row>
    <row r="10" spans="1:12" x14ac:dyDescent="0.25">
      <c r="A10" s="122" t="s">
        <v>42</v>
      </c>
      <c r="B10" s="75" t="s">
        <v>578</v>
      </c>
      <c r="C10" s="131">
        <v>43448</v>
      </c>
      <c r="D10" s="131">
        <v>3620.6666666666665</v>
      </c>
      <c r="E10" s="131">
        <v>32316.720000000001</v>
      </c>
      <c r="F10" s="131">
        <v>2693.06</v>
      </c>
      <c r="G10" s="277">
        <v>181.03333333333333</v>
      </c>
      <c r="H10" s="274">
        <v>47.16</v>
      </c>
      <c r="I10" s="277">
        <v>308.01</v>
      </c>
      <c r="J10" s="131">
        <v>210.33</v>
      </c>
      <c r="K10" s="131">
        <v>49.19</v>
      </c>
      <c r="L10" s="301">
        <v>131.88</v>
      </c>
    </row>
    <row r="11" spans="1:12" x14ac:dyDescent="0.25">
      <c r="A11" s="122"/>
      <c r="B11" s="75" t="s">
        <v>579</v>
      </c>
      <c r="C11" s="131">
        <v>65141</v>
      </c>
      <c r="D11" s="131">
        <v>5428.416666666667</v>
      </c>
      <c r="E11" s="131">
        <v>48049.68</v>
      </c>
      <c r="F11" s="131">
        <v>4004.14</v>
      </c>
      <c r="G11" s="277">
        <v>162.85249999999999</v>
      </c>
      <c r="H11" s="274">
        <v>272.86</v>
      </c>
      <c r="I11" s="277">
        <v>400.96</v>
      </c>
      <c r="J11" s="131">
        <v>309.55</v>
      </c>
      <c r="K11" s="131">
        <v>72.39</v>
      </c>
      <c r="L11" s="301">
        <v>205.66</v>
      </c>
    </row>
    <row r="12" spans="1:12" x14ac:dyDescent="0.25">
      <c r="A12" s="252"/>
      <c r="B12" s="253" t="s">
        <v>580</v>
      </c>
      <c r="C12" s="254">
        <v>88135</v>
      </c>
      <c r="D12" s="254">
        <v>7344.583333333333</v>
      </c>
      <c r="E12" s="254">
        <v>64568.160000000003</v>
      </c>
      <c r="F12" s="254">
        <v>5380.68</v>
      </c>
      <c r="G12" s="278">
        <v>220.33749999999998</v>
      </c>
      <c r="H12" s="275">
        <v>272.86</v>
      </c>
      <c r="I12" s="278">
        <v>624</v>
      </c>
      <c r="J12" s="254">
        <v>424.79</v>
      </c>
      <c r="K12" s="254">
        <v>99.35</v>
      </c>
      <c r="L12" s="302">
        <v>322.57</v>
      </c>
    </row>
    <row r="13" spans="1:12" x14ac:dyDescent="0.25">
      <c r="A13" s="122" t="s">
        <v>43</v>
      </c>
      <c r="B13" s="75" t="s">
        <v>578</v>
      </c>
      <c r="C13" s="131">
        <v>44040</v>
      </c>
      <c r="D13" s="131">
        <v>3670</v>
      </c>
      <c r="E13" s="131">
        <v>35369.040000000001</v>
      </c>
      <c r="F13" s="131">
        <v>2947.42</v>
      </c>
      <c r="G13" s="277">
        <v>110.10000000000001</v>
      </c>
      <c r="H13" s="274">
        <v>15</v>
      </c>
      <c r="I13" s="277">
        <v>326.3</v>
      </c>
      <c r="J13" s="131">
        <v>219.78</v>
      </c>
      <c r="K13" s="131">
        <v>51.4</v>
      </c>
      <c r="L13" s="301">
        <v>0</v>
      </c>
    </row>
    <row r="14" spans="1:12" x14ac:dyDescent="0.25">
      <c r="A14" s="122"/>
      <c r="B14" s="75" t="s">
        <v>579</v>
      </c>
      <c r="C14" s="131">
        <v>51009</v>
      </c>
      <c r="D14" s="131">
        <v>4250.75</v>
      </c>
      <c r="E14" s="131">
        <v>40398.600000000006</v>
      </c>
      <c r="F14" s="131">
        <v>3366.5500000000006</v>
      </c>
      <c r="G14" s="277">
        <v>127.52249999999999</v>
      </c>
      <c r="H14" s="274">
        <v>180</v>
      </c>
      <c r="I14" s="277">
        <v>275.02</v>
      </c>
      <c r="J14" s="131">
        <v>244.48</v>
      </c>
      <c r="K14" s="131">
        <v>57.18</v>
      </c>
      <c r="L14" s="301">
        <v>0</v>
      </c>
    </row>
    <row r="15" spans="1:12" x14ac:dyDescent="0.25">
      <c r="A15" s="252"/>
      <c r="B15" s="253" t="s">
        <v>580</v>
      </c>
      <c r="C15" s="254">
        <v>66405</v>
      </c>
      <c r="D15" s="254">
        <v>5533.75</v>
      </c>
      <c r="E15" s="254">
        <v>52398.240000000005</v>
      </c>
      <c r="F15" s="254">
        <v>4366.5200000000004</v>
      </c>
      <c r="G15" s="278">
        <v>166.01249999999999</v>
      </c>
      <c r="H15" s="275">
        <v>180</v>
      </c>
      <c r="I15" s="278">
        <v>424.36</v>
      </c>
      <c r="J15" s="254">
        <v>321.64</v>
      </c>
      <c r="K15" s="254">
        <v>75.22</v>
      </c>
      <c r="L15" s="302">
        <v>0</v>
      </c>
    </row>
    <row r="16" spans="1:12" x14ac:dyDescent="0.25">
      <c r="A16" s="122" t="s">
        <v>44</v>
      </c>
      <c r="B16" s="75" t="s">
        <v>578</v>
      </c>
      <c r="C16" s="131">
        <v>38692</v>
      </c>
      <c r="D16" s="131">
        <v>3224.3333333333335</v>
      </c>
      <c r="E16" s="131">
        <v>27633.120000000003</v>
      </c>
      <c r="F16" s="131">
        <v>2302.7600000000002</v>
      </c>
      <c r="G16" s="277">
        <v>193.46</v>
      </c>
      <c r="H16" s="274">
        <v>143.03</v>
      </c>
      <c r="I16" s="277">
        <v>247.46</v>
      </c>
      <c r="J16" s="131">
        <v>179.05</v>
      </c>
      <c r="K16" s="131">
        <v>41.87</v>
      </c>
      <c r="L16" s="301">
        <v>116.7</v>
      </c>
    </row>
    <row r="17" spans="1:12" x14ac:dyDescent="0.25">
      <c r="A17" s="122"/>
      <c r="B17" s="75" t="s">
        <v>579</v>
      </c>
      <c r="C17" s="131">
        <v>60553</v>
      </c>
      <c r="D17" s="131">
        <v>5046.083333333333</v>
      </c>
      <c r="E17" s="131">
        <v>40221.24</v>
      </c>
      <c r="F17" s="131">
        <v>3351.77</v>
      </c>
      <c r="G17" s="277">
        <v>302.76499999999999</v>
      </c>
      <c r="H17" s="274">
        <v>580.76</v>
      </c>
      <c r="I17" s="277">
        <v>301.33999999999997</v>
      </c>
      <c r="J17" s="131">
        <v>258.08</v>
      </c>
      <c r="K17" s="131">
        <v>60.36</v>
      </c>
      <c r="L17" s="301">
        <v>191.01</v>
      </c>
    </row>
    <row r="18" spans="1:12" x14ac:dyDescent="0.25">
      <c r="A18" s="252"/>
      <c r="B18" s="253" t="s">
        <v>580</v>
      </c>
      <c r="C18" s="254">
        <v>80262</v>
      </c>
      <c r="D18" s="254">
        <v>6688.5</v>
      </c>
      <c r="E18" s="254">
        <v>53964.84</v>
      </c>
      <c r="F18" s="254">
        <v>4497.07</v>
      </c>
      <c r="G18" s="278">
        <v>401.31</v>
      </c>
      <c r="H18" s="275">
        <v>580.76</v>
      </c>
      <c r="I18" s="278">
        <v>486.6</v>
      </c>
      <c r="J18" s="254">
        <v>353.8</v>
      </c>
      <c r="K18" s="254">
        <v>82.74</v>
      </c>
      <c r="L18" s="302">
        <v>286.22000000000003</v>
      </c>
    </row>
    <row r="19" spans="1:12" x14ac:dyDescent="0.25">
      <c r="A19" s="122" t="s">
        <v>46</v>
      </c>
      <c r="B19" s="75" t="s">
        <v>578</v>
      </c>
      <c r="C19" s="131">
        <v>37373</v>
      </c>
      <c r="D19" s="131">
        <v>3114.4166666666665</v>
      </c>
      <c r="E19" s="131">
        <v>25638.120000000003</v>
      </c>
      <c r="F19" s="131">
        <v>2136.5100000000002</v>
      </c>
      <c r="G19" s="277">
        <v>400.35826249999997</v>
      </c>
      <c r="H19" s="274">
        <v>25</v>
      </c>
      <c r="I19" s="277">
        <v>223.6</v>
      </c>
      <c r="J19" s="131">
        <v>166.72</v>
      </c>
      <c r="K19" s="131">
        <v>38.99</v>
      </c>
      <c r="L19" s="301">
        <v>123.24</v>
      </c>
    </row>
    <row r="20" spans="1:12" x14ac:dyDescent="0.25">
      <c r="A20" s="122"/>
      <c r="B20" s="75" t="s">
        <v>579</v>
      </c>
      <c r="C20" s="131">
        <v>54139</v>
      </c>
      <c r="D20" s="131">
        <v>4511.583333333333</v>
      </c>
      <c r="E20" s="131">
        <v>31709.52</v>
      </c>
      <c r="F20" s="131">
        <v>2642.46</v>
      </c>
      <c r="G20" s="277">
        <v>579.96403750000002</v>
      </c>
      <c r="H20" s="274">
        <v>702.58</v>
      </c>
      <c r="I20" s="277">
        <v>189.32</v>
      </c>
      <c r="J20" s="131">
        <v>200.2</v>
      </c>
      <c r="K20" s="131">
        <v>46.82</v>
      </c>
      <c r="L20" s="301">
        <v>150.24</v>
      </c>
    </row>
    <row r="21" spans="1:12" x14ac:dyDescent="0.25">
      <c r="A21" s="252"/>
      <c r="B21" s="253" t="s">
        <v>580</v>
      </c>
      <c r="C21" s="254">
        <v>62950</v>
      </c>
      <c r="D21" s="254">
        <v>5245.833333333333</v>
      </c>
      <c r="E21" s="254">
        <v>37495.08</v>
      </c>
      <c r="F21" s="254">
        <v>3124.59</v>
      </c>
      <c r="G21" s="278">
        <v>674.35187499999995</v>
      </c>
      <c r="H21" s="275">
        <v>702.58</v>
      </c>
      <c r="I21" s="278">
        <v>266.10000000000002</v>
      </c>
      <c r="J21" s="254">
        <v>239.87</v>
      </c>
      <c r="K21" s="254">
        <v>56.1</v>
      </c>
      <c r="L21" s="302">
        <v>182.24</v>
      </c>
    </row>
    <row r="22" spans="1:12" x14ac:dyDescent="0.25">
      <c r="A22" s="122" t="s">
        <v>47</v>
      </c>
      <c r="B22" s="75" t="s">
        <v>578</v>
      </c>
      <c r="C22" s="131">
        <v>42185</v>
      </c>
      <c r="D22" s="131">
        <v>3515.4166666666665</v>
      </c>
      <c r="E22" s="131">
        <v>30464.28</v>
      </c>
      <c r="F22" s="131">
        <v>2538.69</v>
      </c>
      <c r="G22" s="277">
        <v>281.23333333333335</v>
      </c>
      <c r="H22" s="274">
        <v>67.58</v>
      </c>
      <c r="I22" s="277">
        <v>280.91000000000003</v>
      </c>
      <c r="J22" s="131">
        <v>196.33</v>
      </c>
      <c r="K22" s="131">
        <v>45.92</v>
      </c>
      <c r="L22" s="301">
        <v>104.75</v>
      </c>
    </row>
    <row r="23" spans="1:12" x14ac:dyDescent="0.25">
      <c r="A23" s="122"/>
      <c r="B23" s="75" t="s">
        <v>579</v>
      </c>
      <c r="C23" s="131">
        <v>52472</v>
      </c>
      <c r="D23" s="131">
        <v>4372.666666666667</v>
      </c>
      <c r="E23" s="131">
        <v>33298.080000000002</v>
      </c>
      <c r="F23" s="131">
        <v>2774.84</v>
      </c>
      <c r="G23" s="277">
        <v>349.81333333333333</v>
      </c>
      <c r="H23" s="274">
        <v>676.96</v>
      </c>
      <c r="I23" s="277">
        <v>203.34</v>
      </c>
      <c r="J23" s="131">
        <v>207.45</v>
      </c>
      <c r="K23" s="131">
        <v>48.52</v>
      </c>
      <c r="L23" s="301">
        <v>111.74</v>
      </c>
    </row>
    <row r="24" spans="1:12" x14ac:dyDescent="0.25">
      <c r="A24" s="252"/>
      <c r="B24" s="253" t="s">
        <v>580</v>
      </c>
      <c r="C24" s="254">
        <v>58470</v>
      </c>
      <c r="D24" s="254">
        <v>4872.5</v>
      </c>
      <c r="E24" s="254">
        <v>37516.92</v>
      </c>
      <c r="F24" s="254">
        <v>3126.41</v>
      </c>
      <c r="G24" s="278">
        <v>389.8</v>
      </c>
      <c r="H24" s="275">
        <v>676.96</v>
      </c>
      <c r="I24" s="278">
        <v>258.52</v>
      </c>
      <c r="J24" s="254">
        <v>235.96</v>
      </c>
      <c r="K24" s="254">
        <v>55.18</v>
      </c>
      <c r="L24" s="302">
        <v>129.66999999999999</v>
      </c>
    </row>
    <row r="25" spans="1:12" x14ac:dyDescent="0.25">
      <c r="A25" s="122" t="s">
        <v>48</v>
      </c>
      <c r="B25" s="75" t="s">
        <v>578</v>
      </c>
      <c r="C25" s="131">
        <v>48510</v>
      </c>
      <c r="D25" s="131">
        <v>4042.5</v>
      </c>
      <c r="E25" s="131">
        <v>35558.76</v>
      </c>
      <c r="F25" s="131">
        <v>2963.23</v>
      </c>
      <c r="G25" s="277">
        <v>282.97500000000002</v>
      </c>
      <c r="H25" s="274" t="s">
        <v>581</v>
      </c>
      <c r="I25" s="277">
        <v>352.06</v>
      </c>
      <c r="J25" s="131">
        <v>233.09</v>
      </c>
      <c r="K25" s="131">
        <v>54.51</v>
      </c>
      <c r="L25" s="301">
        <v>156.61000000000001</v>
      </c>
    </row>
    <row r="26" spans="1:12" x14ac:dyDescent="0.25">
      <c r="A26" s="122"/>
      <c r="B26" s="75" t="s">
        <v>579</v>
      </c>
      <c r="C26" s="131">
        <v>74006</v>
      </c>
      <c r="D26" s="131">
        <v>6167.166666666667</v>
      </c>
      <c r="E26" s="131">
        <v>54673.799999999996</v>
      </c>
      <c r="F26" s="131">
        <v>4556.1499999999996</v>
      </c>
      <c r="G26" s="277">
        <v>431.70166666666665</v>
      </c>
      <c r="H26" s="274" t="s">
        <v>581</v>
      </c>
      <c r="I26" s="277">
        <v>490.09</v>
      </c>
      <c r="J26" s="131">
        <v>355.6</v>
      </c>
      <c r="K26" s="131">
        <v>83.16</v>
      </c>
      <c r="L26" s="301">
        <v>250.47</v>
      </c>
    </row>
    <row r="27" spans="1:12" x14ac:dyDescent="0.25">
      <c r="A27" s="252"/>
      <c r="B27" s="253" t="s">
        <v>580</v>
      </c>
      <c r="C27" s="254">
        <v>95142</v>
      </c>
      <c r="D27" s="254">
        <v>7928.5</v>
      </c>
      <c r="E27" s="254">
        <v>69534.12</v>
      </c>
      <c r="F27" s="254">
        <v>5794.5099999999993</v>
      </c>
      <c r="G27" s="278">
        <v>554.995</v>
      </c>
      <c r="H27" s="275" t="s">
        <v>581</v>
      </c>
      <c r="I27" s="278">
        <v>686.65</v>
      </c>
      <c r="J27" s="254">
        <v>457.16</v>
      </c>
      <c r="K27" s="254">
        <v>106.92</v>
      </c>
      <c r="L27" s="302">
        <v>328.27</v>
      </c>
    </row>
    <row r="28" spans="1:12" x14ac:dyDescent="0.25">
      <c r="A28" s="122" t="s">
        <v>49</v>
      </c>
      <c r="B28" s="75" t="s">
        <v>578</v>
      </c>
      <c r="C28" s="131">
        <v>36653</v>
      </c>
      <c r="D28" s="131">
        <v>3054.4166666666665</v>
      </c>
      <c r="E28" s="131">
        <v>26705.159999999996</v>
      </c>
      <c r="F28" s="131">
        <v>2225.4299999999998</v>
      </c>
      <c r="G28" s="277">
        <v>274.89749999999998</v>
      </c>
      <c r="H28" s="274">
        <v>0</v>
      </c>
      <c r="I28" s="277">
        <v>234.46</v>
      </c>
      <c r="J28" s="131">
        <v>172.33</v>
      </c>
      <c r="K28" s="131">
        <v>40.299999999999997</v>
      </c>
      <c r="L28" s="301">
        <v>107</v>
      </c>
    </row>
    <row r="29" spans="1:12" x14ac:dyDescent="0.25">
      <c r="A29" s="122"/>
      <c r="B29" s="75" t="s">
        <v>579</v>
      </c>
      <c r="C29" s="131">
        <v>46862</v>
      </c>
      <c r="D29" s="131">
        <v>3905.1666666666665</v>
      </c>
      <c r="E29" s="131">
        <v>28080</v>
      </c>
      <c r="F29" s="131">
        <v>2340</v>
      </c>
      <c r="G29" s="277">
        <v>351.46499999999997</v>
      </c>
      <c r="H29" s="274">
        <v>748</v>
      </c>
      <c r="I29" s="277">
        <v>143.07</v>
      </c>
      <c r="J29" s="131">
        <v>173.95</v>
      </c>
      <c r="K29" s="131">
        <v>40.68</v>
      </c>
      <c r="L29" s="301">
        <v>108</v>
      </c>
    </row>
    <row r="30" spans="1:12" x14ac:dyDescent="0.25">
      <c r="A30" s="252"/>
      <c r="B30" s="253" t="s">
        <v>580</v>
      </c>
      <c r="C30" s="254">
        <v>70175</v>
      </c>
      <c r="D30" s="254">
        <v>5847.916666666667</v>
      </c>
      <c r="E30" s="254">
        <v>44112.600000000006</v>
      </c>
      <c r="F30" s="254">
        <v>3676.0500000000006</v>
      </c>
      <c r="G30" s="278">
        <v>526.3125</v>
      </c>
      <c r="H30" s="275">
        <v>748</v>
      </c>
      <c r="I30" s="278">
        <v>350.67</v>
      </c>
      <c r="J30" s="254">
        <v>283.56</v>
      </c>
      <c r="K30" s="254">
        <v>66.319999999999993</v>
      </c>
      <c r="L30" s="302">
        <v>197</v>
      </c>
    </row>
    <row r="31" spans="1:12" x14ac:dyDescent="0.25">
      <c r="A31" s="122" t="s">
        <v>51</v>
      </c>
      <c r="B31" s="75" t="s">
        <v>578</v>
      </c>
      <c r="C31" s="131">
        <v>37127</v>
      </c>
      <c r="D31" s="131">
        <v>3093.9166666666665</v>
      </c>
      <c r="E31" s="131">
        <v>27849.600000000002</v>
      </c>
      <c r="F31" s="131">
        <v>2320.8000000000002</v>
      </c>
      <c r="G31" s="277">
        <v>185.63499999999999</v>
      </c>
      <c r="H31" s="274">
        <v>25</v>
      </c>
      <c r="I31" s="277">
        <v>246.91</v>
      </c>
      <c r="J31" s="131">
        <v>178.76</v>
      </c>
      <c r="K31" s="131">
        <v>41.81</v>
      </c>
      <c r="L31" s="301">
        <v>95</v>
      </c>
    </row>
    <row r="32" spans="1:12" x14ac:dyDescent="0.25">
      <c r="A32" s="122"/>
      <c r="B32" s="75" t="s">
        <v>579</v>
      </c>
      <c r="C32" s="131">
        <v>53458</v>
      </c>
      <c r="D32" s="131">
        <v>4454.833333333333</v>
      </c>
      <c r="E32" s="131">
        <v>34299.96</v>
      </c>
      <c r="F32" s="131">
        <v>2858.33</v>
      </c>
      <c r="G32" s="277">
        <v>267.29000000000002</v>
      </c>
      <c r="H32" s="274">
        <v>720</v>
      </c>
      <c r="I32" s="277">
        <v>217.94</v>
      </c>
      <c r="J32" s="131">
        <v>214.99</v>
      </c>
      <c r="K32" s="131">
        <v>50.28</v>
      </c>
      <c r="L32" s="301">
        <v>126</v>
      </c>
    </row>
    <row r="33" spans="1:12" x14ac:dyDescent="0.25">
      <c r="A33" s="252"/>
      <c r="B33" s="253" t="s">
        <v>580</v>
      </c>
      <c r="C33" s="254">
        <v>63359</v>
      </c>
      <c r="D33" s="254">
        <v>5279.916666666667</v>
      </c>
      <c r="E33" s="254">
        <v>41269.800000000003</v>
      </c>
      <c r="F33" s="254">
        <v>3439.15</v>
      </c>
      <c r="G33" s="278">
        <v>316.79500000000002</v>
      </c>
      <c r="H33" s="275">
        <v>720</v>
      </c>
      <c r="I33" s="278">
        <v>311.01</v>
      </c>
      <c r="J33" s="254">
        <v>263.07</v>
      </c>
      <c r="K33" s="254">
        <v>61.53</v>
      </c>
      <c r="L33" s="302">
        <v>168</v>
      </c>
    </row>
    <row r="34" spans="1:12" x14ac:dyDescent="0.25">
      <c r="A34" s="122" t="s">
        <v>53</v>
      </c>
      <c r="B34" s="75" t="s">
        <v>578</v>
      </c>
      <c r="C34" s="131">
        <v>38074</v>
      </c>
      <c r="D34" s="131">
        <v>3172.8333333333335</v>
      </c>
      <c r="E34" s="131">
        <v>28427.879999999997</v>
      </c>
      <c r="F34" s="131">
        <v>2368.9899999999998</v>
      </c>
      <c r="G34" s="277">
        <v>222.09833333333336</v>
      </c>
      <c r="H34" s="274">
        <v>0</v>
      </c>
      <c r="I34" s="277">
        <v>255.01</v>
      </c>
      <c r="J34" s="131">
        <v>182.95</v>
      </c>
      <c r="K34" s="131">
        <v>42.79</v>
      </c>
      <c r="L34" s="301">
        <v>101</v>
      </c>
    </row>
    <row r="35" spans="1:12" x14ac:dyDescent="0.25">
      <c r="A35" s="122"/>
      <c r="B35" s="75" t="s">
        <v>579</v>
      </c>
      <c r="C35" s="131">
        <v>54762</v>
      </c>
      <c r="D35" s="131">
        <v>4563.5</v>
      </c>
      <c r="E35" s="131">
        <v>30502.560000000001</v>
      </c>
      <c r="F35" s="131">
        <v>2541.88</v>
      </c>
      <c r="G35" s="277">
        <v>319.44499999999999</v>
      </c>
      <c r="H35" s="274">
        <v>1247.8399999999999</v>
      </c>
      <c r="I35" s="277">
        <v>162.12</v>
      </c>
      <c r="J35" s="131">
        <v>185.77</v>
      </c>
      <c r="K35" s="131">
        <v>43.45</v>
      </c>
      <c r="L35" s="301">
        <v>63</v>
      </c>
    </row>
    <row r="36" spans="1:12" x14ac:dyDescent="0.25">
      <c r="A36" s="252"/>
      <c r="B36" s="253" t="s">
        <v>580</v>
      </c>
      <c r="C36" s="254">
        <v>57151</v>
      </c>
      <c r="D36" s="254">
        <v>4762.583333333333</v>
      </c>
      <c r="E36" s="254">
        <v>32188.68</v>
      </c>
      <c r="F36" s="254">
        <v>2682.39</v>
      </c>
      <c r="G36" s="278">
        <v>333.38083333333333</v>
      </c>
      <c r="H36" s="275">
        <v>1247.8399999999999</v>
      </c>
      <c r="I36" s="278">
        <v>183.6</v>
      </c>
      <c r="J36" s="254">
        <v>197.24</v>
      </c>
      <c r="K36" s="254">
        <v>46.13</v>
      </c>
      <c r="L36" s="302">
        <v>72</v>
      </c>
    </row>
    <row r="37" spans="1:12" x14ac:dyDescent="0.25">
      <c r="A37" s="122" t="s">
        <v>54</v>
      </c>
      <c r="B37" s="75" t="s">
        <v>578</v>
      </c>
      <c r="C37" s="131">
        <v>37704</v>
      </c>
      <c r="D37" s="131">
        <v>3142</v>
      </c>
      <c r="E37" s="131">
        <v>27159.360000000001</v>
      </c>
      <c r="F37" s="131">
        <v>2263.2800000000002</v>
      </c>
      <c r="G37" s="277">
        <v>282.77999999999997</v>
      </c>
      <c r="H37" s="274">
        <v>9.6999999999999993</v>
      </c>
      <c r="I37" s="277">
        <v>242.86</v>
      </c>
      <c r="J37" s="131">
        <v>176.67</v>
      </c>
      <c r="K37" s="131">
        <v>41.32</v>
      </c>
      <c r="L37" s="301">
        <v>125.39</v>
      </c>
    </row>
    <row r="38" spans="1:12" x14ac:dyDescent="0.25">
      <c r="A38" s="122"/>
      <c r="B38" s="75" t="s">
        <v>579</v>
      </c>
      <c r="C38" s="131">
        <v>53188</v>
      </c>
      <c r="D38" s="131">
        <v>4432.333333333333</v>
      </c>
      <c r="E38" s="131">
        <v>36125.279999999999</v>
      </c>
      <c r="F38" s="131">
        <v>3010.44</v>
      </c>
      <c r="G38" s="277">
        <v>398.91</v>
      </c>
      <c r="H38" s="274">
        <v>306.56</v>
      </c>
      <c r="I38" s="277">
        <v>249.06</v>
      </c>
      <c r="J38" s="131">
        <v>231.07</v>
      </c>
      <c r="K38" s="131">
        <v>54.04</v>
      </c>
      <c r="L38" s="301">
        <v>182.25</v>
      </c>
    </row>
    <row r="39" spans="1:12" x14ac:dyDescent="0.25">
      <c r="A39" s="252"/>
      <c r="B39" s="253" t="s">
        <v>580</v>
      </c>
      <c r="C39" s="254">
        <v>76568</v>
      </c>
      <c r="D39" s="254">
        <v>6380.666666666667</v>
      </c>
      <c r="E39" s="254">
        <v>51731.16</v>
      </c>
      <c r="F39" s="254">
        <v>4310.93</v>
      </c>
      <c r="G39" s="278">
        <v>574.26</v>
      </c>
      <c r="H39" s="275">
        <v>306.56</v>
      </c>
      <c r="I39" s="278">
        <v>461.82</v>
      </c>
      <c r="J39" s="254">
        <v>340.99</v>
      </c>
      <c r="K39" s="254">
        <v>79.75</v>
      </c>
      <c r="L39" s="302">
        <v>306.36</v>
      </c>
    </row>
    <row r="40" spans="1:12" x14ac:dyDescent="0.25">
      <c r="A40" s="122" t="s">
        <v>56</v>
      </c>
      <c r="B40" s="75" t="s">
        <v>578</v>
      </c>
      <c r="C40" s="131">
        <v>39024</v>
      </c>
      <c r="D40" s="131">
        <v>3252</v>
      </c>
      <c r="E40" s="131">
        <v>27884.04</v>
      </c>
      <c r="F40" s="131">
        <v>2323.67</v>
      </c>
      <c r="G40" s="277">
        <v>227.64000000000001</v>
      </c>
      <c r="H40" s="274">
        <v>255.75000000000003</v>
      </c>
      <c r="I40" s="277">
        <v>233.16</v>
      </c>
      <c r="J40" s="131">
        <v>171.65</v>
      </c>
      <c r="K40" s="131">
        <v>40.14</v>
      </c>
      <c r="L40" s="301">
        <v>0</v>
      </c>
    </row>
    <row r="41" spans="1:12" x14ac:dyDescent="0.25">
      <c r="A41" s="122"/>
      <c r="B41" s="75" t="s">
        <v>579</v>
      </c>
      <c r="C41" s="131">
        <v>52871</v>
      </c>
      <c r="D41" s="131">
        <v>4405.916666666667</v>
      </c>
      <c r="E41" s="131">
        <v>34478.879999999997</v>
      </c>
      <c r="F41" s="131">
        <v>2873.24</v>
      </c>
      <c r="G41" s="277">
        <v>220.29583333333335</v>
      </c>
      <c r="H41" s="274">
        <v>856.35</v>
      </c>
      <c r="I41" s="277">
        <v>201.35</v>
      </c>
      <c r="J41" s="131">
        <v>206.41</v>
      </c>
      <c r="K41" s="131">
        <v>48.27</v>
      </c>
      <c r="L41" s="301">
        <v>0</v>
      </c>
    </row>
    <row r="42" spans="1:12" x14ac:dyDescent="0.25">
      <c r="A42" s="252"/>
      <c r="B42" s="253" t="s">
        <v>580</v>
      </c>
      <c r="C42" s="254">
        <v>64967</v>
      </c>
      <c r="D42" s="254">
        <v>5413.916666666667</v>
      </c>
      <c r="E42" s="254">
        <v>43711.92</v>
      </c>
      <c r="F42" s="254">
        <v>3642.66</v>
      </c>
      <c r="G42" s="278">
        <v>270.69583333333338</v>
      </c>
      <c r="H42" s="275">
        <v>856.35</v>
      </c>
      <c r="I42" s="278">
        <v>316.26</v>
      </c>
      <c r="J42" s="254">
        <v>265.79000000000002</v>
      </c>
      <c r="K42" s="254">
        <v>62.16</v>
      </c>
      <c r="L42" s="302">
        <v>0</v>
      </c>
    </row>
    <row r="43" spans="1:12" x14ac:dyDescent="0.25">
      <c r="A43" s="122" t="s">
        <v>57</v>
      </c>
      <c r="B43" s="75" t="s">
        <v>578</v>
      </c>
      <c r="C43" s="131">
        <v>44527</v>
      </c>
      <c r="D43" s="131">
        <v>3710.5833333333335</v>
      </c>
      <c r="E43" s="131">
        <v>30566.879999999997</v>
      </c>
      <c r="F43" s="131">
        <v>2547.2399999999998</v>
      </c>
      <c r="G43" s="277">
        <v>285.71491666666668</v>
      </c>
      <c r="H43" s="274">
        <v>378</v>
      </c>
      <c r="I43" s="277">
        <v>266.54000000000002</v>
      </c>
      <c r="J43" s="131">
        <v>188.91</v>
      </c>
      <c r="K43" s="131">
        <v>44.18</v>
      </c>
      <c r="L43" s="301">
        <v>0</v>
      </c>
    </row>
    <row r="44" spans="1:12" x14ac:dyDescent="0.25">
      <c r="A44" s="122"/>
      <c r="B44" s="75" t="s">
        <v>579</v>
      </c>
      <c r="C44" s="131">
        <v>57641</v>
      </c>
      <c r="D44" s="131">
        <v>4803.416666666667</v>
      </c>
      <c r="E44" s="131">
        <v>28485</v>
      </c>
      <c r="F44" s="131">
        <v>2373.75</v>
      </c>
      <c r="G44" s="277">
        <v>369.86308333333335</v>
      </c>
      <c r="H44" s="274">
        <v>1718</v>
      </c>
      <c r="I44" s="277">
        <v>134.06</v>
      </c>
      <c r="J44" s="131">
        <v>168.36</v>
      </c>
      <c r="K44" s="131">
        <v>39.380000000000003</v>
      </c>
      <c r="L44" s="301">
        <v>0</v>
      </c>
    </row>
    <row r="45" spans="1:12" x14ac:dyDescent="0.25">
      <c r="A45" s="252"/>
      <c r="B45" s="253" t="s">
        <v>580</v>
      </c>
      <c r="C45" s="254">
        <v>63673</v>
      </c>
      <c r="D45" s="254">
        <v>5306.083333333333</v>
      </c>
      <c r="E45" s="254">
        <v>33034.92</v>
      </c>
      <c r="F45" s="254">
        <v>2752.91</v>
      </c>
      <c r="G45" s="278">
        <v>408.56841666666668</v>
      </c>
      <c r="H45" s="275">
        <v>1718</v>
      </c>
      <c r="I45" s="278">
        <v>183.38</v>
      </c>
      <c r="J45" s="254">
        <v>197.1</v>
      </c>
      <c r="K45" s="254">
        <v>46.1</v>
      </c>
      <c r="L45" s="302">
        <v>0</v>
      </c>
    </row>
    <row r="46" spans="1:12" x14ac:dyDescent="0.25">
      <c r="A46" s="122" t="s">
        <v>58</v>
      </c>
      <c r="B46" s="75" t="s">
        <v>578</v>
      </c>
      <c r="C46" s="131">
        <v>42251</v>
      </c>
      <c r="D46" s="131">
        <v>3520.9166666666665</v>
      </c>
      <c r="E46" s="131">
        <v>30387.72</v>
      </c>
      <c r="F46" s="131">
        <v>2532.31</v>
      </c>
      <c r="G46" s="277">
        <v>316.88249999999999</v>
      </c>
      <c r="H46" s="274">
        <v>0</v>
      </c>
      <c r="I46" s="277">
        <v>285.39999999999998</v>
      </c>
      <c r="J46" s="131">
        <v>198.65</v>
      </c>
      <c r="K46" s="131">
        <v>46.46</v>
      </c>
      <c r="L46" s="301">
        <v>141.21</v>
      </c>
    </row>
    <row r="47" spans="1:12" x14ac:dyDescent="0.25">
      <c r="A47" s="122"/>
      <c r="B47" s="75" t="s">
        <v>579</v>
      </c>
      <c r="C47" s="131">
        <v>58506</v>
      </c>
      <c r="D47" s="131">
        <v>4875.5</v>
      </c>
      <c r="E47" s="131">
        <v>41788.32</v>
      </c>
      <c r="F47" s="131">
        <v>3482.36</v>
      </c>
      <c r="G47" s="277">
        <v>243.77500000000001</v>
      </c>
      <c r="H47" s="274">
        <v>287</v>
      </c>
      <c r="I47" s="277">
        <v>323.2</v>
      </c>
      <c r="J47" s="131">
        <v>269.37</v>
      </c>
      <c r="K47" s="131">
        <v>63</v>
      </c>
      <c r="L47" s="301">
        <v>206.8</v>
      </c>
    </row>
    <row r="48" spans="1:12" x14ac:dyDescent="0.25">
      <c r="A48" s="252"/>
      <c r="B48" s="253" t="s">
        <v>580</v>
      </c>
      <c r="C48" s="254">
        <v>72255</v>
      </c>
      <c r="D48" s="254">
        <v>6021.25</v>
      </c>
      <c r="E48" s="254">
        <v>51532.08</v>
      </c>
      <c r="F48" s="254">
        <v>4294.34</v>
      </c>
      <c r="G48" s="278">
        <v>301.0625</v>
      </c>
      <c r="H48" s="275">
        <v>287</v>
      </c>
      <c r="I48" s="278">
        <v>453.82</v>
      </c>
      <c r="J48" s="254">
        <v>336.86</v>
      </c>
      <c r="K48" s="254">
        <v>78.78</v>
      </c>
      <c r="L48" s="302">
        <v>269.39</v>
      </c>
    </row>
    <row r="49" spans="1:12" x14ac:dyDescent="0.25">
      <c r="A49" s="122" t="s">
        <v>59</v>
      </c>
      <c r="B49" s="75" t="s">
        <v>578</v>
      </c>
      <c r="C49" s="131">
        <v>37987</v>
      </c>
      <c r="D49" s="131">
        <v>3165.5833333333335</v>
      </c>
      <c r="E49" s="131">
        <v>27684.120000000003</v>
      </c>
      <c r="F49" s="131">
        <v>2307.0100000000002</v>
      </c>
      <c r="G49" s="277">
        <v>189.93499999999997</v>
      </c>
      <c r="H49" s="274">
        <v>61</v>
      </c>
      <c r="I49" s="277">
        <v>250.67</v>
      </c>
      <c r="J49" s="131">
        <v>180.71</v>
      </c>
      <c r="K49" s="131">
        <v>42.26</v>
      </c>
      <c r="L49" s="301">
        <v>134</v>
      </c>
    </row>
    <row r="50" spans="1:12" x14ac:dyDescent="0.25">
      <c r="A50" s="122"/>
      <c r="B50" s="75" t="s">
        <v>579</v>
      </c>
      <c r="C50" s="131">
        <v>50261</v>
      </c>
      <c r="D50" s="131">
        <v>4188.416666666667</v>
      </c>
      <c r="E50" s="131">
        <v>34927.68</v>
      </c>
      <c r="F50" s="131">
        <v>2910.64</v>
      </c>
      <c r="G50" s="277">
        <v>251.30499999999998</v>
      </c>
      <c r="H50" s="274">
        <v>341</v>
      </c>
      <c r="I50" s="277">
        <v>233.37</v>
      </c>
      <c r="J50" s="131">
        <v>222.96</v>
      </c>
      <c r="K50" s="131">
        <v>52.14</v>
      </c>
      <c r="L50" s="301">
        <v>177</v>
      </c>
    </row>
    <row r="51" spans="1:12" x14ac:dyDescent="0.25">
      <c r="A51" s="122"/>
      <c r="B51" s="75" t="s">
        <v>580</v>
      </c>
      <c r="C51" s="131">
        <v>65778</v>
      </c>
      <c r="D51" s="131">
        <v>5481.5</v>
      </c>
      <c r="E51" s="131">
        <v>45687.479999999996</v>
      </c>
      <c r="F51" s="131">
        <v>3807.2899999999995</v>
      </c>
      <c r="G51" s="277">
        <v>328.89</v>
      </c>
      <c r="H51" s="274">
        <v>341</v>
      </c>
      <c r="I51" s="277">
        <v>379.23</v>
      </c>
      <c r="J51" s="131">
        <v>298.32</v>
      </c>
      <c r="K51" s="131">
        <v>69.77</v>
      </c>
      <c r="L51" s="301">
        <v>257</v>
      </c>
    </row>
    <row r="52" spans="1:12" x14ac:dyDescent="0.25">
      <c r="A52" s="220" t="s">
        <v>582</v>
      </c>
      <c r="B52" s="218" t="s">
        <v>578</v>
      </c>
      <c r="C52" s="255">
        <v>40285.0625</v>
      </c>
      <c r="D52" s="255">
        <v>3357.088541666667</v>
      </c>
      <c r="E52" s="255">
        <v>29420.369999999995</v>
      </c>
      <c r="F52" s="255">
        <v>2451.6974999999998</v>
      </c>
      <c r="G52" s="286">
        <v>239.65569348958334</v>
      </c>
      <c r="H52" s="283">
        <v>72.898666666666671</v>
      </c>
      <c r="I52" s="286">
        <v>266.8075</v>
      </c>
      <c r="J52" s="255">
        <v>189.04374999999999</v>
      </c>
      <c r="K52" s="255">
        <v>44.21125</v>
      </c>
      <c r="L52" s="305">
        <v>119.79000000000002</v>
      </c>
    </row>
    <row r="53" spans="1:12" x14ac:dyDescent="0.25">
      <c r="A53" s="195"/>
      <c r="B53" s="219" t="s">
        <v>579</v>
      </c>
      <c r="C53" s="229">
        <v>55675.5</v>
      </c>
      <c r="D53" s="229">
        <v>4639.625</v>
      </c>
      <c r="E53" s="229">
        <v>36663.112500000003</v>
      </c>
      <c r="F53" s="229">
        <v>3055.2593750000001</v>
      </c>
      <c r="G53" s="287">
        <v>312.25187734375004</v>
      </c>
      <c r="H53" s="284">
        <v>653.55666666666684</v>
      </c>
      <c r="I53" s="287">
        <v>248.32249999999996</v>
      </c>
      <c r="J53" s="229">
        <v>230.30999999999997</v>
      </c>
      <c r="K53" s="229">
        <v>53.863124999999997</v>
      </c>
      <c r="L53" s="306">
        <v>156.19538461538463</v>
      </c>
    </row>
    <row r="54" spans="1:12" ht="15.75" thickBot="1" x14ac:dyDescent="0.3">
      <c r="A54" s="195"/>
      <c r="B54" s="221" t="s">
        <v>580</v>
      </c>
      <c r="C54" s="256">
        <v>69306.1875</v>
      </c>
      <c r="D54" s="256">
        <v>5775.515625</v>
      </c>
      <c r="E54" s="256">
        <v>46296.112500000003</v>
      </c>
      <c r="F54" s="256">
        <v>3858.0093750000001</v>
      </c>
      <c r="G54" s="288">
        <v>387.13702343750003</v>
      </c>
      <c r="H54" s="285">
        <v>653.55666666666684</v>
      </c>
      <c r="I54" s="288">
        <v>374.91437500000006</v>
      </c>
      <c r="J54" s="256">
        <v>296.08999999999997</v>
      </c>
      <c r="K54" s="256">
        <v>69.248125000000002</v>
      </c>
      <c r="L54" s="307">
        <v>218.31846153846152</v>
      </c>
    </row>
  </sheetData>
  <sheetProtection algorithmName="SHA-512" hashValue="OBCwz/v73Cyvyo0Z0xzRIJ+SUlG5HWheUQ4+9ZR1Bzu8U6sGiwSpgwFljMgEsIp1VkZpygK6EKfIsQjg6IqrbQ==" saltValue="A3ogY8zx1O8J+NvsByV9qg==" spinCount="100000" sheet="1" objects="1" scenarios="1" selectLockedCells="1" selectUnlockedCells="1"/>
  <mergeCells count="3">
    <mergeCell ref="C2:F2"/>
    <mergeCell ref="G2:H2"/>
    <mergeCell ref="I2:L2"/>
  </mergeCells>
  <pageMargins left="0.7" right="0.7" top="0.75" bottom="0.75" header="0.3" footer="0.3"/>
  <drawing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4815-C9D9-418D-BCAA-273AE2A773E1}">
  <sheetPr>
    <tabColor rgb="FFE25A33"/>
  </sheetPr>
  <dimension ref="A1:L71"/>
  <sheetViews>
    <sheetView workbookViewId="0">
      <pane ySplit="3" topLeftCell="A4" activePane="bottomLeft" state="frozen"/>
      <selection pane="bottomLeft" activeCell="C70" sqref="C70:L70"/>
    </sheetView>
  </sheetViews>
  <sheetFormatPr defaultRowHeight="15" x14ac:dyDescent="0.25"/>
  <cols>
    <col min="1" max="1" width="14.85546875" style="56" customWidth="1"/>
    <col min="2" max="2" width="15" customWidth="1"/>
    <col min="3" max="6" width="17.140625" customWidth="1"/>
    <col min="7" max="8" width="18.5703125" customWidth="1"/>
    <col min="9" max="9" width="17.7109375" bestFit="1" customWidth="1"/>
    <col min="10" max="10" width="14.7109375" bestFit="1" customWidth="1"/>
    <col min="11" max="11" width="15" bestFit="1" customWidth="1"/>
    <col min="12" max="12" width="15.140625" bestFit="1" customWidth="1"/>
  </cols>
  <sheetData>
    <row r="1" spans="1:12" ht="20.25" x14ac:dyDescent="0.3">
      <c r="A1" s="124" t="s">
        <v>585</v>
      </c>
      <c r="B1" s="125"/>
    </row>
    <row r="2" spans="1:12" ht="19.7" customHeight="1" x14ac:dyDescent="0.25">
      <c r="A2" s="6"/>
      <c r="B2" s="126"/>
      <c r="C2" s="651" t="s">
        <v>564</v>
      </c>
      <c r="D2" s="651"/>
      <c r="E2" s="651"/>
      <c r="F2" s="651"/>
      <c r="G2" s="657" t="s">
        <v>565</v>
      </c>
      <c r="H2" s="658"/>
      <c r="I2" s="655" t="s">
        <v>566</v>
      </c>
      <c r="J2" s="655"/>
      <c r="K2" s="655"/>
      <c r="L2" s="659"/>
    </row>
    <row r="3" spans="1:12" s="130" customFormat="1" ht="43.5" x14ac:dyDescent="0.25">
      <c r="A3" s="127" t="s">
        <v>19</v>
      </c>
      <c r="B3" s="128" t="s">
        <v>567</v>
      </c>
      <c r="C3" s="129" t="s">
        <v>568</v>
      </c>
      <c r="D3" s="129" t="s">
        <v>569</v>
      </c>
      <c r="E3" s="129" t="s">
        <v>570</v>
      </c>
      <c r="F3" s="129" t="s">
        <v>571</v>
      </c>
      <c r="G3" s="590" t="s">
        <v>572</v>
      </c>
      <c r="H3" s="593" t="s">
        <v>573</v>
      </c>
      <c r="I3" s="299" t="s">
        <v>574</v>
      </c>
      <c r="J3" s="299" t="s">
        <v>575</v>
      </c>
      <c r="K3" s="299" t="s">
        <v>576</v>
      </c>
      <c r="L3" s="596" t="s">
        <v>577</v>
      </c>
    </row>
    <row r="4" spans="1:12" x14ac:dyDescent="0.25">
      <c r="A4" s="587" t="s">
        <v>37</v>
      </c>
      <c r="B4" s="588" t="s">
        <v>578</v>
      </c>
      <c r="C4" s="589">
        <v>41974</v>
      </c>
      <c r="D4" s="589">
        <v>3497.8333333333335</v>
      </c>
      <c r="E4" s="589">
        <v>30510.36</v>
      </c>
      <c r="F4" s="589">
        <v>2542.5300000000002</v>
      </c>
      <c r="G4" s="591">
        <v>216.86566666666667</v>
      </c>
      <c r="H4" s="594">
        <v>30</v>
      </c>
      <c r="I4" s="589">
        <v>287.33</v>
      </c>
      <c r="J4" s="589">
        <v>201.99</v>
      </c>
      <c r="K4" s="589">
        <v>47.24</v>
      </c>
      <c r="L4" s="594">
        <v>130.61000000000001</v>
      </c>
    </row>
    <row r="5" spans="1:12" x14ac:dyDescent="0.25">
      <c r="A5" s="584"/>
      <c r="B5" s="586" t="s">
        <v>579</v>
      </c>
      <c r="C5" s="585">
        <v>55834</v>
      </c>
      <c r="D5" s="585">
        <v>4652.833333333333</v>
      </c>
      <c r="E5" s="585">
        <v>39220.199999999997</v>
      </c>
      <c r="F5" s="585">
        <v>3268.35</v>
      </c>
      <c r="G5" s="592">
        <v>348.96250000000003</v>
      </c>
      <c r="H5" s="595">
        <v>307</v>
      </c>
      <c r="I5" s="585">
        <v>272.37</v>
      </c>
      <c r="J5" s="585">
        <v>247.81</v>
      </c>
      <c r="K5" s="585">
        <v>57.95</v>
      </c>
      <c r="L5" s="595">
        <v>150.38999999999999</v>
      </c>
    </row>
    <row r="6" spans="1:12" x14ac:dyDescent="0.25">
      <c r="A6" s="587"/>
      <c r="B6" s="588" t="s">
        <v>580</v>
      </c>
      <c r="C6" s="589">
        <v>73644</v>
      </c>
      <c r="D6" s="589">
        <v>6137</v>
      </c>
      <c r="E6" s="589">
        <v>51732.36</v>
      </c>
      <c r="F6" s="589">
        <v>4311.03</v>
      </c>
      <c r="G6" s="591">
        <v>460.27500000000003</v>
      </c>
      <c r="H6" s="594">
        <v>307</v>
      </c>
      <c r="I6" s="589">
        <v>437.12</v>
      </c>
      <c r="J6" s="589">
        <v>332.92</v>
      </c>
      <c r="K6" s="589">
        <v>77.86</v>
      </c>
      <c r="L6" s="594">
        <v>210.8</v>
      </c>
    </row>
    <row r="7" spans="1:12" x14ac:dyDescent="0.25">
      <c r="A7" s="584"/>
      <c r="B7" s="586" t="s">
        <v>586</v>
      </c>
      <c r="C7" s="585">
        <v>88060</v>
      </c>
      <c r="D7" s="585">
        <v>7338.333333333333</v>
      </c>
      <c r="E7" s="585">
        <v>61645.08</v>
      </c>
      <c r="F7" s="585">
        <v>5137.09</v>
      </c>
      <c r="G7" s="592">
        <v>550.375</v>
      </c>
      <c r="H7" s="595">
        <v>307</v>
      </c>
      <c r="I7" s="585">
        <v>570.47</v>
      </c>
      <c r="J7" s="585">
        <v>401.82</v>
      </c>
      <c r="K7" s="585">
        <v>93.97</v>
      </c>
      <c r="L7" s="595">
        <v>277.61</v>
      </c>
    </row>
    <row r="8" spans="1:12" x14ac:dyDescent="0.25">
      <c r="A8" s="587" t="s">
        <v>40</v>
      </c>
      <c r="B8" s="588" t="s">
        <v>578</v>
      </c>
      <c r="C8" s="589">
        <v>37168</v>
      </c>
      <c r="D8" s="589">
        <v>3097.3333333333335</v>
      </c>
      <c r="E8" s="589">
        <v>27479.040000000001</v>
      </c>
      <c r="F8" s="589">
        <v>2289.92</v>
      </c>
      <c r="G8" s="591">
        <v>216.81333333333336</v>
      </c>
      <c r="H8" s="594">
        <v>61.26</v>
      </c>
      <c r="I8" s="589">
        <v>234.69</v>
      </c>
      <c r="J8" s="589">
        <v>174.79</v>
      </c>
      <c r="K8" s="589">
        <v>40.880000000000003</v>
      </c>
      <c r="L8" s="594">
        <v>78.98</v>
      </c>
    </row>
    <row r="9" spans="1:12" x14ac:dyDescent="0.25">
      <c r="A9" s="584"/>
      <c r="B9" s="586" t="s">
        <v>579</v>
      </c>
      <c r="C9" s="585">
        <v>52610</v>
      </c>
      <c r="D9" s="585">
        <v>4384.166666666667</v>
      </c>
      <c r="E9" s="585">
        <v>32109.239999999998</v>
      </c>
      <c r="F9" s="585">
        <v>2675.77</v>
      </c>
      <c r="G9" s="592">
        <v>306.89166666666671</v>
      </c>
      <c r="H9" s="595">
        <v>883.44</v>
      </c>
      <c r="I9" s="585">
        <v>176.01</v>
      </c>
      <c r="J9" s="585">
        <v>198.02</v>
      </c>
      <c r="K9" s="585">
        <v>46.31</v>
      </c>
      <c r="L9" s="595">
        <v>97.73</v>
      </c>
    </row>
    <row r="10" spans="1:12" x14ac:dyDescent="0.25">
      <c r="A10" s="587"/>
      <c r="B10" s="588" t="s">
        <v>580</v>
      </c>
      <c r="C10" s="589">
        <v>55409</v>
      </c>
      <c r="D10" s="589">
        <v>4617.416666666667</v>
      </c>
      <c r="E10" s="589">
        <v>34070.76</v>
      </c>
      <c r="F10" s="589">
        <v>2839.23</v>
      </c>
      <c r="G10" s="591">
        <v>323.21916666666669</v>
      </c>
      <c r="H10" s="594">
        <v>883.44</v>
      </c>
      <c r="I10" s="589">
        <v>202.04</v>
      </c>
      <c r="J10" s="589">
        <v>211.47</v>
      </c>
      <c r="K10" s="589">
        <v>49.46</v>
      </c>
      <c r="L10" s="594">
        <v>108.56</v>
      </c>
    </row>
    <row r="11" spans="1:12" x14ac:dyDescent="0.25">
      <c r="A11" s="584"/>
      <c r="B11" s="586" t="s">
        <v>586</v>
      </c>
      <c r="C11" s="585">
        <v>82620</v>
      </c>
      <c r="D11" s="585">
        <v>6885</v>
      </c>
      <c r="E11" s="585">
        <v>53017.08</v>
      </c>
      <c r="F11" s="585">
        <v>4418.09</v>
      </c>
      <c r="G11" s="592">
        <v>481.95000000000005</v>
      </c>
      <c r="H11" s="595">
        <v>883.44</v>
      </c>
      <c r="I11" s="585">
        <v>455.1</v>
      </c>
      <c r="J11" s="585">
        <v>342.22</v>
      </c>
      <c r="K11" s="585">
        <v>80.03</v>
      </c>
      <c r="L11" s="595">
        <v>224.17</v>
      </c>
    </row>
    <row r="12" spans="1:12" x14ac:dyDescent="0.25">
      <c r="A12" s="587" t="s">
        <v>42</v>
      </c>
      <c r="B12" s="588" t="s">
        <v>578</v>
      </c>
      <c r="C12" s="589">
        <v>44037</v>
      </c>
      <c r="D12" s="589">
        <v>3669.75</v>
      </c>
      <c r="E12" s="589">
        <v>32679.72</v>
      </c>
      <c r="F12" s="589">
        <v>2723.31</v>
      </c>
      <c r="G12" s="591">
        <v>183.48749999999998</v>
      </c>
      <c r="H12" s="594">
        <v>47.16</v>
      </c>
      <c r="I12" s="589">
        <v>309.07</v>
      </c>
      <c r="J12" s="589">
        <v>213.22</v>
      </c>
      <c r="K12" s="589">
        <v>49.87</v>
      </c>
      <c r="L12" s="594">
        <v>143.63</v>
      </c>
    </row>
    <row r="13" spans="1:12" x14ac:dyDescent="0.25">
      <c r="A13" s="584"/>
      <c r="B13" s="586" t="s">
        <v>579</v>
      </c>
      <c r="C13" s="585">
        <v>65647</v>
      </c>
      <c r="D13" s="585">
        <v>5470.583333333333</v>
      </c>
      <c r="E13" s="585">
        <v>48416.04</v>
      </c>
      <c r="F13" s="585">
        <v>4034.67</v>
      </c>
      <c r="G13" s="592">
        <v>164.11749999999998</v>
      </c>
      <c r="H13" s="595">
        <v>272.86</v>
      </c>
      <c r="I13" s="585">
        <v>396.78</v>
      </c>
      <c r="J13" s="585">
        <v>312.08</v>
      </c>
      <c r="K13" s="585">
        <v>72.989999999999995</v>
      </c>
      <c r="L13" s="595">
        <v>217.09</v>
      </c>
    </row>
    <row r="14" spans="1:12" x14ac:dyDescent="0.25">
      <c r="A14" s="587"/>
      <c r="B14" s="588" t="s">
        <v>580</v>
      </c>
      <c r="C14" s="589">
        <v>89506</v>
      </c>
      <c r="D14" s="589">
        <v>7458.833333333333</v>
      </c>
      <c r="E14" s="589">
        <v>65547.959999999992</v>
      </c>
      <c r="F14" s="589">
        <v>5462.329999999999</v>
      </c>
      <c r="G14" s="591">
        <v>223.76499999999999</v>
      </c>
      <c r="H14" s="594">
        <v>272.86</v>
      </c>
      <c r="I14" s="589">
        <v>628.22</v>
      </c>
      <c r="J14" s="589">
        <v>431.66</v>
      </c>
      <c r="K14" s="589">
        <v>100.95</v>
      </c>
      <c r="L14" s="594">
        <v>339.05</v>
      </c>
    </row>
    <row r="15" spans="1:12" x14ac:dyDescent="0.25">
      <c r="A15" s="584"/>
      <c r="B15" s="586" t="s">
        <v>586</v>
      </c>
      <c r="C15" s="585">
        <v>124420</v>
      </c>
      <c r="D15" s="585">
        <v>10368.333333333334</v>
      </c>
      <c r="E15" s="585">
        <v>88868.4</v>
      </c>
      <c r="F15" s="585">
        <v>7405.7</v>
      </c>
      <c r="G15" s="592">
        <v>311.05</v>
      </c>
      <c r="H15" s="595">
        <v>272.86</v>
      </c>
      <c r="I15" s="585">
        <v>1104.9100000000001</v>
      </c>
      <c r="J15" s="585">
        <v>606.63</v>
      </c>
      <c r="K15" s="585">
        <v>141.87</v>
      </c>
      <c r="L15" s="595">
        <v>525.30999999999995</v>
      </c>
    </row>
    <row r="16" spans="1:12" x14ac:dyDescent="0.25">
      <c r="A16" s="587" t="s">
        <v>43</v>
      </c>
      <c r="B16" s="588" t="s">
        <v>578</v>
      </c>
      <c r="C16" s="589">
        <v>45337</v>
      </c>
      <c r="D16" s="589">
        <v>3778.0833333333335</v>
      </c>
      <c r="E16" s="589">
        <v>36434.399999999994</v>
      </c>
      <c r="F16" s="589">
        <v>3036.1999999999994</v>
      </c>
      <c r="G16" s="591">
        <v>113.34249999999999</v>
      </c>
      <c r="H16" s="594">
        <v>15</v>
      </c>
      <c r="I16" s="589">
        <v>334.34</v>
      </c>
      <c r="J16" s="589">
        <v>226.28</v>
      </c>
      <c r="K16" s="589">
        <v>52.92</v>
      </c>
      <c r="L16" s="594">
        <v>0</v>
      </c>
    </row>
    <row r="17" spans="1:12" x14ac:dyDescent="0.25">
      <c r="A17" s="584"/>
      <c r="B17" s="586" t="s">
        <v>579</v>
      </c>
      <c r="C17" s="585">
        <v>51230</v>
      </c>
      <c r="D17" s="585">
        <v>4269.166666666667</v>
      </c>
      <c r="E17" s="585">
        <v>40679.760000000002</v>
      </c>
      <c r="F17" s="585">
        <v>3389.98</v>
      </c>
      <c r="G17" s="592">
        <v>128.07499999999999</v>
      </c>
      <c r="H17" s="595">
        <v>180</v>
      </c>
      <c r="I17" s="585">
        <v>268.08</v>
      </c>
      <c r="J17" s="585">
        <v>245.59</v>
      </c>
      <c r="K17" s="585">
        <v>57.44</v>
      </c>
      <c r="L17" s="595">
        <v>0</v>
      </c>
    </row>
    <row r="18" spans="1:12" x14ac:dyDescent="0.25">
      <c r="A18" s="587"/>
      <c r="B18" s="588" t="s">
        <v>580</v>
      </c>
      <c r="C18" s="589">
        <v>69242</v>
      </c>
      <c r="D18" s="589">
        <v>5770.166666666667</v>
      </c>
      <c r="E18" s="589">
        <v>54718.200000000004</v>
      </c>
      <c r="F18" s="589">
        <v>4559.8500000000004</v>
      </c>
      <c r="G18" s="591">
        <v>173.10499999999999</v>
      </c>
      <c r="H18" s="594">
        <v>180</v>
      </c>
      <c r="I18" s="589">
        <v>442.8</v>
      </c>
      <c r="J18" s="589">
        <v>335.86</v>
      </c>
      <c r="K18" s="589">
        <v>78.55</v>
      </c>
      <c r="L18" s="594">
        <v>0</v>
      </c>
    </row>
    <row r="19" spans="1:12" x14ac:dyDescent="0.25">
      <c r="A19" s="584"/>
      <c r="B19" s="586" t="s">
        <v>586</v>
      </c>
      <c r="C19" s="585">
        <v>90240</v>
      </c>
      <c r="D19" s="585">
        <v>7520</v>
      </c>
      <c r="E19" s="585">
        <v>71084.040000000008</v>
      </c>
      <c r="F19" s="585">
        <v>5923.670000000001</v>
      </c>
      <c r="G19" s="592">
        <v>225.6</v>
      </c>
      <c r="H19" s="595">
        <v>180</v>
      </c>
      <c r="I19" s="585">
        <v>646.48</v>
      </c>
      <c r="J19" s="585">
        <v>103.16</v>
      </c>
      <c r="K19" s="585">
        <v>441.09</v>
      </c>
      <c r="L19" s="595">
        <v>0</v>
      </c>
    </row>
    <row r="20" spans="1:12" x14ac:dyDescent="0.25">
      <c r="A20" s="587" t="s">
        <v>44</v>
      </c>
      <c r="B20" s="588" t="s">
        <v>578</v>
      </c>
      <c r="C20" s="589">
        <v>38926</v>
      </c>
      <c r="D20" s="589">
        <v>3243.8333333333335</v>
      </c>
      <c r="E20" s="589">
        <v>27742.560000000001</v>
      </c>
      <c r="F20" s="589">
        <v>2311.88</v>
      </c>
      <c r="G20" s="591">
        <v>194.63</v>
      </c>
      <c r="H20" s="594">
        <v>143.03</v>
      </c>
      <c r="I20" s="589">
        <v>245.12</v>
      </c>
      <c r="J20" s="589">
        <v>180.18</v>
      </c>
      <c r="K20" s="589">
        <v>42.14</v>
      </c>
      <c r="L20" s="594">
        <v>126.85</v>
      </c>
    </row>
    <row r="21" spans="1:12" x14ac:dyDescent="0.25">
      <c r="A21" s="584"/>
      <c r="B21" s="586" t="s">
        <v>579</v>
      </c>
      <c r="C21" s="585">
        <v>62240</v>
      </c>
      <c r="D21" s="585">
        <v>5186.666666666667</v>
      </c>
      <c r="E21" s="585">
        <v>41254.92</v>
      </c>
      <c r="F21" s="585">
        <v>3437.91</v>
      </c>
      <c r="G21" s="592">
        <v>311.2</v>
      </c>
      <c r="H21" s="595">
        <v>580.76</v>
      </c>
      <c r="I21" s="585">
        <v>308.12</v>
      </c>
      <c r="J21" s="585">
        <v>266.27</v>
      </c>
      <c r="K21" s="585">
        <v>62.27</v>
      </c>
      <c r="L21" s="595">
        <v>220.14</v>
      </c>
    </row>
    <row r="22" spans="1:12" x14ac:dyDescent="0.25">
      <c r="A22" s="587"/>
      <c r="B22" s="588" t="s">
        <v>580</v>
      </c>
      <c r="C22" s="589">
        <v>80641</v>
      </c>
      <c r="D22" s="589">
        <v>6720.083333333333</v>
      </c>
      <c r="E22" s="589">
        <v>54158.520000000004</v>
      </c>
      <c r="F22" s="589">
        <v>4513.21</v>
      </c>
      <c r="G22" s="591">
        <v>403.20499999999998</v>
      </c>
      <c r="H22" s="594">
        <v>580.76</v>
      </c>
      <c r="I22" s="589">
        <v>481.08</v>
      </c>
      <c r="J22" s="589">
        <v>355.64</v>
      </c>
      <c r="K22" s="589">
        <v>83.17</v>
      </c>
      <c r="L22" s="594">
        <v>303.02</v>
      </c>
    </row>
    <row r="23" spans="1:12" x14ac:dyDescent="0.25">
      <c r="A23" s="584"/>
      <c r="B23" s="586" t="s">
        <v>586</v>
      </c>
      <c r="C23" s="585">
        <v>99040</v>
      </c>
      <c r="D23" s="585">
        <v>8253.3333333333339</v>
      </c>
      <c r="E23" s="585">
        <v>67060.44</v>
      </c>
      <c r="F23" s="585">
        <v>5588.37</v>
      </c>
      <c r="G23" s="592">
        <v>495.2</v>
      </c>
      <c r="H23" s="595">
        <v>580.76</v>
      </c>
      <c r="I23" s="585">
        <v>654.03</v>
      </c>
      <c r="J23" s="585">
        <v>445</v>
      </c>
      <c r="K23" s="585">
        <v>104.07</v>
      </c>
      <c r="L23" s="595">
        <v>385.9</v>
      </c>
    </row>
    <row r="24" spans="1:12" x14ac:dyDescent="0.25">
      <c r="A24" s="587" t="s">
        <v>46</v>
      </c>
      <c r="B24" s="588" t="s">
        <v>578</v>
      </c>
      <c r="C24" s="589">
        <v>38010</v>
      </c>
      <c r="D24" s="589">
        <v>3167.5</v>
      </c>
      <c r="E24" s="589">
        <v>28117.199999999997</v>
      </c>
      <c r="F24" s="589">
        <v>2343.1</v>
      </c>
      <c r="G24" s="591">
        <v>407.18212499999998</v>
      </c>
      <c r="H24" s="594">
        <v>28.34</v>
      </c>
      <c r="I24" s="589">
        <v>224.21</v>
      </c>
      <c r="J24" s="589"/>
      <c r="K24" s="589">
        <v>39.61</v>
      </c>
      <c r="L24" s="594">
        <v>125.06</v>
      </c>
    </row>
    <row r="25" spans="1:12" x14ac:dyDescent="0.25">
      <c r="A25" s="584"/>
      <c r="B25" s="586" t="s">
        <v>579</v>
      </c>
      <c r="C25" s="585">
        <v>54574</v>
      </c>
      <c r="D25" s="585">
        <v>4547.833333333333</v>
      </c>
      <c r="E25" s="585">
        <v>34396.32</v>
      </c>
      <c r="F25" s="585">
        <v>2866.36</v>
      </c>
      <c r="G25" s="592">
        <v>584.62397499999997</v>
      </c>
      <c r="H25" s="595">
        <v>716.64</v>
      </c>
      <c r="I25" s="585">
        <v>182.34</v>
      </c>
      <c r="J25" s="585"/>
      <c r="K25" s="585">
        <v>47.08</v>
      </c>
      <c r="L25" s="595">
        <v>150.79</v>
      </c>
    </row>
    <row r="26" spans="1:12" x14ac:dyDescent="0.25">
      <c r="A26" s="587"/>
      <c r="B26" s="588" t="s">
        <v>580</v>
      </c>
      <c r="C26" s="589">
        <v>64055</v>
      </c>
      <c r="D26" s="589">
        <v>5337.916666666667</v>
      </c>
      <c r="E26" s="589">
        <v>41134.32</v>
      </c>
      <c r="F26" s="589">
        <v>3427.86</v>
      </c>
      <c r="G26" s="591">
        <v>686.1891875</v>
      </c>
      <c r="H26" s="594">
        <v>716.64</v>
      </c>
      <c r="I26" s="589">
        <v>264.95999999999998</v>
      </c>
      <c r="J26" s="589"/>
      <c r="K26" s="589">
        <v>57.06</v>
      </c>
      <c r="L26" s="594">
        <v>185.21</v>
      </c>
    </row>
    <row r="27" spans="1:12" x14ac:dyDescent="0.25">
      <c r="A27" s="584"/>
      <c r="B27" s="586" t="s">
        <v>586</v>
      </c>
      <c r="C27" s="585">
        <v>89890</v>
      </c>
      <c r="D27" s="585">
        <v>7490.833333333333</v>
      </c>
      <c r="E27" s="585">
        <v>55170.84</v>
      </c>
      <c r="F27" s="585">
        <v>4597.57</v>
      </c>
      <c r="G27" s="592">
        <v>962.94662500000004</v>
      </c>
      <c r="H27" s="595">
        <v>716.64</v>
      </c>
      <c r="I27" s="585">
        <v>490.1</v>
      </c>
      <c r="J27" s="585"/>
      <c r="K27" s="585">
        <v>360.3</v>
      </c>
      <c r="L27" s="595">
        <v>279.02</v>
      </c>
    </row>
    <row r="28" spans="1:12" x14ac:dyDescent="0.25">
      <c r="A28" s="587" t="s">
        <v>47</v>
      </c>
      <c r="B28" s="588" t="s">
        <v>578</v>
      </c>
      <c r="C28" s="589">
        <v>43270</v>
      </c>
      <c r="D28" s="589">
        <v>3605.8333333333335</v>
      </c>
      <c r="E28" s="589">
        <v>26243.52</v>
      </c>
      <c r="F28" s="589">
        <v>2186.96</v>
      </c>
      <c r="G28" s="591">
        <v>288.46666666666664</v>
      </c>
      <c r="H28" s="594">
        <v>70.959999999999994</v>
      </c>
      <c r="I28" s="589">
        <v>285.94</v>
      </c>
      <c r="J28" s="589"/>
      <c r="K28" s="589">
        <v>47.07</v>
      </c>
      <c r="L28" s="594">
        <v>96.44</v>
      </c>
    </row>
    <row r="29" spans="1:12" x14ac:dyDescent="0.25">
      <c r="A29" s="584"/>
      <c r="B29" s="586" t="s">
        <v>579</v>
      </c>
      <c r="C29" s="585">
        <v>54097</v>
      </c>
      <c r="D29" s="585">
        <v>4508.083333333333</v>
      </c>
      <c r="E29" s="585">
        <v>37213.56</v>
      </c>
      <c r="F29" s="585">
        <v>3101.1299999999997</v>
      </c>
      <c r="G29" s="592">
        <v>360.6466666666667</v>
      </c>
      <c r="H29" s="595">
        <v>683.62</v>
      </c>
      <c r="I29" s="585">
        <v>208.41</v>
      </c>
      <c r="J29" s="585"/>
      <c r="K29" s="585">
        <v>50.23</v>
      </c>
      <c r="L29" s="595">
        <v>104.05</v>
      </c>
    </row>
    <row r="30" spans="1:12" x14ac:dyDescent="0.25">
      <c r="A30" s="587"/>
      <c r="B30" s="588" t="s">
        <v>580</v>
      </c>
      <c r="C30" s="589">
        <v>59427</v>
      </c>
      <c r="D30" s="589">
        <v>4952.25</v>
      </c>
      <c r="E30" s="589">
        <v>41286.120000000003</v>
      </c>
      <c r="F30" s="589">
        <v>3440.51</v>
      </c>
      <c r="G30" s="591">
        <v>396.18</v>
      </c>
      <c r="H30" s="594">
        <v>683.62</v>
      </c>
      <c r="I30" s="589">
        <v>257.44</v>
      </c>
      <c r="J30" s="589"/>
      <c r="K30" s="589">
        <v>56.15</v>
      </c>
      <c r="L30" s="594">
        <v>118.35</v>
      </c>
    </row>
    <row r="31" spans="1:12" x14ac:dyDescent="0.25">
      <c r="A31" s="584"/>
      <c r="B31" s="586" t="s">
        <v>586</v>
      </c>
      <c r="C31" s="585">
        <v>81460</v>
      </c>
      <c r="D31" s="585">
        <v>6788.333333333333</v>
      </c>
      <c r="E31" s="585">
        <v>54050.28</v>
      </c>
      <c r="F31" s="585">
        <v>4504.1899999999996</v>
      </c>
      <c r="G31" s="592">
        <v>543.06666666666672</v>
      </c>
      <c r="H31" s="595">
        <v>683.62</v>
      </c>
      <c r="I31" s="585">
        <v>460.15</v>
      </c>
      <c r="J31" s="585">
        <v>80.64</v>
      </c>
      <c r="K31" s="585">
        <v>344.82</v>
      </c>
      <c r="L31" s="595">
        <v>171.85</v>
      </c>
    </row>
    <row r="32" spans="1:12" x14ac:dyDescent="0.25">
      <c r="A32" s="587" t="s">
        <v>48</v>
      </c>
      <c r="B32" s="588" t="s">
        <v>578</v>
      </c>
      <c r="C32" s="589">
        <v>49451</v>
      </c>
      <c r="D32" s="589">
        <v>4120.916666666667</v>
      </c>
      <c r="E32" s="589">
        <v>36277.56</v>
      </c>
      <c r="F32" s="589">
        <v>3023.1299999999997</v>
      </c>
      <c r="G32" s="591">
        <v>288.4641666666667</v>
      </c>
      <c r="H32" s="594">
        <v>0</v>
      </c>
      <c r="I32" s="589">
        <v>356.27</v>
      </c>
      <c r="J32" s="589">
        <v>237.61</v>
      </c>
      <c r="K32" s="589">
        <v>55.57</v>
      </c>
      <c r="L32" s="594">
        <v>159.87</v>
      </c>
    </row>
    <row r="33" spans="1:12" x14ac:dyDescent="0.25">
      <c r="A33" s="584"/>
      <c r="B33" s="586" t="s">
        <v>579</v>
      </c>
      <c r="C33" s="585">
        <v>75766</v>
      </c>
      <c r="D33" s="585">
        <v>6313.833333333333</v>
      </c>
      <c r="E33" s="585">
        <v>56022.600000000006</v>
      </c>
      <c r="F33" s="585">
        <v>4668.55</v>
      </c>
      <c r="G33" s="592">
        <v>441.96833333333342</v>
      </c>
      <c r="H33" s="595">
        <v>0</v>
      </c>
      <c r="I33" s="585">
        <v>497.37</v>
      </c>
      <c r="J33" s="585">
        <v>364.06</v>
      </c>
      <c r="K33" s="585">
        <v>85.14</v>
      </c>
      <c r="L33" s="595">
        <v>256.75</v>
      </c>
    </row>
    <row r="34" spans="1:12" x14ac:dyDescent="0.25">
      <c r="A34" s="587"/>
      <c r="B34" s="588" t="s">
        <v>580</v>
      </c>
      <c r="C34" s="589">
        <v>96138</v>
      </c>
      <c r="D34" s="589">
        <v>8011.5</v>
      </c>
      <c r="E34" s="589">
        <v>70345.799999999988</v>
      </c>
      <c r="F34" s="589">
        <v>5862.1499999999987</v>
      </c>
      <c r="G34" s="591">
        <v>560.80500000000006</v>
      </c>
      <c r="H34" s="594">
        <v>0</v>
      </c>
      <c r="I34" s="589">
        <v>686.83</v>
      </c>
      <c r="J34" s="589">
        <v>461.94</v>
      </c>
      <c r="K34" s="589">
        <v>108.4</v>
      </c>
      <c r="L34" s="594">
        <v>331.74</v>
      </c>
    </row>
    <row r="35" spans="1:12" x14ac:dyDescent="0.25">
      <c r="A35" s="584"/>
      <c r="B35" s="586" t="s">
        <v>586</v>
      </c>
      <c r="C35" s="585">
        <v>123570</v>
      </c>
      <c r="D35" s="585">
        <v>10297.5</v>
      </c>
      <c r="E35" s="585">
        <v>88225.680000000008</v>
      </c>
      <c r="F35" s="585">
        <v>7352.14</v>
      </c>
      <c r="G35" s="592">
        <v>720.82500000000016</v>
      </c>
      <c r="H35" s="595">
        <v>0</v>
      </c>
      <c r="I35" s="585">
        <v>1059.2</v>
      </c>
      <c r="J35" s="585">
        <v>593.75</v>
      </c>
      <c r="K35" s="585">
        <v>138.86000000000001</v>
      </c>
      <c r="L35" s="595">
        <v>432.73</v>
      </c>
    </row>
    <row r="36" spans="1:12" x14ac:dyDescent="0.25">
      <c r="A36" s="587" t="s">
        <v>49</v>
      </c>
      <c r="B36" s="588" t="s">
        <v>578</v>
      </c>
      <c r="C36" s="589">
        <v>37729</v>
      </c>
      <c r="D36" s="589">
        <v>3144.0833333333335</v>
      </c>
      <c r="E36" s="589">
        <v>27534.36</v>
      </c>
      <c r="F36" s="589">
        <v>2294.5300000000002</v>
      </c>
      <c r="G36" s="591">
        <v>282.96749999999997</v>
      </c>
      <c r="H36" s="594">
        <v>0</v>
      </c>
      <c r="I36" s="589">
        <v>239.71</v>
      </c>
      <c r="J36" s="589">
        <v>177.39</v>
      </c>
      <c r="K36" s="589">
        <v>41.49</v>
      </c>
      <c r="L36" s="594">
        <v>108</v>
      </c>
    </row>
    <row r="37" spans="1:12" x14ac:dyDescent="0.25">
      <c r="A37" s="584"/>
      <c r="B37" s="586" t="s">
        <v>579</v>
      </c>
      <c r="C37" s="585">
        <v>47902</v>
      </c>
      <c r="D37" s="585">
        <v>3991.8333333333335</v>
      </c>
      <c r="E37" s="585">
        <v>29482.080000000002</v>
      </c>
      <c r="F37" s="585">
        <v>2456.84</v>
      </c>
      <c r="G37" s="592">
        <v>359.26500000000004</v>
      </c>
      <c r="H37" s="595">
        <v>687</v>
      </c>
      <c r="I37" s="585">
        <v>150.38999999999999</v>
      </c>
      <c r="J37" s="585">
        <v>42.71</v>
      </c>
      <c r="K37" s="585">
        <v>182.63</v>
      </c>
      <c r="L37" s="595">
        <v>113</v>
      </c>
    </row>
    <row r="38" spans="1:12" x14ac:dyDescent="0.25">
      <c r="A38" s="587"/>
      <c r="B38" s="588" t="s">
        <v>580</v>
      </c>
      <c r="C38" s="589">
        <v>71064</v>
      </c>
      <c r="D38" s="589">
        <v>5922</v>
      </c>
      <c r="E38" s="589">
        <v>45411.840000000004</v>
      </c>
      <c r="F38" s="589">
        <v>3784.32</v>
      </c>
      <c r="G38" s="591">
        <v>532.98</v>
      </c>
      <c r="H38" s="594">
        <v>687</v>
      </c>
      <c r="I38" s="589">
        <v>356.99</v>
      </c>
      <c r="J38" s="589">
        <v>68.180000000000007</v>
      </c>
      <c r="K38" s="589">
        <v>291.52999999999997</v>
      </c>
      <c r="L38" s="594">
        <v>201</v>
      </c>
    </row>
    <row r="39" spans="1:12" x14ac:dyDescent="0.25">
      <c r="A39" s="584"/>
      <c r="B39" s="586" t="s">
        <v>586</v>
      </c>
      <c r="C39" s="585">
        <v>79860</v>
      </c>
      <c r="D39" s="585">
        <v>6655</v>
      </c>
      <c r="E39" s="585">
        <v>51447.360000000001</v>
      </c>
      <c r="F39" s="585">
        <v>4287.28</v>
      </c>
      <c r="G39" s="592">
        <v>598.94999999999993</v>
      </c>
      <c r="H39" s="595">
        <v>687</v>
      </c>
      <c r="I39" s="585">
        <v>434.04</v>
      </c>
      <c r="J39" s="585">
        <v>77.849999999999994</v>
      </c>
      <c r="K39" s="585">
        <v>332.88</v>
      </c>
      <c r="L39" s="595">
        <v>234</v>
      </c>
    </row>
    <row r="40" spans="1:12" x14ac:dyDescent="0.25">
      <c r="A40" s="587" t="s">
        <v>51</v>
      </c>
      <c r="B40" s="588" t="s">
        <v>578</v>
      </c>
      <c r="C40" s="589">
        <v>37676</v>
      </c>
      <c r="D40" s="589">
        <v>3139.6666666666665</v>
      </c>
      <c r="E40" s="589">
        <v>28089.72</v>
      </c>
      <c r="F40" s="589">
        <v>2340.81</v>
      </c>
      <c r="G40" s="591">
        <v>188.38</v>
      </c>
      <c r="H40" s="594">
        <v>50</v>
      </c>
      <c r="I40" s="589">
        <v>244.53</v>
      </c>
      <c r="J40" s="589">
        <v>179.88</v>
      </c>
      <c r="K40" s="589">
        <v>42.07</v>
      </c>
      <c r="L40" s="594">
        <v>94</v>
      </c>
    </row>
    <row r="41" spans="1:12" x14ac:dyDescent="0.25">
      <c r="A41" s="584"/>
      <c r="B41" s="586" t="s">
        <v>579</v>
      </c>
      <c r="C41" s="585">
        <v>54863</v>
      </c>
      <c r="D41" s="585">
        <v>4571.916666666667</v>
      </c>
      <c r="E41" s="585">
        <v>35446.199999999997</v>
      </c>
      <c r="F41" s="585">
        <v>2953.85</v>
      </c>
      <c r="G41" s="592">
        <v>274.315</v>
      </c>
      <c r="H41" s="595">
        <v>720</v>
      </c>
      <c r="I41" s="585">
        <v>222.06</v>
      </c>
      <c r="J41" s="585">
        <v>221.81</v>
      </c>
      <c r="K41" s="585">
        <v>51.88</v>
      </c>
      <c r="L41" s="595">
        <v>128</v>
      </c>
    </row>
    <row r="42" spans="1:12" x14ac:dyDescent="0.25">
      <c r="A42" s="587"/>
      <c r="B42" s="588" t="s">
        <v>580</v>
      </c>
      <c r="C42" s="589">
        <v>64260</v>
      </c>
      <c r="D42" s="589">
        <v>5355</v>
      </c>
      <c r="E42" s="589">
        <v>42099.72</v>
      </c>
      <c r="F42" s="589">
        <v>3508.31</v>
      </c>
      <c r="G42" s="591">
        <v>321.3</v>
      </c>
      <c r="H42" s="594">
        <v>720</v>
      </c>
      <c r="I42" s="589">
        <v>310.39</v>
      </c>
      <c r="J42" s="589">
        <v>267.45</v>
      </c>
      <c r="K42" s="589">
        <v>62.55</v>
      </c>
      <c r="L42" s="594">
        <v>165</v>
      </c>
    </row>
    <row r="43" spans="1:12" x14ac:dyDescent="0.25">
      <c r="A43" s="584"/>
      <c r="B43" s="586" t="s">
        <v>586</v>
      </c>
      <c r="C43" s="585">
        <v>79960</v>
      </c>
      <c r="D43" s="585">
        <v>6663.333333333333</v>
      </c>
      <c r="E43" s="585">
        <v>53201.759999999995</v>
      </c>
      <c r="F43" s="585">
        <v>4433.4799999999996</v>
      </c>
      <c r="G43" s="592">
        <v>399.79999999999995</v>
      </c>
      <c r="H43" s="595">
        <v>720</v>
      </c>
      <c r="I43" s="585">
        <v>457.97</v>
      </c>
      <c r="J43" s="585">
        <v>343.7</v>
      </c>
      <c r="K43" s="585">
        <v>80.38</v>
      </c>
      <c r="L43" s="595">
        <v>228</v>
      </c>
    </row>
    <row r="44" spans="1:12" x14ac:dyDescent="0.25">
      <c r="A44" s="587" t="s">
        <v>53</v>
      </c>
      <c r="B44" s="588" t="s">
        <v>578</v>
      </c>
      <c r="C44" s="589">
        <v>38154</v>
      </c>
      <c r="D44" s="589">
        <v>3179.5</v>
      </c>
      <c r="E44" s="589">
        <v>28554.239999999998</v>
      </c>
      <c r="F44" s="589">
        <v>2379.52</v>
      </c>
      <c r="G44" s="591">
        <v>222.56500000000003</v>
      </c>
      <c r="H44" s="594">
        <v>0</v>
      </c>
      <c r="I44" s="589">
        <v>251.21</v>
      </c>
      <c r="J44" s="589">
        <v>183.33</v>
      </c>
      <c r="K44" s="589">
        <v>42.88</v>
      </c>
      <c r="L44" s="594">
        <v>100</v>
      </c>
    </row>
    <row r="45" spans="1:12" x14ac:dyDescent="0.25">
      <c r="A45" s="584"/>
      <c r="B45" s="586" t="s">
        <v>579</v>
      </c>
      <c r="C45" s="585">
        <v>54804</v>
      </c>
      <c r="D45" s="585">
        <v>4567</v>
      </c>
      <c r="E45" s="585">
        <v>30614.760000000002</v>
      </c>
      <c r="F45" s="585">
        <v>2551.23</v>
      </c>
      <c r="G45" s="592">
        <v>319.69</v>
      </c>
      <c r="H45" s="595">
        <v>1247.8399999999999</v>
      </c>
      <c r="I45" s="585">
        <v>155.78</v>
      </c>
      <c r="J45" s="585">
        <v>185.97</v>
      </c>
      <c r="K45" s="585">
        <v>43.49</v>
      </c>
      <c r="L45" s="595">
        <v>63</v>
      </c>
    </row>
    <row r="46" spans="1:12" x14ac:dyDescent="0.25">
      <c r="A46" s="587"/>
      <c r="B46" s="588" t="s">
        <v>580</v>
      </c>
      <c r="C46" s="589">
        <v>57435</v>
      </c>
      <c r="D46" s="589">
        <v>4786.25</v>
      </c>
      <c r="E46" s="589">
        <v>32509.919999999998</v>
      </c>
      <c r="F46" s="589">
        <v>2709.16</v>
      </c>
      <c r="G46" s="591">
        <v>335.03750000000002</v>
      </c>
      <c r="H46" s="594">
        <v>1247.8399999999999</v>
      </c>
      <c r="I46" s="589">
        <v>177.15</v>
      </c>
      <c r="J46" s="589">
        <v>198.61</v>
      </c>
      <c r="K46" s="589">
        <v>46.45</v>
      </c>
      <c r="L46" s="594">
        <v>72</v>
      </c>
    </row>
    <row r="47" spans="1:12" x14ac:dyDescent="0.25">
      <c r="A47" s="584"/>
      <c r="B47" s="586" t="s">
        <v>586</v>
      </c>
      <c r="C47" s="585">
        <v>86010</v>
      </c>
      <c r="D47" s="585">
        <v>7167.5</v>
      </c>
      <c r="E47" s="585">
        <v>52602.84</v>
      </c>
      <c r="F47" s="585">
        <v>4383.57</v>
      </c>
      <c r="G47" s="592">
        <v>501.72500000000008</v>
      </c>
      <c r="H47" s="595">
        <v>1247.8399999999999</v>
      </c>
      <c r="I47" s="585">
        <v>442.9</v>
      </c>
      <c r="J47" s="585">
        <v>78.56</v>
      </c>
      <c r="K47" s="585">
        <v>335.91</v>
      </c>
      <c r="L47" s="595">
        <v>177</v>
      </c>
    </row>
    <row r="48" spans="1:12" x14ac:dyDescent="0.25">
      <c r="A48" s="587" t="s">
        <v>54</v>
      </c>
      <c r="B48" s="588" t="s">
        <v>578</v>
      </c>
      <c r="C48" s="589">
        <v>38929</v>
      </c>
      <c r="D48" s="589">
        <v>3244.0833333333335</v>
      </c>
      <c r="E48" s="589">
        <v>27643.199999999997</v>
      </c>
      <c r="F48" s="589">
        <v>2303.6</v>
      </c>
      <c r="G48" s="591">
        <v>291.96749999999997</v>
      </c>
      <c r="H48" s="594">
        <v>9.6999999999999993</v>
      </c>
      <c r="I48" s="589">
        <v>249.47</v>
      </c>
      <c r="J48" s="589">
        <v>182.43</v>
      </c>
      <c r="K48" s="589">
        <v>42.67</v>
      </c>
      <c r="L48" s="594">
        <v>164.25</v>
      </c>
    </row>
    <row r="49" spans="1:12" x14ac:dyDescent="0.25">
      <c r="A49" s="584"/>
      <c r="B49" s="586" t="s">
        <v>579</v>
      </c>
      <c r="C49" s="585">
        <v>54814</v>
      </c>
      <c r="D49" s="585">
        <v>4567.833333333333</v>
      </c>
      <c r="E49" s="585">
        <v>36876.840000000004</v>
      </c>
      <c r="F49" s="585">
        <v>3073.07</v>
      </c>
      <c r="G49" s="592">
        <v>411.10500000000002</v>
      </c>
      <c r="H49" s="595">
        <v>306.56</v>
      </c>
      <c r="I49" s="585">
        <v>254.77</v>
      </c>
      <c r="J49" s="585">
        <v>238.71</v>
      </c>
      <c r="K49" s="585">
        <v>55.83</v>
      </c>
      <c r="L49" s="595">
        <v>227.79</v>
      </c>
    </row>
    <row r="50" spans="1:12" x14ac:dyDescent="0.25">
      <c r="A50" s="587"/>
      <c r="B50" s="588" t="s">
        <v>580</v>
      </c>
      <c r="C50" s="589">
        <v>68511</v>
      </c>
      <c r="D50" s="589">
        <v>5709.25</v>
      </c>
      <c r="E50" s="589">
        <v>46019.399999999994</v>
      </c>
      <c r="F50" s="589">
        <v>3834.9499999999994</v>
      </c>
      <c r="G50" s="591">
        <v>513.83249999999998</v>
      </c>
      <c r="H50" s="594">
        <v>306.56</v>
      </c>
      <c r="I50" s="589">
        <v>379.41</v>
      </c>
      <c r="J50" s="589">
        <v>303.11</v>
      </c>
      <c r="K50" s="589">
        <v>70.89</v>
      </c>
      <c r="L50" s="594">
        <v>300.5</v>
      </c>
    </row>
    <row r="51" spans="1:12" x14ac:dyDescent="0.25">
      <c r="A51" s="584"/>
      <c r="B51" s="586" t="s">
        <v>586</v>
      </c>
      <c r="C51" s="585">
        <v>94050</v>
      </c>
      <c r="D51" s="585">
        <v>7837.5</v>
      </c>
      <c r="E51" s="585">
        <v>63066.240000000005</v>
      </c>
      <c r="F51" s="585">
        <v>5255.52</v>
      </c>
      <c r="G51" s="592">
        <v>705.375</v>
      </c>
      <c r="H51" s="595">
        <v>306.56</v>
      </c>
      <c r="I51" s="585">
        <v>611.82000000000005</v>
      </c>
      <c r="J51" s="585">
        <v>98.97</v>
      </c>
      <c r="K51" s="585">
        <v>423.19</v>
      </c>
      <c r="L51" s="595">
        <v>436.07</v>
      </c>
    </row>
    <row r="52" spans="1:12" x14ac:dyDescent="0.25">
      <c r="A52" s="587" t="s">
        <v>56</v>
      </c>
      <c r="B52" s="588" t="s">
        <v>578</v>
      </c>
      <c r="C52" s="589">
        <v>40280</v>
      </c>
      <c r="D52" s="589">
        <v>3356.6666666666665</v>
      </c>
      <c r="E52" s="589">
        <v>28834.560000000001</v>
      </c>
      <c r="F52" s="589">
        <v>2402.88</v>
      </c>
      <c r="G52" s="591">
        <v>234.9666666666667</v>
      </c>
      <c r="H52" s="594">
        <v>260.14999999999998</v>
      </c>
      <c r="I52" s="589">
        <v>239.76</v>
      </c>
      <c r="J52" s="589">
        <v>177.42</v>
      </c>
      <c r="K52" s="589">
        <v>41.49</v>
      </c>
      <c r="L52" s="594">
        <v>0</v>
      </c>
    </row>
    <row r="53" spans="1:12" x14ac:dyDescent="0.25">
      <c r="A53" s="584"/>
      <c r="B53" s="586" t="s">
        <v>579</v>
      </c>
      <c r="C53" s="585">
        <v>53285</v>
      </c>
      <c r="D53" s="585">
        <v>4440.416666666667</v>
      </c>
      <c r="E53" s="585">
        <v>34766.04</v>
      </c>
      <c r="F53" s="585">
        <v>2897.17</v>
      </c>
      <c r="G53" s="592">
        <v>222.02083333333334</v>
      </c>
      <c r="H53" s="595">
        <v>870.65</v>
      </c>
      <c r="I53" s="585">
        <v>194.48</v>
      </c>
      <c r="J53" s="585">
        <v>207.56</v>
      </c>
      <c r="K53" s="585">
        <v>48.54</v>
      </c>
      <c r="L53" s="595">
        <v>0</v>
      </c>
    </row>
    <row r="54" spans="1:12" x14ac:dyDescent="0.25">
      <c r="A54" s="587"/>
      <c r="B54" s="588" t="s">
        <v>580</v>
      </c>
      <c r="C54" s="589">
        <v>66808</v>
      </c>
      <c r="D54" s="589">
        <v>5567.333333333333</v>
      </c>
      <c r="E54" s="589">
        <v>45088.32</v>
      </c>
      <c r="F54" s="589">
        <v>3757.36</v>
      </c>
      <c r="G54" s="591">
        <v>278.36666666666667</v>
      </c>
      <c r="H54" s="594">
        <v>870.65</v>
      </c>
      <c r="I54" s="589">
        <v>322.95</v>
      </c>
      <c r="J54" s="589">
        <v>273.94</v>
      </c>
      <c r="K54" s="589">
        <v>64.069999999999993</v>
      </c>
      <c r="L54" s="594">
        <v>0</v>
      </c>
    </row>
    <row r="55" spans="1:12" x14ac:dyDescent="0.25">
      <c r="A55" s="584"/>
      <c r="B55" s="586" t="s">
        <v>586</v>
      </c>
      <c r="C55" s="585">
        <v>87570</v>
      </c>
      <c r="D55" s="585">
        <v>7297.5</v>
      </c>
      <c r="E55" s="585">
        <v>60946.799999999996</v>
      </c>
      <c r="F55" s="585">
        <v>5078.8999999999996</v>
      </c>
      <c r="G55" s="592">
        <v>364.875</v>
      </c>
      <c r="H55" s="595">
        <v>870.65</v>
      </c>
      <c r="I55" s="585">
        <v>520.19000000000005</v>
      </c>
      <c r="J55" s="585">
        <v>375.84</v>
      </c>
      <c r="K55" s="585">
        <v>87.9</v>
      </c>
      <c r="L55" s="595">
        <v>0</v>
      </c>
    </row>
    <row r="56" spans="1:12" x14ac:dyDescent="0.25">
      <c r="A56" s="587" t="s">
        <v>57</v>
      </c>
      <c r="B56" s="588" t="s">
        <v>578</v>
      </c>
      <c r="C56" s="589">
        <v>45493</v>
      </c>
      <c r="D56" s="589">
        <v>3791.0833333333335</v>
      </c>
      <c r="E56" s="589">
        <v>30852.120000000003</v>
      </c>
      <c r="F56" s="589">
        <v>2571.0100000000002</v>
      </c>
      <c r="G56" s="591">
        <v>303.28666666666669</v>
      </c>
      <c r="H56" s="594">
        <v>417</v>
      </c>
      <c r="I56" s="589">
        <v>264.87</v>
      </c>
      <c r="J56" s="589">
        <v>190.39</v>
      </c>
      <c r="K56" s="589">
        <v>44.53</v>
      </c>
      <c r="L56" s="594">
        <v>0</v>
      </c>
    </row>
    <row r="57" spans="1:12" x14ac:dyDescent="0.25">
      <c r="A57" s="584"/>
      <c r="B57" s="586" t="s">
        <v>579</v>
      </c>
      <c r="C57" s="585">
        <v>58887</v>
      </c>
      <c r="D57" s="585">
        <v>4907.25</v>
      </c>
      <c r="E57" s="585">
        <v>29791.56</v>
      </c>
      <c r="F57" s="585">
        <v>2482.63</v>
      </c>
      <c r="G57" s="592">
        <v>392.58</v>
      </c>
      <c r="H57" s="595">
        <v>1675</v>
      </c>
      <c r="I57" s="585">
        <v>139.80000000000001</v>
      </c>
      <c r="J57" s="585">
        <v>176.06</v>
      </c>
      <c r="K57" s="585">
        <v>41.18</v>
      </c>
      <c r="L57" s="595">
        <v>0</v>
      </c>
    </row>
    <row r="58" spans="1:12" x14ac:dyDescent="0.25">
      <c r="A58" s="587"/>
      <c r="B58" s="588" t="s">
        <v>580</v>
      </c>
      <c r="C58" s="589">
        <v>64739</v>
      </c>
      <c r="D58" s="589">
        <v>5394.916666666667</v>
      </c>
      <c r="E58" s="589">
        <v>34192.92</v>
      </c>
      <c r="F58" s="589">
        <v>2849.41</v>
      </c>
      <c r="G58" s="591">
        <v>431.59333333333331</v>
      </c>
      <c r="H58" s="594">
        <v>1675</v>
      </c>
      <c r="I58" s="589">
        <v>187.35</v>
      </c>
      <c r="J58" s="589">
        <v>203.88</v>
      </c>
      <c r="K58" s="589">
        <v>47.68</v>
      </c>
      <c r="L58" s="594">
        <v>0</v>
      </c>
    </row>
    <row r="59" spans="1:12" x14ac:dyDescent="0.25">
      <c r="A59" s="584"/>
      <c r="B59" s="586" t="s">
        <v>586</v>
      </c>
      <c r="C59" s="585">
        <v>90390</v>
      </c>
      <c r="D59" s="585">
        <v>7532.5</v>
      </c>
      <c r="E59" s="585">
        <v>53154.720000000001</v>
      </c>
      <c r="F59" s="585">
        <v>4429.5600000000004</v>
      </c>
      <c r="G59" s="592">
        <v>602.6</v>
      </c>
      <c r="H59" s="595">
        <v>1675</v>
      </c>
      <c r="I59" s="585">
        <v>423.34</v>
      </c>
      <c r="J59" s="585">
        <v>325.8</v>
      </c>
      <c r="K59" s="585">
        <v>76.2</v>
      </c>
      <c r="L59" s="595">
        <v>0</v>
      </c>
    </row>
    <row r="60" spans="1:12" x14ac:dyDescent="0.25">
      <c r="A60" s="587" t="s">
        <v>58</v>
      </c>
      <c r="B60" s="588" t="s">
        <v>578</v>
      </c>
      <c r="C60" s="589">
        <v>43845</v>
      </c>
      <c r="D60" s="589">
        <v>3653.75</v>
      </c>
      <c r="E60" s="589">
        <v>31372.32</v>
      </c>
      <c r="F60" s="589">
        <v>2614.36</v>
      </c>
      <c r="G60" s="591">
        <v>328.83749999999998</v>
      </c>
      <c r="H60" s="594">
        <v>17</v>
      </c>
      <c r="I60" s="589">
        <v>293.32</v>
      </c>
      <c r="J60" s="589">
        <v>205.09</v>
      </c>
      <c r="K60" s="589">
        <v>47.96</v>
      </c>
      <c r="L60" s="594">
        <v>147.18</v>
      </c>
    </row>
    <row r="61" spans="1:12" x14ac:dyDescent="0.25">
      <c r="A61" s="584"/>
      <c r="B61" s="586" t="s">
        <v>579</v>
      </c>
      <c r="C61" s="585">
        <v>61367</v>
      </c>
      <c r="D61" s="585">
        <v>5113.916666666667</v>
      </c>
      <c r="E61" s="585">
        <v>43853.159999999996</v>
      </c>
      <c r="F61" s="585">
        <v>3654.43</v>
      </c>
      <c r="G61" s="592">
        <v>255.69583333333335</v>
      </c>
      <c r="H61" s="595">
        <v>295</v>
      </c>
      <c r="I61" s="585">
        <v>340.34</v>
      </c>
      <c r="J61" s="585">
        <v>282.92</v>
      </c>
      <c r="K61" s="585">
        <v>66.17</v>
      </c>
      <c r="L61" s="595">
        <v>219.36</v>
      </c>
    </row>
    <row r="62" spans="1:12" x14ac:dyDescent="0.25">
      <c r="A62" s="587"/>
      <c r="B62" s="588" t="s">
        <v>580</v>
      </c>
      <c r="C62" s="589">
        <v>75027</v>
      </c>
      <c r="D62" s="589">
        <v>6252.25</v>
      </c>
      <c r="E62" s="589">
        <v>53533.919999999998</v>
      </c>
      <c r="F62" s="589">
        <v>4461.16</v>
      </c>
      <c r="G62" s="591">
        <v>312.61250000000001</v>
      </c>
      <c r="H62" s="594">
        <v>295</v>
      </c>
      <c r="I62" s="589">
        <v>470.11</v>
      </c>
      <c r="J62" s="589">
        <v>349.97</v>
      </c>
      <c r="K62" s="589">
        <v>81.849999999999994</v>
      </c>
      <c r="L62" s="594">
        <v>281.55</v>
      </c>
    </row>
    <row r="63" spans="1:12" x14ac:dyDescent="0.25">
      <c r="A63" s="584"/>
      <c r="B63" s="586" t="s">
        <v>586</v>
      </c>
      <c r="C63" s="585">
        <v>103560</v>
      </c>
      <c r="D63" s="585">
        <v>8630</v>
      </c>
      <c r="E63" s="585">
        <v>73755.360000000001</v>
      </c>
      <c r="F63" s="585">
        <v>6146.28</v>
      </c>
      <c r="G63" s="592">
        <v>431.5</v>
      </c>
      <c r="H63" s="595">
        <v>295</v>
      </c>
      <c r="I63" s="585">
        <v>741.17</v>
      </c>
      <c r="J63" s="585">
        <v>490.02</v>
      </c>
      <c r="K63" s="585">
        <v>114.6</v>
      </c>
      <c r="L63" s="595">
        <v>411.43</v>
      </c>
    </row>
    <row r="64" spans="1:12" x14ac:dyDescent="0.25">
      <c r="A64" s="587" t="s">
        <v>59</v>
      </c>
      <c r="B64" s="588" t="s">
        <v>578</v>
      </c>
      <c r="C64" s="589">
        <v>38052</v>
      </c>
      <c r="D64" s="589">
        <v>3171</v>
      </c>
      <c r="E64" s="589">
        <v>27787.68</v>
      </c>
      <c r="F64" s="589">
        <v>2315.64</v>
      </c>
      <c r="G64" s="591">
        <v>190.26</v>
      </c>
      <c r="H64" s="594">
        <v>61</v>
      </c>
      <c r="I64" s="589">
        <v>246.74</v>
      </c>
      <c r="J64" s="589">
        <v>181.02</v>
      </c>
      <c r="K64" s="589">
        <v>42.34</v>
      </c>
      <c r="L64" s="594">
        <v>134</v>
      </c>
    </row>
    <row r="65" spans="1:12" x14ac:dyDescent="0.25">
      <c r="A65" s="584"/>
      <c r="B65" s="586" t="s">
        <v>579</v>
      </c>
      <c r="C65" s="585">
        <v>50315</v>
      </c>
      <c r="D65" s="585">
        <v>4192.916666666667</v>
      </c>
      <c r="E65" s="585">
        <v>35065.56</v>
      </c>
      <c r="F65" s="585">
        <v>2922.1299999999997</v>
      </c>
      <c r="G65" s="592">
        <v>251.57500000000002</v>
      </c>
      <c r="H65" s="595">
        <v>341</v>
      </c>
      <c r="I65" s="585">
        <v>224.79</v>
      </c>
      <c r="J65" s="585">
        <v>223.22</v>
      </c>
      <c r="K65" s="585">
        <v>52.2</v>
      </c>
      <c r="L65" s="595">
        <v>178</v>
      </c>
    </row>
    <row r="66" spans="1:12" x14ac:dyDescent="0.25">
      <c r="A66" s="584"/>
      <c r="B66" s="586" t="s">
        <v>580</v>
      </c>
      <c r="C66" s="585">
        <v>65868</v>
      </c>
      <c r="D66" s="585">
        <v>5489</v>
      </c>
      <c r="E66" s="585">
        <v>45864.479999999996</v>
      </c>
      <c r="F66" s="585">
        <v>3822.0399999999995</v>
      </c>
      <c r="G66" s="592">
        <v>329.34</v>
      </c>
      <c r="H66" s="595">
        <v>341</v>
      </c>
      <c r="I66" s="585">
        <v>370.99</v>
      </c>
      <c r="J66" s="585">
        <v>298.76</v>
      </c>
      <c r="K66" s="585">
        <v>69.87</v>
      </c>
      <c r="L66" s="595">
        <v>257</v>
      </c>
    </row>
    <row r="67" spans="1:12" x14ac:dyDescent="0.25">
      <c r="A67" s="587"/>
      <c r="B67" s="588" t="s">
        <v>586</v>
      </c>
      <c r="C67" s="589">
        <v>72500</v>
      </c>
      <c r="D67" s="589">
        <v>6041.666666666667</v>
      </c>
      <c r="E67" s="589">
        <v>50790.600000000006</v>
      </c>
      <c r="F67" s="589">
        <v>4232.55</v>
      </c>
      <c r="G67" s="591">
        <v>362.5</v>
      </c>
      <c r="H67" s="594">
        <v>341</v>
      </c>
      <c r="I67" s="589">
        <v>433.33</v>
      </c>
      <c r="J67" s="589">
        <v>330.97</v>
      </c>
      <c r="K67" s="589">
        <v>77.400000000000006</v>
      </c>
      <c r="L67" s="594">
        <v>263.92</v>
      </c>
    </row>
    <row r="68" spans="1:12" x14ac:dyDescent="0.25">
      <c r="A68" s="195" t="s">
        <v>582</v>
      </c>
      <c r="B68" s="132" t="s">
        <v>578</v>
      </c>
      <c r="C68" s="381">
        <v>41145.6875</v>
      </c>
      <c r="D68" s="381">
        <v>3428.807291666667</v>
      </c>
      <c r="E68" s="381">
        <v>29759.534999999996</v>
      </c>
      <c r="F68" s="381">
        <v>2479.9612500000003</v>
      </c>
      <c r="G68" s="560">
        <v>247.0301744791667</v>
      </c>
      <c r="H68" s="561">
        <v>75.662499999999994</v>
      </c>
      <c r="I68" s="562">
        <v>269.16125</v>
      </c>
      <c r="J68" s="381">
        <v>193.6442857142857</v>
      </c>
      <c r="K68" s="381">
        <v>45.045625000000001</v>
      </c>
      <c r="L68" s="583">
        <v>100.55437500000001</v>
      </c>
    </row>
    <row r="69" spans="1:12" x14ac:dyDescent="0.25">
      <c r="A69" s="195"/>
      <c r="B69" s="219" t="s">
        <v>579</v>
      </c>
      <c r="C69" s="229">
        <v>56764.6875</v>
      </c>
      <c r="D69" s="229">
        <v>4730.3906250000009</v>
      </c>
      <c r="E69" s="229">
        <v>37825.552500000005</v>
      </c>
      <c r="F69" s="229">
        <v>3152.129375</v>
      </c>
      <c r="G69" s="582">
        <v>320.79576927083332</v>
      </c>
      <c r="H69" s="583">
        <v>610.46062499999994</v>
      </c>
      <c r="I69" s="381">
        <v>249.49312500000002</v>
      </c>
      <c r="J69" s="229">
        <v>229.48499999999996</v>
      </c>
      <c r="K69" s="229">
        <v>63.833124999999995</v>
      </c>
      <c r="L69" s="597">
        <v>132.88062500000001</v>
      </c>
    </row>
    <row r="70" spans="1:12" x14ac:dyDescent="0.25">
      <c r="A70" s="132"/>
      <c r="B70" s="218" t="s">
        <v>580</v>
      </c>
      <c r="C70" s="255">
        <v>70110.875</v>
      </c>
      <c r="D70" s="255">
        <v>5842.5729166666661</v>
      </c>
      <c r="E70" s="255">
        <v>47357.16</v>
      </c>
      <c r="F70" s="255">
        <v>3946.4300000000007</v>
      </c>
      <c r="G70" s="674">
        <v>392.61286588541668</v>
      </c>
      <c r="H70" s="675">
        <v>610.46062499999994</v>
      </c>
      <c r="I70" s="676">
        <v>373.489375</v>
      </c>
      <c r="J70" s="255">
        <v>292.38500000000005</v>
      </c>
      <c r="K70" s="255">
        <v>84.155624999999986</v>
      </c>
      <c r="L70" s="677">
        <v>179.61125000000001</v>
      </c>
    </row>
    <row r="71" spans="1:12" x14ac:dyDescent="0.25">
      <c r="A71" s="195"/>
      <c r="B71" s="221" t="s">
        <v>586</v>
      </c>
      <c r="C71" s="256">
        <v>92075</v>
      </c>
      <c r="D71" s="256">
        <v>7672.916666666667</v>
      </c>
      <c r="E71" s="256">
        <v>62380.47</v>
      </c>
      <c r="F71" s="256">
        <v>5198.3724999999995</v>
      </c>
      <c r="G71" s="563">
        <v>516.14614322916668</v>
      </c>
      <c r="H71" s="564">
        <v>610.46062499999994</v>
      </c>
      <c r="I71" s="565">
        <v>594.07500000000005</v>
      </c>
      <c r="J71" s="256">
        <v>298.69937499999997</v>
      </c>
      <c r="K71" s="256">
        <v>202.09187499999999</v>
      </c>
      <c r="L71" s="598">
        <v>252.93812499999999</v>
      </c>
    </row>
  </sheetData>
  <sheetProtection algorithmName="SHA-512" hashValue="i0uJycflal2s4J1cSDFDynd76ama2KBCMqVWMHFf/Zu5sJ0hEsq3m5JeWnTT7Gc7JNKP//Aw3ZLH9Z5BO0FgFw==" saltValue="L9t0iZ2eclyD0mIH4v1h2g==" spinCount="100000" sheet="1" objects="1" scenarios="1"/>
  <mergeCells count="3">
    <mergeCell ref="C2:F2"/>
    <mergeCell ref="G2:H2"/>
    <mergeCell ref="I2:L2"/>
  </mergeCells>
  <pageMargins left="0.7" right="0.7" top="0.75" bottom="0.75" header="0.3" footer="0.3"/>
  <drawing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0CF3-8F2F-4C5B-9AC5-930C7381293D}">
  <sheetPr>
    <tabColor rgb="FFE25A33"/>
  </sheetPr>
  <dimension ref="A1:L71"/>
  <sheetViews>
    <sheetView workbookViewId="0">
      <pane ySplit="3" topLeftCell="A4" activePane="bottomLeft" state="frozen"/>
      <selection pane="bottomLeft" activeCell="C70" sqref="C70:L70"/>
    </sheetView>
  </sheetViews>
  <sheetFormatPr defaultRowHeight="15" x14ac:dyDescent="0.25"/>
  <cols>
    <col min="1" max="1" width="14.85546875" style="56" customWidth="1"/>
    <col min="2" max="2" width="15" customWidth="1"/>
    <col min="3" max="6" width="17.140625" customWidth="1"/>
    <col min="7" max="8" width="18.5703125" customWidth="1"/>
    <col min="9" max="9" width="17.7109375" bestFit="1" customWidth="1"/>
    <col min="10" max="10" width="14.7109375" bestFit="1" customWidth="1"/>
    <col min="11" max="11" width="15" bestFit="1" customWidth="1"/>
    <col min="12" max="12" width="15.140625" bestFit="1" customWidth="1"/>
  </cols>
  <sheetData>
    <row r="1" spans="1:12" ht="20.25" x14ac:dyDescent="0.3">
      <c r="A1" s="124" t="s">
        <v>587</v>
      </c>
      <c r="B1" s="125"/>
    </row>
    <row r="2" spans="1:12" ht="19.7" customHeight="1" x14ac:dyDescent="0.25">
      <c r="A2" s="6"/>
      <c r="B2" s="126"/>
      <c r="C2" s="651" t="s">
        <v>564</v>
      </c>
      <c r="D2" s="651"/>
      <c r="E2" s="651"/>
      <c r="F2" s="651"/>
      <c r="G2" s="657" t="s">
        <v>565</v>
      </c>
      <c r="H2" s="658"/>
      <c r="I2" s="655" t="s">
        <v>566</v>
      </c>
      <c r="J2" s="655"/>
      <c r="K2" s="655"/>
      <c r="L2" s="659"/>
    </row>
    <row r="3" spans="1:12" s="130" customFormat="1" ht="43.5" x14ac:dyDescent="0.25">
      <c r="A3" s="127" t="s">
        <v>19</v>
      </c>
      <c r="B3" s="128" t="s">
        <v>567</v>
      </c>
      <c r="C3" s="129" t="s">
        <v>568</v>
      </c>
      <c r="D3" s="129" t="s">
        <v>569</v>
      </c>
      <c r="E3" s="129" t="s">
        <v>570</v>
      </c>
      <c r="F3" s="129" t="s">
        <v>571</v>
      </c>
      <c r="G3" s="590" t="s">
        <v>572</v>
      </c>
      <c r="H3" s="593" t="s">
        <v>573</v>
      </c>
      <c r="I3" s="299" t="s">
        <v>574</v>
      </c>
      <c r="J3" s="299" t="s">
        <v>575</v>
      </c>
      <c r="K3" s="299" t="s">
        <v>576</v>
      </c>
      <c r="L3" s="596" t="s">
        <v>577</v>
      </c>
    </row>
    <row r="4" spans="1:12" x14ac:dyDescent="0.25">
      <c r="A4" s="587" t="s">
        <v>37</v>
      </c>
      <c r="B4" s="588" t="s">
        <v>578</v>
      </c>
      <c r="C4" s="589">
        <v>41974</v>
      </c>
      <c r="D4" s="589">
        <v>3497.8333333333335</v>
      </c>
      <c r="E4" s="589">
        <v>31167.120000000003</v>
      </c>
      <c r="F4" s="589">
        <v>2597.2600000000002</v>
      </c>
      <c r="G4" s="591">
        <v>216.86566666666667</v>
      </c>
      <c r="H4" s="594">
        <v>30</v>
      </c>
      <c r="I4" s="589">
        <v>276.27999999999997</v>
      </c>
      <c r="J4" s="589">
        <v>201.56</v>
      </c>
      <c r="K4" s="589">
        <v>47.14</v>
      </c>
      <c r="L4" s="594">
        <v>128.72999999999999</v>
      </c>
    </row>
    <row r="5" spans="1:12" x14ac:dyDescent="0.25">
      <c r="A5" s="584"/>
      <c r="B5" s="586" t="s">
        <v>579</v>
      </c>
      <c r="C5" s="585">
        <v>60441</v>
      </c>
      <c r="D5" s="585">
        <v>5036.75</v>
      </c>
      <c r="E5" s="585">
        <v>42739.56</v>
      </c>
      <c r="F5" s="585">
        <v>3561.6299999999997</v>
      </c>
      <c r="G5" s="592">
        <v>377.75624999999997</v>
      </c>
      <c r="H5" s="595">
        <v>307</v>
      </c>
      <c r="I5" s="585">
        <v>294.57</v>
      </c>
      <c r="J5" s="585">
        <v>269.82</v>
      </c>
      <c r="K5" s="585">
        <v>63.1</v>
      </c>
      <c r="L5" s="595">
        <v>162.87</v>
      </c>
    </row>
    <row r="6" spans="1:12" x14ac:dyDescent="0.25">
      <c r="A6" s="587"/>
      <c r="B6" s="588" t="s">
        <v>580</v>
      </c>
      <c r="C6" s="589">
        <v>88773</v>
      </c>
      <c r="D6" s="589">
        <v>7397.75</v>
      </c>
      <c r="E6" s="589">
        <v>62643.839999999997</v>
      </c>
      <c r="F6" s="589">
        <v>5220.32</v>
      </c>
      <c r="G6" s="591">
        <v>554.83124999999995</v>
      </c>
      <c r="H6" s="594">
        <v>307</v>
      </c>
      <c r="I6" s="589">
        <v>555.64</v>
      </c>
      <c r="J6" s="589">
        <v>405.23</v>
      </c>
      <c r="K6" s="589">
        <v>94.77</v>
      </c>
      <c r="L6" s="594">
        <v>258.95999999999998</v>
      </c>
    </row>
    <row r="7" spans="1:12" x14ac:dyDescent="0.25">
      <c r="A7" s="584"/>
      <c r="B7" s="586" t="s">
        <v>586</v>
      </c>
      <c r="C7" s="585">
        <v>91110</v>
      </c>
      <c r="D7" s="585">
        <v>7592.5</v>
      </c>
      <c r="E7" s="585">
        <v>64285.56</v>
      </c>
      <c r="F7" s="585">
        <v>5357.13</v>
      </c>
      <c r="G7" s="592">
        <v>569.4375</v>
      </c>
      <c r="H7" s="595">
        <v>307</v>
      </c>
      <c r="I7" s="585">
        <v>578.26</v>
      </c>
      <c r="J7" s="585">
        <v>416.4</v>
      </c>
      <c r="K7" s="585">
        <v>97.38</v>
      </c>
      <c r="L7" s="595">
        <v>266.89</v>
      </c>
    </row>
    <row r="8" spans="1:12" x14ac:dyDescent="0.25">
      <c r="A8" s="587" t="s">
        <v>40</v>
      </c>
      <c r="B8" s="588" t="s">
        <v>578</v>
      </c>
      <c r="C8" s="589">
        <v>37168</v>
      </c>
      <c r="D8" s="589">
        <v>3097.3333333333335</v>
      </c>
      <c r="E8" s="589">
        <v>27693.72</v>
      </c>
      <c r="F8" s="589">
        <v>2307.81</v>
      </c>
      <c r="G8" s="591">
        <v>216.81333333333336</v>
      </c>
      <c r="H8" s="594">
        <v>54.31</v>
      </c>
      <c r="I8" s="589">
        <v>225.31</v>
      </c>
      <c r="J8" s="589">
        <v>175.23</v>
      </c>
      <c r="K8" s="589">
        <v>40.98</v>
      </c>
      <c r="L8" s="594">
        <v>76.88</v>
      </c>
    </row>
    <row r="9" spans="1:12" x14ac:dyDescent="0.25">
      <c r="A9" s="584"/>
      <c r="B9" s="586" t="s">
        <v>579</v>
      </c>
      <c r="C9" s="585">
        <v>54309</v>
      </c>
      <c r="D9" s="585">
        <v>4525.75</v>
      </c>
      <c r="E9" s="585">
        <v>33877.08</v>
      </c>
      <c r="F9" s="585">
        <v>2823.09</v>
      </c>
      <c r="G9" s="592">
        <v>316.80250000000007</v>
      </c>
      <c r="H9" s="595">
        <v>848.74</v>
      </c>
      <c r="I9" s="585">
        <v>176.85</v>
      </c>
      <c r="J9" s="585">
        <v>208.33</v>
      </c>
      <c r="K9" s="585">
        <v>48.72</v>
      </c>
      <c r="L9" s="595">
        <v>103.22</v>
      </c>
    </row>
    <row r="10" spans="1:12" x14ac:dyDescent="0.25">
      <c r="A10" s="587"/>
      <c r="B10" s="588" t="s">
        <v>580</v>
      </c>
      <c r="C10" s="589">
        <v>56426</v>
      </c>
      <c r="D10" s="589">
        <v>4702.166666666667</v>
      </c>
      <c r="E10" s="589">
        <v>35378.879999999997</v>
      </c>
      <c r="F10" s="589">
        <v>2948.24</v>
      </c>
      <c r="G10" s="591">
        <v>329.1516666666667</v>
      </c>
      <c r="H10" s="594">
        <v>848.74</v>
      </c>
      <c r="I10" s="589">
        <v>195.25</v>
      </c>
      <c r="J10" s="589">
        <v>218.51</v>
      </c>
      <c r="K10" s="589">
        <v>51.1</v>
      </c>
      <c r="L10" s="594">
        <v>111.18</v>
      </c>
    </row>
    <row r="11" spans="1:12" x14ac:dyDescent="0.25">
      <c r="A11" s="584"/>
      <c r="B11" s="586" t="s">
        <v>586</v>
      </c>
      <c r="C11" s="585">
        <v>85740</v>
      </c>
      <c r="D11" s="585">
        <v>7145</v>
      </c>
      <c r="E11" s="585">
        <v>55958.28</v>
      </c>
      <c r="F11" s="585">
        <v>4663.1899999999996</v>
      </c>
      <c r="G11" s="592">
        <v>500.15000000000003</v>
      </c>
      <c r="H11" s="595">
        <v>848.74</v>
      </c>
      <c r="I11" s="585">
        <v>467.96</v>
      </c>
      <c r="J11" s="585">
        <v>359.4</v>
      </c>
      <c r="K11" s="585">
        <v>84.05</v>
      </c>
      <c r="L11" s="595">
        <v>222.25</v>
      </c>
    </row>
    <row r="12" spans="1:12" x14ac:dyDescent="0.25">
      <c r="A12" s="587" t="s">
        <v>42</v>
      </c>
      <c r="B12" s="588" t="s">
        <v>578</v>
      </c>
      <c r="C12" s="589">
        <v>44037</v>
      </c>
      <c r="D12" s="589">
        <v>3669.75</v>
      </c>
      <c r="E12" s="589">
        <v>32721.239999999998</v>
      </c>
      <c r="F12" s="589">
        <v>2726.77</v>
      </c>
      <c r="G12" s="591">
        <v>183.48749999999998</v>
      </c>
      <c r="H12" s="594">
        <v>56.1</v>
      </c>
      <c r="I12" s="589">
        <v>297.77999999999997</v>
      </c>
      <c r="J12" s="589">
        <v>49.74</v>
      </c>
      <c r="K12" s="589">
        <v>212.66</v>
      </c>
      <c r="L12" s="594">
        <v>143.13</v>
      </c>
    </row>
    <row r="13" spans="1:12" x14ac:dyDescent="0.25">
      <c r="A13" s="584"/>
      <c r="B13" s="586" t="s">
        <v>579</v>
      </c>
      <c r="C13" s="585">
        <v>68787</v>
      </c>
      <c r="D13" s="585">
        <v>5732.25</v>
      </c>
      <c r="E13" s="585">
        <v>50476.56</v>
      </c>
      <c r="F13" s="585">
        <v>4206.38</v>
      </c>
      <c r="G13" s="592">
        <v>171.9675</v>
      </c>
      <c r="H13" s="595">
        <v>324.39999999999998</v>
      </c>
      <c r="I13" s="585">
        <v>400.64</v>
      </c>
      <c r="J13" s="585">
        <v>324.62</v>
      </c>
      <c r="K13" s="585">
        <v>75.92</v>
      </c>
      <c r="L13" s="595">
        <v>228.32</v>
      </c>
    </row>
    <row r="14" spans="1:12" x14ac:dyDescent="0.25">
      <c r="A14" s="587"/>
      <c r="B14" s="588" t="s">
        <v>580</v>
      </c>
      <c r="C14" s="589">
        <v>90870</v>
      </c>
      <c r="D14" s="589">
        <v>7572.5</v>
      </c>
      <c r="E14" s="589">
        <v>66312.84</v>
      </c>
      <c r="F14" s="589">
        <v>5526.07</v>
      </c>
      <c r="G14" s="591">
        <v>227.17499999999998</v>
      </c>
      <c r="H14" s="594">
        <v>324.39999999999998</v>
      </c>
      <c r="I14" s="589">
        <v>614.84</v>
      </c>
      <c r="J14" s="589">
        <v>435.3</v>
      </c>
      <c r="K14" s="589">
        <v>101.8</v>
      </c>
      <c r="L14" s="594">
        <v>342.92</v>
      </c>
    </row>
    <row r="15" spans="1:12" x14ac:dyDescent="0.25">
      <c r="A15" s="584"/>
      <c r="B15" s="586" t="s">
        <v>586</v>
      </c>
      <c r="C15" s="585">
        <v>126460</v>
      </c>
      <c r="D15" s="585">
        <v>10538.333333333334</v>
      </c>
      <c r="E15" s="585">
        <v>90750.48</v>
      </c>
      <c r="F15" s="585">
        <v>7562.54</v>
      </c>
      <c r="G15" s="592">
        <v>316.14999999999998</v>
      </c>
      <c r="H15" s="595">
        <v>324.39999999999998</v>
      </c>
      <c r="I15" s="585">
        <v>1045.26</v>
      </c>
      <c r="J15" s="585">
        <v>613.66</v>
      </c>
      <c r="K15" s="585">
        <v>143.52000000000001</v>
      </c>
      <c r="L15" s="595">
        <v>532.79999999999995</v>
      </c>
    </row>
    <row r="16" spans="1:12" x14ac:dyDescent="0.25">
      <c r="A16" s="587" t="s">
        <v>43</v>
      </c>
      <c r="B16" s="588" t="s">
        <v>578</v>
      </c>
      <c r="C16" s="589">
        <v>45337</v>
      </c>
      <c r="D16" s="589">
        <v>3778.0833333333335</v>
      </c>
      <c r="E16" s="589">
        <v>36556.800000000003</v>
      </c>
      <c r="F16" s="589">
        <v>3046.4</v>
      </c>
      <c r="G16" s="591">
        <v>113.34249999999999</v>
      </c>
      <c r="H16" s="594">
        <v>15</v>
      </c>
      <c r="I16" s="589">
        <v>324.14</v>
      </c>
      <c r="J16" s="589">
        <v>226.28</v>
      </c>
      <c r="K16" s="589">
        <v>52.92</v>
      </c>
      <c r="L16" s="594">
        <v>0</v>
      </c>
    </row>
    <row r="17" spans="1:12" x14ac:dyDescent="0.25">
      <c r="A17" s="584"/>
      <c r="B17" s="586" t="s">
        <v>579</v>
      </c>
      <c r="C17" s="585">
        <v>53098</v>
      </c>
      <c r="D17" s="585">
        <v>4424.833333333333</v>
      </c>
      <c r="E17" s="585">
        <v>42380.76</v>
      </c>
      <c r="F17" s="585">
        <v>3531.73</v>
      </c>
      <c r="G17" s="592">
        <v>132.745</v>
      </c>
      <c r="H17" s="595">
        <v>180</v>
      </c>
      <c r="I17" s="585">
        <v>265.77999999999997</v>
      </c>
      <c r="J17" s="585">
        <v>254.95</v>
      </c>
      <c r="K17" s="585">
        <v>59.63</v>
      </c>
      <c r="L17" s="595">
        <v>0</v>
      </c>
    </row>
    <row r="18" spans="1:12" x14ac:dyDescent="0.25">
      <c r="A18" s="587"/>
      <c r="B18" s="588" t="s">
        <v>580</v>
      </c>
      <c r="C18" s="589">
        <v>68397</v>
      </c>
      <c r="D18" s="589">
        <v>5699.75</v>
      </c>
      <c r="E18" s="589">
        <v>54304.799999999996</v>
      </c>
      <c r="F18" s="589">
        <v>4525.3999999999996</v>
      </c>
      <c r="G18" s="591">
        <v>170.99249999999998</v>
      </c>
      <c r="H18" s="594">
        <v>180</v>
      </c>
      <c r="I18" s="589">
        <v>414.18</v>
      </c>
      <c r="J18" s="589">
        <v>331.62</v>
      </c>
      <c r="K18" s="589">
        <v>77.56</v>
      </c>
      <c r="L18" s="594">
        <v>0</v>
      </c>
    </row>
    <row r="19" spans="1:12" x14ac:dyDescent="0.25">
      <c r="A19" s="584"/>
      <c r="B19" s="586" t="s">
        <v>586</v>
      </c>
      <c r="C19" s="585">
        <v>94510</v>
      </c>
      <c r="D19" s="585">
        <v>7875.833333333333</v>
      </c>
      <c r="E19" s="585">
        <v>74657.16</v>
      </c>
      <c r="F19" s="585">
        <v>6221.43</v>
      </c>
      <c r="G19" s="592">
        <v>236.27499999999998</v>
      </c>
      <c r="H19" s="595">
        <v>180</v>
      </c>
      <c r="I19" s="585">
        <v>667.48</v>
      </c>
      <c r="J19" s="585">
        <v>462.49</v>
      </c>
      <c r="K19" s="585">
        <v>108.16</v>
      </c>
      <c r="L19" s="595">
        <v>0</v>
      </c>
    </row>
    <row r="20" spans="1:12" x14ac:dyDescent="0.25">
      <c r="A20" s="587" t="s">
        <v>44</v>
      </c>
      <c r="B20" s="588" t="s">
        <v>578</v>
      </c>
      <c r="C20" s="589">
        <v>38926</v>
      </c>
      <c r="D20" s="589">
        <v>3243.8333333333335</v>
      </c>
      <c r="E20" s="589">
        <v>27865.08</v>
      </c>
      <c r="F20" s="589">
        <v>2322.09</v>
      </c>
      <c r="G20" s="591">
        <v>194.63</v>
      </c>
      <c r="H20" s="594">
        <v>143.03</v>
      </c>
      <c r="I20" s="589">
        <v>234.91</v>
      </c>
      <c r="J20" s="589">
        <v>180.18</v>
      </c>
      <c r="K20" s="589">
        <v>42.14</v>
      </c>
      <c r="L20" s="594">
        <v>126.85</v>
      </c>
    </row>
    <row r="21" spans="1:12" x14ac:dyDescent="0.25">
      <c r="A21" s="584"/>
      <c r="B21" s="586" t="s">
        <v>579</v>
      </c>
      <c r="C21" s="585">
        <v>64461</v>
      </c>
      <c r="D21" s="585">
        <v>5371.75</v>
      </c>
      <c r="E21" s="585">
        <v>43057.2</v>
      </c>
      <c r="F21" s="585">
        <v>3588.1</v>
      </c>
      <c r="G21" s="592">
        <v>322.30500000000001</v>
      </c>
      <c r="H21" s="595">
        <v>580.76</v>
      </c>
      <c r="I21" s="585">
        <v>308.58</v>
      </c>
      <c r="J21" s="585">
        <v>277.06</v>
      </c>
      <c r="K21" s="585">
        <v>64.8</v>
      </c>
      <c r="L21" s="595">
        <v>230.15</v>
      </c>
    </row>
    <row r="22" spans="1:12" x14ac:dyDescent="0.25">
      <c r="A22" s="587"/>
      <c r="B22" s="588" t="s">
        <v>580</v>
      </c>
      <c r="C22" s="589">
        <v>83545</v>
      </c>
      <c r="D22" s="589">
        <v>6962.083333333333</v>
      </c>
      <c r="E22" s="589">
        <v>56439.839999999997</v>
      </c>
      <c r="F22" s="589">
        <v>4703.32</v>
      </c>
      <c r="G22" s="591">
        <v>417.72499999999997</v>
      </c>
      <c r="H22" s="594">
        <v>580.76</v>
      </c>
      <c r="I22" s="589">
        <v>487.97</v>
      </c>
      <c r="J22" s="589">
        <v>86.47</v>
      </c>
      <c r="K22" s="589">
        <v>369.74</v>
      </c>
      <c r="L22" s="594">
        <v>316.10000000000002</v>
      </c>
    </row>
    <row r="23" spans="1:12" x14ac:dyDescent="0.25">
      <c r="A23" s="584"/>
      <c r="B23" s="586" t="s">
        <v>586</v>
      </c>
      <c r="C23" s="585">
        <v>105060</v>
      </c>
      <c r="D23" s="585">
        <v>8755</v>
      </c>
      <c r="E23" s="585">
        <v>71526.959999999992</v>
      </c>
      <c r="F23" s="585">
        <v>5960.579999999999</v>
      </c>
      <c r="G23" s="592">
        <v>525.29999999999995</v>
      </c>
      <c r="H23" s="595">
        <v>580.76</v>
      </c>
      <c r="I23" s="585">
        <v>690.21</v>
      </c>
      <c r="J23" s="585">
        <v>110.91</v>
      </c>
      <c r="K23" s="585">
        <v>474.23</v>
      </c>
      <c r="L23" s="595">
        <v>413.01</v>
      </c>
    </row>
    <row r="24" spans="1:12" x14ac:dyDescent="0.25">
      <c r="A24" s="587" t="s">
        <v>46</v>
      </c>
      <c r="B24" s="588" t="s">
        <v>578</v>
      </c>
      <c r="C24" s="589">
        <v>38010</v>
      </c>
      <c r="D24" s="589">
        <v>3167.5</v>
      </c>
      <c r="E24" s="589">
        <v>27808.199999999997</v>
      </c>
      <c r="F24" s="589">
        <v>2317.35</v>
      </c>
      <c r="G24" s="591">
        <v>467.20624999999995</v>
      </c>
      <c r="H24" s="594">
        <v>28.34</v>
      </c>
      <c r="I24" s="589">
        <v>206.8</v>
      </c>
      <c r="J24" s="589">
        <v>0</v>
      </c>
      <c r="K24" s="589">
        <v>38.74</v>
      </c>
      <c r="L24" s="594">
        <v>109.06</v>
      </c>
    </row>
    <row r="25" spans="1:12" x14ac:dyDescent="0.25">
      <c r="A25" s="584"/>
      <c r="B25" s="586" t="s">
        <v>579</v>
      </c>
      <c r="C25" s="585">
        <v>56296</v>
      </c>
      <c r="D25" s="585">
        <v>4691.333333333333</v>
      </c>
      <c r="E25" s="585">
        <v>36050.159999999996</v>
      </c>
      <c r="F25" s="585">
        <v>3004.18</v>
      </c>
      <c r="G25" s="592">
        <v>603.07090000000005</v>
      </c>
      <c r="H25" s="595">
        <v>716.64</v>
      </c>
      <c r="I25" s="585">
        <v>178</v>
      </c>
      <c r="J25" s="585">
        <v>0</v>
      </c>
      <c r="K25" s="585">
        <v>48.89</v>
      </c>
      <c r="L25" s="595">
        <v>140.55000000000001</v>
      </c>
    </row>
    <row r="26" spans="1:12" x14ac:dyDescent="0.25">
      <c r="A26" s="587"/>
      <c r="B26" s="588" t="s">
        <v>580</v>
      </c>
      <c r="C26" s="589">
        <v>66364</v>
      </c>
      <c r="D26" s="589">
        <v>5530.333333333333</v>
      </c>
      <c r="E26" s="589">
        <v>43261.919999999998</v>
      </c>
      <c r="F26" s="589">
        <v>3605.16</v>
      </c>
      <c r="G26" s="591">
        <v>710.92434999999989</v>
      </c>
      <c r="H26" s="594">
        <v>716.64</v>
      </c>
      <c r="I26" s="589">
        <v>264.67</v>
      </c>
      <c r="J26" s="589">
        <v>0</v>
      </c>
      <c r="K26" s="589">
        <v>59.49</v>
      </c>
      <c r="L26" s="594">
        <v>173.45</v>
      </c>
    </row>
    <row r="27" spans="1:12" x14ac:dyDescent="0.25">
      <c r="A27" s="584"/>
      <c r="B27" s="586" t="s">
        <v>586</v>
      </c>
      <c r="C27" s="585">
        <v>93500</v>
      </c>
      <c r="D27" s="585">
        <v>7791.666666666667</v>
      </c>
      <c r="E27" s="585">
        <v>58146.36</v>
      </c>
      <c r="F27" s="585">
        <v>4845.53</v>
      </c>
      <c r="G27" s="592">
        <v>1001.61875</v>
      </c>
      <c r="H27" s="595">
        <v>716.64</v>
      </c>
      <c r="I27" s="585">
        <v>501.14</v>
      </c>
      <c r="J27" s="585">
        <v>0</v>
      </c>
      <c r="K27" s="585">
        <v>88.06</v>
      </c>
      <c r="L27" s="595">
        <v>262.12</v>
      </c>
    </row>
    <row r="28" spans="1:12" x14ac:dyDescent="0.25">
      <c r="A28" s="587" t="s">
        <v>47</v>
      </c>
      <c r="B28" s="588" t="s">
        <v>578</v>
      </c>
      <c r="C28" s="589">
        <v>43270</v>
      </c>
      <c r="D28" s="589">
        <v>3605.8333333333335</v>
      </c>
      <c r="E28" s="589">
        <v>33894.120000000003</v>
      </c>
      <c r="F28" s="589">
        <v>2824.51</v>
      </c>
      <c r="G28" s="591">
        <v>288.46666666666664</v>
      </c>
      <c r="H28" s="594">
        <v>74.16</v>
      </c>
      <c r="I28" s="589">
        <v>275.35000000000002</v>
      </c>
      <c r="J28" s="589">
        <v>0</v>
      </c>
      <c r="K28" s="589">
        <v>47.03</v>
      </c>
      <c r="L28" s="594">
        <v>96.32</v>
      </c>
    </row>
    <row r="29" spans="1:12" x14ac:dyDescent="0.25">
      <c r="A29" s="584"/>
      <c r="B29" s="586" t="s">
        <v>579</v>
      </c>
      <c r="C29" s="585">
        <v>54248</v>
      </c>
      <c r="D29" s="585">
        <v>4520.666666666667</v>
      </c>
      <c r="E29" s="585">
        <v>37267.440000000002</v>
      </c>
      <c r="F29" s="585">
        <v>3105.6200000000003</v>
      </c>
      <c r="G29" s="592">
        <v>361.65333333333336</v>
      </c>
      <c r="H29" s="595">
        <v>714.38</v>
      </c>
      <c r="I29" s="585">
        <v>185.69</v>
      </c>
      <c r="J29" s="585">
        <v>0</v>
      </c>
      <c r="K29" s="585">
        <v>49.95</v>
      </c>
      <c r="L29" s="595">
        <v>103.37</v>
      </c>
    </row>
    <row r="30" spans="1:12" x14ac:dyDescent="0.25">
      <c r="A30" s="587"/>
      <c r="B30" s="588" t="s">
        <v>580</v>
      </c>
      <c r="C30" s="589">
        <v>62565</v>
      </c>
      <c r="D30" s="589">
        <v>5213.75</v>
      </c>
      <c r="E30" s="589">
        <v>43622.159999999996</v>
      </c>
      <c r="F30" s="589">
        <v>3635.18</v>
      </c>
      <c r="G30" s="591">
        <v>417.09999999999997</v>
      </c>
      <c r="H30" s="594">
        <v>714.38</v>
      </c>
      <c r="I30" s="589">
        <v>262.20999999999998</v>
      </c>
      <c r="J30" s="589">
        <v>0</v>
      </c>
      <c r="K30" s="589">
        <v>59.19</v>
      </c>
      <c r="L30" s="594">
        <v>125.69</v>
      </c>
    </row>
    <row r="31" spans="1:12" x14ac:dyDescent="0.25">
      <c r="A31" s="584"/>
      <c r="B31" s="586" t="s">
        <v>586</v>
      </c>
      <c r="C31" s="585">
        <v>86160</v>
      </c>
      <c r="D31" s="585">
        <v>7180</v>
      </c>
      <c r="E31" s="585">
        <v>57350.64</v>
      </c>
      <c r="F31" s="585">
        <v>4779.22</v>
      </c>
      <c r="G31" s="592">
        <v>574.4</v>
      </c>
      <c r="H31" s="595">
        <v>714.38</v>
      </c>
      <c r="I31" s="585">
        <v>479.28</v>
      </c>
      <c r="J31" s="585">
        <v>0</v>
      </c>
      <c r="K31" s="585">
        <v>85.42</v>
      </c>
      <c r="L31" s="595">
        <v>182.04</v>
      </c>
    </row>
    <row r="32" spans="1:12" x14ac:dyDescent="0.25">
      <c r="A32" s="587" t="s">
        <v>48</v>
      </c>
      <c r="B32" s="588" t="s">
        <v>578</v>
      </c>
      <c r="C32" s="589">
        <v>49451</v>
      </c>
      <c r="D32" s="589">
        <v>4120.916666666667</v>
      </c>
      <c r="E32" s="589">
        <v>35119.440000000002</v>
      </c>
      <c r="F32" s="589">
        <v>2926.6200000000003</v>
      </c>
      <c r="G32" s="591">
        <v>288.4641666666667</v>
      </c>
      <c r="H32" s="594">
        <v>0</v>
      </c>
      <c r="I32" s="589">
        <v>346.06</v>
      </c>
      <c r="J32" s="589">
        <v>237.61</v>
      </c>
      <c r="K32" s="589">
        <v>55.57</v>
      </c>
      <c r="L32" s="594">
        <v>266.58999999999997</v>
      </c>
    </row>
    <row r="33" spans="1:12" x14ac:dyDescent="0.25">
      <c r="A33" s="584"/>
      <c r="B33" s="586" t="s">
        <v>579</v>
      </c>
      <c r="C33" s="585">
        <v>79420</v>
      </c>
      <c r="D33" s="585">
        <v>6618.333333333333</v>
      </c>
      <c r="E33" s="585">
        <v>56664.240000000005</v>
      </c>
      <c r="F33" s="585">
        <v>4722.0200000000004</v>
      </c>
      <c r="G33" s="592">
        <v>463.28333333333336</v>
      </c>
      <c r="H33" s="595">
        <v>0</v>
      </c>
      <c r="I33" s="585">
        <v>510.94</v>
      </c>
      <c r="J33" s="585">
        <v>381.61</v>
      </c>
      <c r="K33" s="585">
        <v>89.25</v>
      </c>
      <c r="L33" s="595">
        <v>451.23</v>
      </c>
    </row>
    <row r="34" spans="1:12" x14ac:dyDescent="0.25">
      <c r="A34" s="587"/>
      <c r="B34" s="588" t="s">
        <v>580</v>
      </c>
      <c r="C34" s="589">
        <v>99394</v>
      </c>
      <c r="D34" s="589">
        <v>8282.8333333333339</v>
      </c>
      <c r="E34" s="589">
        <v>70113.119999999995</v>
      </c>
      <c r="F34" s="589">
        <v>5842.7599999999993</v>
      </c>
      <c r="G34" s="591">
        <v>579.7983333333334</v>
      </c>
      <c r="H34" s="594">
        <v>0</v>
      </c>
      <c r="I34" s="589">
        <v>696.7</v>
      </c>
      <c r="J34" s="589">
        <v>111.69</v>
      </c>
      <c r="K34" s="589">
        <v>477.59</v>
      </c>
      <c r="L34" s="594">
        <v>574.29999999999995</v>
      </c>
    </row>
    <row r="35" spans="1:12" x14ac:dyDescent="0.25">
      <c r="A35" s="584"/>
      <c r="B35" s="586" t="s">
        <v>586</v>
      </c>
      <c r="C35" s="585">
        <v>125800</v>
      </c>
      <c r="D35" s="585">
        <v>10483.333333333334</v>
      </c>
      <c r="E35" s="585">
        <v>87048.36</v>
      </c>
      <c r="F35" s="585">
        <v>7254.03</v>
      </c>
      <c r="G35" s="592">
        <v>733.83333333333337</v>
      </c>
      <c r="H35" s="595">
        <v>0</v>
      </c>
      <c r="I35" s="585">
        <v>1012.64</v>
      </c>
      <c r="J35" s="585">
        <v>604.47</v>
      </c>
      <c r="K35" s="585">
        <v>141.37</v>
      </c>
      <c r="L35" s="595">
        <v>736.99</v>
      </c>
    </row>
    <row r="36" spans="1:12" x14ac:dyDescent="0.25">
      <c r="A36" s="587" t="s">
        <v>49</v>
      </c>
      <c r="B36" s="588" t="s">
        <v>578</v>
      </c>
      <c r="C36" s="589">
        <v>37729</v>
      </c>
      <c r="D36" s="589">
        <v>3144.0833333333335</v>
      </c>
      <c r="E36" s="589">
        <v>27848.879999999997</v>
      </c>
      <c r="F36" s="589">
        <v>2320.7399999999998</v>
      </c>
      <c r="G36" s="591">
        <v>282.96749999999997</v>
      </c>
      <c r="H36" s="594">
        <v>0</v>
      </c>
      <c r="I36" s="589">
        <v>229.5</v>
      </c>
      <c r="J36" s="589">
        <v>177.39</v>
      </c>
      <c r="K36" s="589">
        <v>41.49</v>
      </c>
      <c r="L36" s="594">
        <v>92</v>
      </c>
    </row>
    <row r="37" spans="1:12" x14ac:dyDescent="0.25">
      <c r="A37" s="584"/>
      <c r="B37" s="586" t="s">
        <v>579</v>
      </c>
      <c r="C37" s="585">
        <v>53354</v>
      </c>
      <c r="D37" s="585">
        <v>4446.166666666667</v>
      </c>
      <c r="E37" s="585">
        <v>33318.600000000006</v>
      </c>
      <c r="F37" s="585">
        <v>2776.5500000000006</v>
      </c>
      <c r="G37" s="592">
        <v>400.15499999999997</v>
      </c>
      <c r="H37" s="595">
        <v>728</v>
      </c>
      <c r="I37" s="585">
        <v>172.63</v>
      </c>
      <c r="J37" s="585">
        <v>48.11</v>
      </c>
      <c r="K37" s="585">
        <v>205.72</v>
      </c>
      <c r="L37" s="595">
        <v>115</v>
      </c>
    </row>
    <row r="38" spans="1:12" x14ac:dyDescent="0.25">
      <c r="A38" s="587"/>
      <c r="B38" s="588" t="s">
        <v>580</v>
      </c>
      <c r="C38" s="589">
        <v>72690</v>
      </c>
      <c r="D38" s="589">
        <v>6057.5</v>
      </c>
      <c r="E38" s="589">
        <v>46606.559999999998</v>
      </c>
      <c r="F38" s="589">
        <v>3883.8799999999997</v>
      </c>
      <c r="G38" s="591">
        <v>545.17499999999995</v>
      </c>
      <c r="H38" s="594">
        <v>728</v>
      </c>
      <c r="I38" s="589">
        <v>346.45</v>
      </c>
      <c r="J38" s="589">
        <v>296.63</v>
      </c>
      <c r="K38" s="589">
        <v>69.37</v>
      </c>
      <c r="L38" s="594">
        <v>188</v>
      </c>
    </row>
    <row r="39" spans="1:12" x14ac:dyDescent="0.25">
      <c r="A39" s="584"/>
      <c r="B39" s="586" t="s">
        <v>586</v>
      </c>
      <c r="C39" s="585">
        <v>82840</v>
      </c>
      <c r="D39" s="585">
        <v>6903.333333333333</v>
      </c>
      <c r="E39" s="585">
        <v>53571.96</v>
      </c>
      <c r="F39" s="585">
        <v>4464.33</v>
      </c>
      <c r="G39" s="592">
        <v>621.29999999999995</v>
      </c>
      <c r="H39" s="595">
        <v>728</v>
      </c>
      <c r="I39" s="585">
        <v>438.82</v>
      </c>
      <c r="J39" s="585">
        <v>344.35</v>
      </c>
      <c r="K39" s="585">
        <v>80.53</v>
      </c>
      <c r="L39" s="595">
        <v>226</v>
      </c>
    </row>
    <row r="40" spans="1:12" x14ac:dyDescent="0.25">
      <c r="A40" s="587" t="s">
        <v>51</v>
      </c>
      <c r="B40" s="588" t="s">
        <v>578</v>
      </c>
      <c r="C40" s="589">
        <v>37676</v>
      </c>
      <c r="D40" s="589">
        <v>3139.6666666666665</v>
      </c>
      <c r="E40" s="589">
        <v>28272.239999999998</v>
      </c>
      <c r="F40" s="589">
        <v>2356.02</v>
      </c>
      <c r="G40" s="591">
        <v>188.38</v>
      </c>
      <c r="H40" s="594">
        <v>50</v>
      </c>
      <c r="I40" s="589">
        <v>234.32</v>
      </c>
      <c r="J40" s="589">
        <v>179.88</v>
      </c>
      <c r="K40" s="589">
        <v>42.07</v>
      </c>
      <c r="L40" s="594">
        <v>89</v>
      </c>
    </row>
    <row r="41" spans="1:12" x14ac:dyDescent="0.25">
      <c r="A41" s="584"/>
      <c r="B41" s="586" t="s">
        <v>579</v>
      </c>
      <c r="C41" s="585">
        <v>56559</v>
      </c>
      <c r="D41" s="585">
        <v>4713.25</v>
      </c>
      <c r="E41" s="585">
        <v>36972.239999999998</v>
      </c>
      <c r="F41" s="585">
        <v>3081.02</v>
      </c>
      <c r="G41" s="592">
        <v>282.79500000000002</v>
      </c>
      <c r="H41" s="595">
        <v>720</v>
      </c>
      <c r="I41" s="585">
        <v>217.59</v>
      </c>
      <c r="J41" s="585">
        <v>230.05</v>
      </c>
      <c r="K41" s="585">
        <v>53.8</v>
      </c>
      <c r="L41" s="595">
        <v>128</v>
      </c>
    </row>
    <row r="42" spans="1:12" x14ac:dyDescent="0.25">
      <c r="A42" s="587"/>
      <c r="B42" s="588" t="s">
        <v>580</v>
      </c>
      <c r="C42" s="589">
        <v>67180</v>
      </c>
      <c r="D42" s="589">
        <v>5598.333333333333</v>
      </c>
      <c r="E42" s="589">
        <v>44502.12</v>
      </c>
      <c r="F42" s="589">
        <v>3708.51</v>
      </c>
      <c r="G42" s="591">
        <v>335.9</v>
      </c>
      <c r="H42" s="594">
        <v>720</v>
      </c>
      <c r="I42" s="589">
        <v>317.42</v>
      </c>
      <c r="J42" s="589">
        <v>281.63</v>
      </c>
      <c r="K42" s="589">
        <v>65.87</v>
      </c>
      <c r="L42" s="594">
        <v>169</v>
      </c>
    </row>
    <row r="43" spans="1:12" x14ac:dyDescent="0.25">
      <c r="A43" s="584"/>
      <c r="B43" s="586" t="s">
        <v>586</v>
      </c>
      <c r="C43" s="585">
        <v>85480</v>
      </c>
      <c r="D43" s="585">
        <v>7123.333333333333</v>
      </c>
      <c r="E43" s="585">
        <v>57495.96</v>
      </c>
      <c r="F43" s="585">
        <v>4791.33</v>
      </c>
      <c r="G43" s="592">
        <v>427.40000000000003</v>
      </c>
      <c r="H43" s="595">
        <v>720</v>
      </c>
      <c r="I43" s="585">
        <v>489.44</v>
      </c>
      <c r="J43" s="585">
        <v>370.51</v>
      </c>
      <c r="K43" s="585">
        <v>86.65</v>
      </c>
      <c r="L43" s="595">
        <v>238</v>
      </c>
    </row>
    <row r="44" spans="1:12" x14ac:dyDescent="0.25">
      <c r="A44" s="587" t="s">
        <v>53</v>
      </c>
      <c r="B44" s="588" t="s">
        <v>578</v>
      </c>
      <c r="C44" s="589">
        <v>38154</v>
      </c>
      <c r="D44" s="589">
        <v>3179.5</v>
      </c>
      <c r="E44" s="589">
        <v>28676.760000000002</v>
      </c>
      <c r="F44" s="589">
        <v>2389.73</v>
      </c>
      <c r="G44" s="591">
        <v>222.56500000000003</v>
      </c>
      <c r="H44" s="594">
        <v>0</v>
      </c>
      <c r="I44" s="589">
        <v>241</v>
      </c>
      <c r="J44" s="589">
        <v>183.33</v>
      </c>
      <c r="K44" s="589">
        <v>42.88</v>
      </c>
      <c r="L44" s="594">
        <v>100</v>
      </c>
    </row>
    <row r="45" spans="1:12" x14ac:dyDescent="0.25">
      <c r="A45" s="584"/>
      <c r="B45" s="586" t="s">
        <v>579</v>
      </c>
      <c r="C45" s="585">
        <v>55505</v>
      </c>
      <c r="D45" s="585">
        <v>4625.416666666667</v>
      </c>
      <c r="E45" s="585">
        <v>30843.600000000002</v>
      </c>
      <c r="F45" s="585">
        <v>2570.3000000000002</v>
      </c>
      <c r="G45" s="592">
        <v>323.7791666666667</v>
      </c>
      <c r="H45" s="595">
        <v>1297.24</v>
      </c>
      <c r="I45" s="585">
        <v>141.27000000000001</v>
      </c>
      <c r="J45" s="585">
        <v>186.27</v>
      </c>
      <c r="K45" s="585">
        <v>43.56</v>
      </c>
      <c r="L45" s="595">
        <v>63</v>
      </c>
    </row>
    <row r="46" spans="1:12" x14ac:dyDescent="0.25">
      <c r="A46" s="587"/>
      <c r="B46" s="588" t="s">
        <v>580</v>
      </c>
      <c r="C46" s="589">
        <v>57584</v>
      </c>
      <c r="D46" s="589">
        <v>4798.666666666667</v>
      </c>
      <c r="E46" s="589">
        <v>32339.64</v>
      </c>
      <c r="F46" s="589">
        <v>2694.97</v>
      </c>
      <c r="G46" s="591">
        <v>335.90666666666669</v>
      </c>
      <c r="H46" s="594">
        <v>1297.24</v>
      </c>
      <c r="I46" s="589">
        <v>157.38999999999999</v>
      </c>
      <c r="J46" s="589">
        <v>196.26</v>
      </c>
      <c r="K46" s="589">
        <v>45.9</v>
      </c>
      <c r="L46" s="594">
        <v>71</v>
      </c>
    </row>
    <row r="47" spans="1:12" x14ac:dyDescent="0.25">
      <c r="A47" s="584"/>
      <c r="B47" s="586" t="s">
        <v>586</v>
      </c>
      <c r="C47" s="585">
        <v>87250</v>
      </c>
      <c r="D47" s="585">
        <v>7270.833333333333</v>
      </c>
      <c r="E47" s="585">
        <v>53262</v>
      </c>
      <c r="F47" s="585">
        <v>4438.5</v>
      </c>
      <c r="G47" s="592">
        <v>508.95833333333343</v>
      </c>
      <c r="H47" s="595">
        <v>1297.24</v>
      </c>
      <c r="I47" s="585">
        <v>428.09</v>
      </c>
      <c r="J47" s="585">
        <v>338.81</v>
      </c>
      <c r="K47" s="585">
        <v>79.239999999999995</v>
      </c>
      <c r="L47" s="595">
        <v>180</v>
      </c>
    </row>
    <row r="48" spans="1:12" x14ac:dyDescent="0.25">
      <c r="A48" s="587" t="s">
        <v>54</v>
      </c>
      <c r="B48" s="588" t="s">
        <v>578</v>
      </c>
      <c r="C48" s="589">
        <v>38929</v>
      </c>
      <c r="D48" s="589">
        <v>3244.0833333333335</v>
      </c>
      <c r="E48" s="589">
        <v>28125.360000000001</v>
      </c>
      <c r="F48" s="589">
        <v>2343.7800000000002</v>
      </c>
      <c r="G48" s="591">
        <v>291.96749999999997</v>
      </c>
      <c r="H48" s="594">
        <v>9.6999999999999993</v>
      </c>
      <c r="I48" s="589">
        <v>239.26</v>
      </c>
      <c r="J48" s="589">
        <v>182.43</v>
      </c>
      <c r="K48" s="589">
        <v>42.67</v>
      </c>
      <c r="L48" s="594">
        <v>134.28</v>
      </c>
    </row>
    <row r="49" spans="1:12" x14ac:dyDescent="0.25">
      <c r="A49" s="584"/>
      <c r="B49" s="586" t="s">
        <v>579</v>
      </c>
      <c r="C49" s="585">
        <v>57778</v>
      </c>
      <c r="D49" s="585">
        <v>4814.833333333333</v>
      </c>
      <c r="E49" s="585">
        <v>39527.64</v>
      </c>
      <c r="F49" s="585">
        <v>3293.97</v>
      </c>
      <c r="G49" s="592">
        <v>433.33499999999998</v>
      </c>
      <c r="H49" s="595">
        <v>306.56</v>
      </c>
      <c r="I49" s="585">
        <v>261.33</v>
      </c>
      <c r="J49" s="585">
        <v>252.65</v>
      </c>
      <c r="K49" s="585">
        <v>59.09</v>
      </c>
      <c r="L49" s="595">
        <v>207.9</v>
      </c>
    </row>
    <row r="50" spans="1:12" x14ac:dyDescent="0.25">
      <c r="A50" s="587"/>
      <c r="B50" s="588" t="s">
        <v>580</v>
      </c>
      <c r="C50" s="589">
        <v>82696</v>
      </c>
      <c r="D50" s="589">
        <v>6891.333333333333</v>
      </c>
      <c r="E50" s="589">
        <v>56273.520000000004</v>
      </c>
      <c r="F50" s="589">
        <v>4689.46</v>
      </c>
      <c r="G50" s="591">
        <v>620.21999999999991</v>
      </c>
      <c r="H50" s="594">
        <v>306.56</v>
      </c>
      <c r="I50" s="589">
        <v>488.08</v>
      </c>
      <c r="J50" s="589">
        <v>369.8</v>
      </c>
      <c r="K50" s="589">
        <v>86.49</v>
      </c>
      <c r="L50" s="594">
        <v>330.72</v>
      </c>
    </row>
    <row r="51" spans="1:12" x14ac:dyDescent="0.25">
      <c r="A51" s="584"/>
      <c r="B51" s="586" t="s">
        <v>586</v>
      </c>
      <c r="C51" s="585">
        <v>100930</v>
      </c>
      <c r="D51" s="585">
        <v>8410.8333333333339</v>
      </c>
      <c r="E51" s="585">
        <v>68527.44</v>
      </c>
      <c r="F51" s="585">
        <v>5710.62</v>
      </c>
      <c r="G51" s="592">
        <v>756.97499999999991</v>
      </c>
      <c r="H51" s="595">
        <v>306.56</v>
      </c>
      <c r="I51" s="585">
        <v>654.01</v>
      </c>
      <c r="J51" s="585">
        <v>455.53</v>
      </c>
      <c r="K51" s="585">
        <v>106.54</v>
      </c>
      <c r="L51" s="595">
        <v>420.6</v>
      </c>
    </row>
    <row r="52" spans="1:12" x14ac:dyDescent="0.25">
      <c r="A52" s="587" t="s">
        <v>56</v>
      </c>
      <c r="B52" s="588" t="s">
        <v>578</v>
      </c>
      <c r="C52" s="589">
        <v>40280</v>
      </c>
      <c r="D52" s="589">
        <v>3356.6666666666665</v>
      </c>
      <c r="E52" s="589">
        <v>28692</v>
      </c>
      <c r="F52" s="589">
        <v>2391</v>
      </c>
      <c r="G52" s="591">
        <v>234.9666666666667</v>
      </c>
      <c r="H52" s="594">
        <v>287.64999999999998</v>
      </c>
      <c r="I52" s="589">
        <v>226.25</v>
      </c>
      <c r="J52" s="589">
        <v>175.71</v>
      </c>
      <c r="K52" s="589">
        <v>41.09</v>
      </c>
      <c r="L52" s="594"/>
    </row>
    <row r="53" spans="1:12" x14ac:dyDescent="0.25">
      <c r="A53" s="584"/>
      <c r="B53" s="586" t="s">
        <v>579</v>
      </c>
      <c r="C53" s="585">
        <v>55369</v>
      </c>
      <c r="D53" s="585">
        <v>4614.083333333333</v>
      </c>
      <c r="E53" s="585">
        <v>36251.64</v>
      </c>
      <c r="F53" s="585">
        <v>3020.97</v>
      </c>
      <c r="G53" s="592">
        <v>230.70416666666668</v>
      </c>
      <c r="H53" s="595">
        <v>906.96</v>
      </c>
      <c r="I53" s="585">
        <v>189.5</v>
      </c>
      <c r="J53" s="585">
        <v>215.54</v>
      </c>
      <c r="K53" s="585">
        <v>50.41</v>
      </c>
      <c r="L53" s="595"/>
    </row>
    <row r="54" spans="1:12" x14ac:dyDescent="0.25">
      <c r="A54" s="587"/>
      <c r="B54" s="588" t="s">
        <v>580</v>
      </c>
      <c r="C54" s="589">
        <v>69428</v>
      </c>
      <c r="D54" s="589">
        <v>5785.666666666667</v>
      </c>
      <c r="E54" s="589">
        <v>46983.24</v>
      </c>
      <c r="F54" s="589">
        <v>3915.27</v>
      </c>
      <c r="G54" s="591">
        <v>289.28333333333336</v>
      </c>
      <c r="H54" s="594">
        <v>906.96</v>
      </c>
      <c r="I54" s="589">
        <v>323.06</v>
      </c>
      <c r="J54" s="589">
        <v>284.54000000000002</v>
      </c>
      <c r="K54" s="589">
        <v>66.55</v>
      </c>
      <c r="L54" s="594"/>
    </row>
    <row r="55" spans="1:12" x14ac:dyDescent="0.25">
      <c r="A55" s="584"/>
      <c r="B55" s="586" t="s">
        <v>586</v>
      </c>
      <c r="C55" s="585">
        <v>92430</v>
      </c>
      <c r="D55" s="585">
        <v>7702.5</v>
      </c>
      <c r="E55" s="585">
        <v>64541.279999999999</v>
      </c>
      <c r="F55" s="585">
        <v>5378.44</v>
      </c>
      <c r="G55" s="592">
        <v>385.125</v>
      </c>
      <c r="H55" s="595">
        <v>906.96</v>
      </c>
      <c r="I55" s="585">
        <v>541.58000000000004</v>
      </c>
      <c r="J55" s="585">
        <v>92.95</v>
      </c>
      <c r="K55" s="585">
        <v>397.45</v>
      </c>
      <c r="L55" s="595"/>
    </row>
    <row r="56" spans="1:12" x14ac:dyDescent="0.25">
      <c r="A56" s="587" t="s">
        <v>57</v>
      </c>
      <c r="B56" s="588" t="s">
        <v>578</v>
      </c>
      <c r="C56" s="589">
        <v>45493</v>
      </c>
      <c r="D56" s="589">
        <v>3791.0833333333335</v>
      </c>
      <c r="E56" s="589">
        <v>33366.600000000006</v>
      </c>
      <c r="F56" s="589">
        <v>2780.5500000000006</v>
      </c>
      <c r="G56" s="591">
        <v>312.76437500000003</v>
      </c>
      <c r="H56" s="594">
        <v>159.44999999999999</v>
      </c>
      <c r="I56" s="589">
        <v>284.43</v>
      </c>
      <c r="J56" s="589">
        <v>205.77</v>
      </c>
      <c r="K56" s="589">
        <v>48.12</v>
      </c>
      <c r="L56" s="594"/>
    </row>
    <row r="57" spans="1:12" x14ac:dyDescent="0.25">
      <c r="A57" s="584"/>
      <c r="B57" s="586" t="s">
        <v>579</v>
      </c>
      <c r="C57" s="585">
        <v>60716</v>
      </c>
      <c r="D57" s="585">
        <v>5059.666666666667</v>
      </c>
      <c r="E57" s="585">
        <v>35315.040000000001</v>
      </c>
      <c r="F57" s="585">
        <v>2942.92</v>
      </c>
      <c r="G57" s="592">
        <v>417.42250000000007</v>
      </c>
      <c r="H57" s="595">
        <v>1261.8499999999999</v>
      </c>
      <c r="I57" s="585">
        <v>178.87</v>
      </c>
      <c r="J57" s="585">
        <v>209.58</v>
      </c>
      <c r="K57" s="585">
        <v>49.02</v>
      </c>
      <c r="L57" s="595"/>
    </row>
    <row r="58" spans="1:12" x14ac:dyDescent="0.25">
      <c r="A58" s="587"/>
      <c r="B58" s="588" t="s">
        <v>580</v>
      </c>
      <c r="C58" s="589">
        <v>66461</v>
      </c>
      <c r="D58" s="589">
        <v>5538.416666666667</v>
      </c>
      <c r="E58" s="589">
        <v>39561.120000000003</v>
      </c>
      <c r="F58" s="589">
        <v>3296.76</v>
      </c>
      <c r="G58" s="591">
        <v>456.919375</v>
      </c>
      <c r="H58" s="594">
        <v>1261.8499999999999</v>
      </c>
      <c r="I58" s="589">
        <v>230.69</v>
      </c>
      <c r="J58" s="589">
        <v>236.82</v>
      </c>
      <c r="K58" s="589">
        <v>55.38</v>
      </c>
      <c r="L58" s="594"/>
    </row>
    <row r="59" spans="1:12" x14ac:dyDescent="0.25">
      <c r="A59" s="584"/>
      <c r="B59" s="586" t="s">
        <v>586</v>
      </c>
      <c r="C59" s="585">
        <v>93650</v>
      </c>
      <c r="D59" s="585">
        <v>7804.166666666667</v>
      </c>
      <c r="E59" s="585">
        <v>59604.959999999999</v>
      </c>
      <c r="F59" s="585">
        <v>4967.08</v>
      </c>
      <c r="G59" s="592">
        <v>643.84375</v>
      </c>
      <c r="H59" s="595">
        <v>1261.8499999999999</v>
      </c>
      <c r="I59" s="585">
        <v>480.15</v>
      </c>
      <c r="J59" s="585">
        <v>85.53</v>
      </c>
      <c r="K59" s="585">
        <v>365.71</v>
      </c>
      <c r="L59" s="595"/>
    </row>
    <row r="60" spans="1:12" x14ac:dyDescent="0.25">
      <c r="A60" s="587" t="s">
        <v>58</v>
      </c>
      <c r="B60" s="588" t="s">
        <v>578</v>
      </c>
      <c r="C60" s="589">
        <v>43845</v>
      </c>
      <c r="D60" s="589">
        <v>3653.75</v>
      </c>
      <c r="E60" s="589">
        <v>31695.96</v>
      </c>
      <c r="F60" s="589">
        <v>2641.33</v>
      </c>
      <c r="G60" s="591">
        <v>328.83749999999998</v>
      </c>
      <c r="H60" s="594">
        <v>17</v>
      </c>
      <c r="I60" s="589">
        <v>283.12</v>
      </c>
      <c r="J60" s="589">
        <v>205.09</v>
      </c>
      <c r="K60" s="589">
        <v>47.96</v>
      </c>
      <c r="L60" s="594">
        <v>130.41</v>
      </c>
    </row>
    <row r="61" spans="1:12" x14ac:dyDescent="0.25">
      <c r="A61" s="584"/>
      <c r="B61" s="586" t="s">
        <v>579</v>
      </c>
      <c r="C61" s="585">
        <v>63103</v>
      </c>
      <c r="D61" s="585">
        <v>5258.583333333333</v>
      </c>
      <c r="E61" s="585">
        <v>45476.04</v>
      </c>
      <c r="F61" s="585">
        <v>3789.67</v>
      </c>
      <c r="G61" s="592">
        <v>262.92916666666667</v>
      </c>
      <c r="H61" s="595">
        <v>301</v>
      </c>
      <c r="I61" s="585">
        <v>335.69</v>
      </c>
      <c r="J61" s="585">
        <v>291.07</v>
      </c>
      <c r="K61" s="585">
        <v>68.069999999999993</v>
      </c>
      <c r="L61" s="595">
        <v>210.15</v>
      </c>
    </row>
    <row r="62" spans="1:12" x14ac:dyDescent="0.25">
      <c r="A62" s="587"/>
      <c r="B62" s="588" t="s">
        <v>580</v>
      </c>
      <c r="C62" s="589">
        <v>79165</v>
      </c>
      <c r="D62" s="589">
        <v>6597.083333333333</v>
      </c>
      <c r="E62" s="589">
        <v>56859.12</v>
      </c>
      <c r="F62" s="589">
        <v>4738.26</v>
      </c>
      <c r="G62" s="591">
        <v>329.85416666666669</v>
      </c>
      <c r="H62" s="594">
        <v>301</v>
      </c>
      <c r="I62" s="589">
        <v>488.28</v>
      </c>
      <c r="J62" s="589">
        <v>369.91</v>
      </c>
      <c r="K62" s="589">
        <v>86.51</v>
      </c>
      <c r="L62" s="594">
        <v>283.27</v>
      </c>
    </row>
    <row r="63" spans="1:12" x14ac:dyDescent="0.25">
      <c r="A63" s="584"/>
      <c r="B63" s="586" t="s">
        <v>586</v>
      </c>
      <c r="C63" s="585">
        <v>106840</v>
      </c>
      <c r="D63" s="585">
        <v>8903.3333333333339</v>
      </c>
      <c r="E63" s="585">
        <v>76472.52</v>
      </c>
      <c r="F63" s="585">
        <v>6372.71</v>
      </c>
      <c r="G63" s="592">
        <v>445.16666666666669</v>
      </c>
      <c r="H63" s="595">
        <v>301</v>
      </c>
      <c r="I63" s="585">
        <v>751.19</v>
      </c>
      <c r="J63" s="585">
        <v>118.28</v>
      </c>
      <c r="K63" s="585">
        <v>505.74</v>
      </c>
      <c r="L63" s="595">
        <v>409.25</v>
      </c>
    </row>
    <row r="64" spans="1:12" x14ac:dyDescent="0.25">
      <c r="A64" s="587" t="s">
        <v>59</v>
      </c>
      <c r="B64" s="588" t="s">
        <v>578</v>
      </c>
      <c r="C64" s="589">
        <v>38052</v>
      </c>
      <c r="D64" s="589">
        <v>3171</v>
      </c>
      <c r="E64" s="589">
        <v>28334.760000000002</v>
      </c>
      <c r="F64" s="589">
        <v>2361.23</v>
      </c>
      <c r="G64" s="591">
        <v>190.26</v>
      </c>
      <c r="H64" s="594">
        <v>63</v>
      </c>
      <c r="I64" s="589">
        <v>236.3</v>
      </c>
      <c r="J64" s="589">
        <v>180.9</v>
      </c>
      <c r="K64" s="589">
        <v>42.31</v>
      </c>
      <c r="L64" s="594">
        <v>97</v>
      </c>
    </row>
    <row r="65" spans="1:12" x14ac:dyDescent="0.25">
      <c r="A65" s="584"/>
      <c r="B65" s="586" t="s">
        <v>579</v>
      </c>
      <c r="C65" s="585">
        <v>52870</v>
      </c>
      <c r="D65" s="585">
        <v>4405.833333333333</v>
      </c>
      <c r="E65" s="585">
        <v>37708.199999999997</v>
      </c>
      <c r="F65" s="585">
        <v>3142.35</v>
      </c>
      <c r="G65" s="592">
        <v>264.34999999999997</v>
      </c>
      <c r="H65" s="595">
        <v>341</v>
      </c>
      <c r="I65" s="585">
        <v>228.39</v>
      </c>
      <c r="J65" s="585">
        <v>235.63</v>
      </c>
      <c r="K65" s="585">
        <v>55.11</v>
      </c>
      <c r="L65" s="595">
        <v>139</v>
      </c>
    </row>
    <row r="66" spans="1:12" x14ac:dyDescent="0.25">
      <c r="A66" s="584"/>
      <c r="B66" s="586" t="s">
        <v>580</v>
      </c>
      <c r="C66" s="585">
        <v>68167</v>
      </c>
      <c r="D66" s="585">
        <v>5680.583333333333</v>
      </c>
      <c r="E66" s="585">
        <v>48530.04</v>
      </c>
      <c r="F66" s="585">
        <v>4044.17</v>
      </c>
      <c r="G66" s="592">
        <v>340.83499999999998</v>
      </c>
      <c r="H66" s="595">
        <v>341</v>
      </c>
      <c r="I66" s="585">
        <v>372.18</v>
      </c>
      <c r="J66" s="585">
        <v>309.92</v>
      </c>
      <c r="K66" s="585">
        <v>72.48</v>
      </c>
      <c r="L66" s="595">
        <v>200</v>
      </c>
    </row>
    <row r="67" spans="1:12" x14ac:dyDescent="0.25">
      <c r="A67" s="587"/>
      <c r="B67" s="588" t="s">
        <v>586</v>
      </c>
      <c r="C67" s="589">
        <v>78180</v>
      </c>
      <c r="D67" s="589">
        <v>6515</v>
      </c>
      <c r="E67" s="589">
        <v>55600.680000000008</v>
      </c>
      <c r="F67" s="589">
        <v>4633.3900000000003</v>
      </c>
      <c r="G67" s="591">
        <v>390.90000000000003</v>
      </c>
      <c r="H67" s="594">
        <v>341</v>
      </c>
      <c r="I67" s="589">
        <v>466.31</v>
      </c>
      <c r="J67" s="589">
        <v>83.85</v>
      </c>
      <c r="K67" s="589">
        <v>358.55</v>
      </c>
      <c r="L67" s="594">
        <v>241</v>
      </c>
    </row>
    <row r="68" spans="1:12" x14ac:dyDescent="0.25">
      <c r="A68" s="195" t="s">
        <v>582</v>
      </c>
      <c r="B68" s="132" t="s">
        <v>578</v>
      </c>
      <c r="C68" s="381">
        <v>41145.6875</v>
      </c>
      <c r="D68" s="381">
        <v>3428.807291666667</v>
      </c>
      <c r="E68" s="381">
        <v>30489.892500000005</v>
      </c>
      <c r="F68" s="381">
        <v>2540.8243750000006</v>
      </c>
      <c r="G68" s="560">
        <v>251.3740390625</v>
      </c>
      <c r="H68" s="561">
        <v>61.733750000000001</v>
      </c>
      <c r="I68" s="562">
        <v>260.05062499999997</v>
      </c>
      <c r="J68" s="381">
        <v>160.06875000000002</v>
      </c>
      <c r="K68" s="381">
        <v>55.360625000000013</v>
      </c>
      <c r="L68" s="583">
        <v>113.58928571428571</v>
      </c>
    </row>
    <row r="69" spans="1:12" x14ac:dyDescent="0.25">
      <c r="A69" s="195"/>
      <c r="B69" s="219" t="s">
        <v>579</v>
      </c>
      <c r="C69" s="229">
        <v>59144.625</v>
      </c>
      <c r="D69" s="229">
        <v>4928.7187499999991</v>
      </c>
      <c r="E69" s="229">
        <v>39870.375</v>
      </c>
      <c r="F69" s="229">
        <v>3322.5312499999995</v>
      </c>
      <c r="G69" s="582">
        <v>335.31586354166666</v>
      </c>
      <c r="H69" s="583">
        <v>595.90812500000004</v>
      </c>
      <c r="I69" s="381">
        <v>252.89499999999998</v>
      </c>
      <c r="J69" s="229">
        <v>211.580625</v>
      </c>
      <c r="K69" s="229">
        <v>67.814999999999984</v>
      </c>
      <c r="L69" s="597">
        <v>163.05428571428573</v>
      </c>
    </row>
    <row r="70" spans="1:12" x14ac:dyDescent="0.25">
      <c r="A70" s="132"/>
      <c r="B70" s="218" t="s">
        <v>580</v>
      </c>
      <c r="C70" s="255">
        <v>73731.5625</v>
      </c>
      <c r="D70" s="255">
        <v>6144.296875</v>
      </c>
      <c r="E70" s="255">
        <v>50233.297499999993</v>
      </c>
      <c r="F70" s="255">
        <v>4186.1081249999997</v>
      </c>
      <c r="G70" s="674">
        <v>416.36197760416673</v>
      </c>
      <c r="H70" s="675">
        <v>595.90812500000004</v>
      </c>
      <c r="I70" s="676">
        <v>388.43812500000001</v>
      </c>
      <c r="J70" s="255">
        <v>245.89562500000002</v>
      </c>
      <c r="K70" s="255">
        <v>114.98687500000001</v>
      </c>
      <c r="L70" s="677">
        <v>224.61357142857142</v>
      </c>
    </row>
    <row r="71" spans="1:12" x14ac:dyDescent="0.25">
      <c r="A71" s="195"/>
      <c r="B71" s="221" t="s">
        <v>586</v>
      </c>
      <c r="C71" s="256">
        <v>95996.25</v>
      </c>
      <c r="D71" s="256">
        <v>7999.6874999999991</v>
      </c>
      <c r="E71" s="256">
        <v>65550.037499999991</v>
      </c>
      <c r="F71" s="256">
        <v>5462.5031250000011</v>
      </c>
      <c r="G71" s="563">
        <v>539.80208333333326</v>
      </c>
      <c r="H71" s="564">
        <v>595.90812500000004</v>
      </c>
      <c r="I71" s="565">
        <v>605.73874999999998</v>
      </c>
      <c r="J71" s="256">
        <v>278.57124999999996</v>
      </c>
      <c r="K71" s="256">
        <v>200.16250000000002</v>
      </c>
      <c r="L71" s="598">
        <v>309.35357142857134</v>
      </c>
    </row>
  </sheetData>
  <sheetProtection algorithmName="SHA-512" hashValue="mAzjVp7aQSlUFsvT5R9HU4IH8XmAz2xhza1Al1wazvICCK7AfJhrg4hBAgE1EUWho3ujB7Zu9O9Xeu1gRTEliQ==" saltValue="LInjVOhy8s+cnSz73hR9fw==" spinCount="100000" sheet="1" objects="1" scenarios="1"/>
  <mergeCells count="3">
    <mergeCell ref="C2:F2"/>
    <mergeCell ref="G2:H2"/>
    <mergeCell ref="I2:L2"/>
  </mergeCells>
  <pageMargins left="0.7" right="0.7" top="0.75" bottom="0.75" header="0.3" footer="0.3"/>
  <drawing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A288-D373-40B6-9C1C-CF8140583BEE}">
  <sheetPr>
    <tabColor rgb="FFE25A33"/>
  </sheetPr>
  <dimension ref="A1:L71"/>
  <sheetViews>
    <sheetView workbookViewId="0">
      <pane ySplit="3" topLeftCell="A4" activePane="bottomLeft" state="frozen"/>
      <selection pane="bottomLeft" activeCell="C70" sqref="C70:L70"/>
    </sheetView>
  </sheetViews>
  <sheetFormatPr defaultRowHeight="15" x14ac:dyDescent="0.25"/>
  <cols>
    <col min="1" max="1" width="14.85546875" style="56" customWidth="1"/>
    <col min="2" max="2" width="15" customWidth="1"/>
    <col min="3" max="6" width="17.140625" customWidth="1"/>
    <col min="7" max="8" width="18.5703125" customWidth="1"/>
    <col min="9" max="9" width="17.7109375" bestFit="1" customWidth="1"/>
    <col min="10" max="10" width="14.7109375" bestFit="1" customWidth="1"/>
    <col min="11" max="11" width="15" bestFit="1" customWidth="1"/>
    <col min="12" max="12" width="15.140625" bestFit="1" customWidth="1"/>
  </cols>
  <sheetData>
    <row r="1" spans="1:12" ht="20.25" x14ac:dyDescent="0.3">
      <c r="A1" s="124" t="s">
        <v>588</v>
      </c>
      <c r="B1" s="125"/>
    </row>
    <row r="2" spans="1:12" ht="19.7" customHeight="1" x14ac:dyDescent="0.25">
      <c r="A2" s="6"/>
      <c r="B2" s="126"/>
      <c r="C2" s="651" t="s">
        <v>564</v>
      </c>
      <c r="D2" s="651"/>
      <c r="E2" s="651"/>
      <c r="F2" s="651"/>
      <c r="G2" s="657" t="s">
        <v>565</v>
      </c>
      <c r="H2" s="658"/>
      <c r="I2" s="655" t="s">
        <v>566</v>
      </c>
      <c r="J2" s="655"/>
      <c r="K2" s="655"/>
      <c r="L2" s="659"/>
    </row>
    <row r="3" spans="1:12" s="130" customFormat="1" ht="43.5" x14ac:dyDescent="0.25">
      <c r="A3" s="127" t="s">
        <v>19</v>
      </c>
      <c r="B3" s="128" t="s">
        <v>567</v>
      </c>
      <c r="C3" s="129" t="s">
        <v>568</v>
      </c>
      <c r="D3" s="129" t="s">
        <v>569</v>
      </c>
      <c r="E3" s="129" t="s">
        <v>570</v>
      </c>
      <c r="F3" s="129" t="s">
        <v>571</v>
      </c>
      <c r="G3" s="590" t="s">
        <v>572</v>
      </c>
      <c r="H3" s="593" t="s">
        <v>573</v>
      </c>
      <c r="I3" s="299" t="s">
        <v>574</v>
      </c>
      <c r="J3" s="299" t="s">
        <v>575</v>
      </c>
      <c r="K3" s="299" t="s">
        <v>576</v>
      </c>
      <c r="L3" s="596" t="s">
        <v>577</v>
      </c>
    </row>
    <row r="4" spans="1:12" x14ac:dyDescent="0.25">
      <c r="A4" s="587" t="s">
        <v>37</v>
      </c>
      <c r="B4" s="588" t="s">
        <v>578</v>
      </c>
      <c r="C4" s="589">
        <v>44610</v>
      </c>
      <c r="D4" s="589">
        <v>3717.5</v>
      </c>
      <c r="E4" s="589">
        <v>33141.72</v>
      </c>
      <c r="F4" s="589">
        <v>2761.81</v>
      </c>
      <c r="G4" s="591">
        <v>230.48500000000001</v>
      </c>
      <c r="H4" s="594">
        <v>30</v>
      </c>
      <c r="I4" s="589">
        <v>292.51</v>
      </c>
      <c r="J4" s="589">
        <v>214.34</v>
      </c>
      <c r="K4" s="589">
        <v>50.13</v>
      </c>
      <c r="L4" s="594">
        <v>138.22999999999999</v>
      </c>
    </row>
    <row r="5" spans="1:12" x14ac:dyDescent="0.25">
      <c r="A5" s="584"/>
      <c r="B5" s="586" t="s">
        <v>579</v>
      </c>
      <c r="C5" s="585">
        <v>61912</v>
      </c>
      <c r="D5" s="585">
        <v>5159.333333333333</v>
      </c>
      <c r="E5" s="585">
        <v>43966.68</v>
      </c>
      <c r="F5" s="585">
        <v>3663.89</v>
      </c>
      <c r="G5" s="592">
        <v>386.95</v>
      </c>
      <c r="H5" s="595">
        <v>307</v>
      </c>
      <c r="I5" s="585">
        <v>291.18</v>
      </c>
      <c r="J5" s="585">
        <v>276.85000000000002</v>
      </c>
      <c r="K5" s="585">
        <v>64.75</v>
      </c>
      <c r="L5" s="595">
        <v>168.71</v>
      </c>
    </row>
    <row r="6" spans="1:12" x14ac:dyDescent="0.25">
      <c r="A6" s="587"/>
      <c r="B6" s="588" t="s">
        <v>580</v>
      </c>
      <c r="C6" s="589">
        <v>90667</v>
      </c>
      <c r="D6" s="589">
        <v>7555.583333333333</v>
      </c>
      <c r="E6" s="589">
        <v>64168.200000000004</v>
      </c>
      <c r="F6" s="589">
        <v>5347.35</v>
      </c>
      <c r="G6" s="591">
        <v>566.66874999999993</v>
      </c>
      <c r="H6" s="594">
        <v>307</v>
      </c>
      <c r="I6" s="589">
        <v>557.16</v>
      </c>
      <c r="J6" s="589">
        <v>414.28</v>
      </c>
      <c r="K6" s="589">
        <v>96.89</v>
      </c>
      <c r="L6" s="594">
        <v>266.24</v>
      </c>
    </row>
    <row r="7" spans="1:12" x14ac:dyDescent="0.25">
      <c r="A7" s="584"/>
      <c r="B7" s="586" t="s">
        <v>586</v>
      </c>
      <c r="C7" s="585">
        <v>94390</v>
      </c>
      <c r="D7" s="585">
        <v>7865.833333333333</v>
      </c>
      <c r="E7" s="585">
        <v>66759.72</v>
      </c>
      <c r="F7" s="585">
        <v>5563.31</v>
      </c>
      <c r="G7" s="592">
        <v>589.9375</v>
      </c>
      <c r="H7" s="595">
        <v>307</v>
      </c>
      <c r="I7" s="585">
        <v>591.6</v>
      </c>
      <c r="J7" s="585">
        <v>432.07</v>
      </c>
      <c r="K7" s="585">
        <v>101.05</v>
      </c>
      <c r="L7" s="595">
        <v>278.87</v>
      </c>
    </row>
    <row r="8" spans="1:12" x14ac:dyDescent="0.25">
      <c r="A8" s="587" t="s">
        <v>40</v>
      </c>
      <c r="B8" s="588" t="s">
        <v>578</v>
      </c>
      <c r="C8" s="589">
        <v>50031</v>
      </c>
      <c r="D8" s="589">
        <v>4169.25</v>
      </c>
      <c r="E8" s="589">
        <v>37038.840000000004</v>
      </c>
      <c r="F8" s="589">
        <v>3086.57</v>
      </c>
      <c r="G8" s="591">
        <v>291.84750000000003</v>
      </c>
      <c r="H8" s="594">
        <v>43.24</v>
      </c>
      <c r="I8" s="589">
        <v>337.77</v>
      </c>
      <c r="J8" s="589">
        <v>237.72</v>
      </c>
      <c r="K8" s="589">
        <v>55.6</v>
      </c>
      <c r="L8" s="594">
        <v>116.5</v>
      </c>
    </row>
    <row r="9" spans="1:12" x14ac:dyDescent="0.25">
      <c r="A9" s="584"/>
      <c r="B9" s="586" t="s">
        <v>579</v>
      </c>
      <c r="C9" s="585">
        <v>58337</v>
      </c>
      <c r="D9" s="585">
        <v>4861.416666666667</v>
      </c>
      <c r="E9" s="585">
        <v>37660.92</v>
      </c>
      <c r="F9" s="585">
        <v>3138.41</v>
      </c>
      <c r="G9" s="592">
        <v>340.29916666666674</v>
      </c>
      <c r="H9" s="595">
        <v>779.68</v>
      </c>
      <c r="I9" s="585">
        <v>204.31</v>
      </c>
      <c r="J9" s="585">
        <v>231.97</v>
      </c>
      <c r="K9" s="585">
        <v>54.25</v>
      </c>
      <c r="L9" s="595">
        <v>112.5</v>
      </c>
    </row>
    <row r="10" spans="1:12" x14ac:dyDescent="0.25">
      <c r="A10" s="587"/>
      <c r="B10" s="588" t="s">
        <v>580</v>
      </c>
      <c r="C10" s="589">
        <v>56354</v>
      </c>
      <c r="D10" s="589">
        <v>4696.166666666667</v>
      </c>
      <c r="E10" s="589">
        <v>36243.24</v>
      </c>
      <c r="F10" s="589">
        <v>3020.27</v>
      </c>
      <c r="G10" s="591">
        <v>328.73166666666668</v>
      </c>
      <c r="H10" s="594">
        <v>779.68</v>
      </c>
      <c r="I10" s="589">
        <v>187.11</v>
      </c>
      <c r="J10" s="589">
        <v>222.44</v>
      </c>
      <c r="K10" s="589">
        <v>52.02</v>
      </c>
      <c r="L10" s="594">
        <v>105.92</v>
      </c>
    </row>
    <row r="11" spans="1:12" x14ac:dyDescent="0.25">
      <c r="A11" s="584"/>
      <c r="B11" s="586" t="s">
        <v>586</v>
      </c>
      <c r="C11" s="585">
        <v>89240</v>
      </c>
      <c r="D11" s="585">
        <v>7436.666666666667</v>
      </c>
      <c r="E11" s="585">
        <v>59490.36</v>
      </c>
      <c r="F11" s="585">
        <v>4957.53</v>
      </c>
      <c r="G11" s="592">
        <v>520.56666666666672</v>
      </c>
      <c r="H11" s="595">
        <v>779.68</v>
      </c>
      <c r="I11" s="585">
        <v>491.7</v>
      </c>
      <c r="J11" s="585">
        <v>380.46</v>
      </c>
      <c r="K11" s="585">
        <v>88.98</v>
      </c>
      <c r="L11" s="595">
        <v>217.75</v>
      </c>
    </row>
    <row r="12" spans="1:12" x14ac:dyDescent="0.25">
      <c r="A12" s="587" t="s">
        <v>42</v>
      </c>
      <c r="B12" s="588" t="s">
        <v>578</v>
      </c>
      <c r="C12" s="589">
        <v>54875</v>
      </c>
      <c r="D12" s="589">
        <v>4572.916666666667</v>
      </c>
      <c r="E12" s="589">
        <v>40525.440000000002</v>
      </c>
      <c r="F12" s="589">
        <v>3377.1200000000003</v>
      </c>
      <c r="G12" s="591">
        <v>228.64583333333334</v>
      </c>
      <c r="H12" s="594">
        <v>56.1</v>
      </c>
      <c r="I12" s="589">
        <v>392.25</v>
      </c>
      <c r="J12" s="589">
        <v>265.87</v>
      </c>
      <c r="K12" s="589">
        <v>62.18</v>
      </c>
      <c r="L12" s="594">
        <v>190.75</v>
      </c>
    </row>
    <row r="13" spans="1:12" x14ac:dyDescent="0.25">
      <c r="A13" s="584"/>
      <c r="B13" s="586" t="s">
        <v>579</v>
      </c>
      <c r="C13" s="585">
        <v>71186</v>
      </c>
      <c r="D13" s="585">
        <v>5932.166666666667</v>
      </c>
      <c r="E13" s="585">
        <v>52259.64</v>
      </c>
      <c r="F13" s="585">
        <v>4354.97</v>
      </c>
      <c r="G13" s="592">
        <v>177.965</v>
      </c>
      <c r="H13" s="595">
        <v>342.4</v>
      </c>
      <c r="I13" s="585">
        <v>404.75</v>
      </c>
      <c r="J13" s="585">
        <v>335.53</v>
      </c>
      <c r="K13" s="585">
        <v>78.47</v>
      </c>
      <c r="L13" s="595">
        <v>238.08</v>
      </c>
    </row>
    <row r="14" spans="1:12" x14ac:dyDescent="0.25">
      <c r="A14" s="587"/>
      <c r="B14" s="588" t="s">
        <v>580</v>
      </c>
      <c r="C14" s="589">
        <v>94679</v>
      </c>
      <c r="D14" s="589">
        <v>7889.916666666667</v>
      </c>
      <c r="E14" s="589">
        <v>69082.200000000012</v>
      </c>
      <c r="F14" s="589">
        <v>5756.8500000000013</v>
      </c>
      <c r="G14" s="591">
        <v>236.69749999999999</v>
      </c>
      <c r="H14" s="594">
        <v>342.4</v>
      </c>
      <c r="I14" s="589">
        <v>632.63</v>
      </c>
      <c r="J14" s="589">
        <v>453.27</v>
      </c>
      <c r="K14" s="589">
        <v>106.01</v>
      </c>
      <c r="L14" s="594">
        <v>362.06</v>
      </c>
    </row>
    <row r="15" spans="1:12" x14ac:dyDescent="0.25">
      <c r="A15" s="584"/>
      <c r="B15" s="586" t="s">
        <v>586</v>
      </c>
      <c r="C15" s="585">
        <v>127510</v>
      </c>
      <c r="D15" s="585">
        <v>10625.833333333334</v>
      </c>
      <c r="E15" s="585">
        <v>92101.08</v>
      </c>
      <c r="F15" s="585">
        <v>7675.09</v>
      </c>
      <c r="G15" s="592">
        <v>318.77499999999998</v>
      </c>
      <c r="H15" s="595">
        <v>342.4</v>
      </c>
      <c r="I15" s="585">
        <v>990.06</v>
      </c>
      <c r="J15" s="585">
        <v>617.80999999999995</v>
      </c>
      <c r="K15" s="585">
        <v>144.49</v>
      </c>
      <c r="L15" s="595">
        <v>537.21</v>
      </c>
    </row>
    <row r="16" spans="1:12" x14ac:dyDescent="0.25">
      <c r="A16" s="587" t="s">
        <v>43</v>
      </c>
      <c r="B16" s="588" t="s">
        <v>578</v>
      </c>
      <c r="C16" s="589">
        <v>48639</v>
      </c>
      <c r="D16" s="589">
        <v>4053.25</v>
      </c>
      <c r="E16" s="589">
        <v>39232.44</v>
      </c>
      <c r="F16" s="589">
        <v>3269.3700000000003</v>
      </c>
      <c r="G16" s="591">
        <v>121.59749999999998</v>
      </c>
      <c r="H16" s="594">
        <v>15</v>
      </c>
      <c r="I16" s="589">
        <v>347.66</v>
      </c>
      <c r="J16" s="589">
        <v>242.83</v>
      </c>
      <c r="K16" s="589">
        <v>56.79</v>
      </c>
      <c r="L16" s="594">
        <v>0</v>
      </c>
    </row>
    <row r="17" spans="1:12" x14ac:dyDescent="0.25">
      <c r="A17" s="584"/>
      <c r="B17" s="586" t="s">
        <v>579</v>
      </c>
      <c r="C17" s="585">
        <v>54875</v>
      </c>
      <c r="D17" s="585">
        <v>4572.916666666667</v>
      </c>
      <c r="E17" s="585">
        <v>43969.68</v>
      </c>
      <c r="F17" s="585">
        <v>3664.14</v>
      </c>
      <c r="G17" s="592">
        <v>137.1875</v>
      </c>
      <c r="H17" s="595">
        <v>180</v>
      </c>
      <c r="I17" s="585">
        <v>266.02</v>
      </c>
      <c r="J17" s="585">
        <v>263.86</v>
      </c>
      <c r="K17" s="585">
        <v>61.71</v>
      </c>
      <c r="L17" s="595">
        <v>0</v>
      </c>
    </row>
    <row r="18" spans="1:12" x14ac:dyDescent="0.25">
      <c r="A18" s="587"/>
      <c r="B18" s="588" t="s">
        <v>580</v>
      </c>
      <c r="C18" s="589">
        <v>72598</v>
      </c>
      <c r="D18" s="589">
        <v>6049.833333333333</v>
      </c>
      <c r="E18" s="589">
        <v>57783</v>
      </c>
      <c r="F18" s="589">
        <v>4815.25</v>
      </c>
      <c r="G18" s="591">
        <v>181.495</v>
      </c>
      <c r="H18" s="594">
        <v>180</v>
      </c>
      <c r="I18" s="589">
        <v>437.93</v>
      </c>
      <c r="J18" s="589">
        <v>352.68</v>
      </c>
      <c r="K18" s="589">
        <v>82.48</v>
      </c>
      <c r="L18" s="594">
        <v>0</v>
      </c>
    </row>
    <row r="19" spans="1:12" x14ac:dyDescent="0.25">
      <c r="A19" s="584"/>
      <c r="B19" s="586" t="s">
        <v>586</v>
      </c>
      <c r="C19" s="585">
        <v>95680</v>
      </c>
      <c r="D19" s="585">
        <v>7973.333333333333</v>
      </c>
      <c r="E19" s="585">
        <v>75772.92</v>
      </c>
      <c r="F19" s="585">
        <v>6314.41</v>
      </c>
      <c r="G19" s="592">
        <v>239.20000000000002</v>
      </c>
      <c r="H19" s="595">
        <v>180</v>
      </c>
      <c r="I19" s="585">
        <v>661.83</v>
      </c>
      <c r="J19" s="585">
        <v>468.36</v>
      </c>
      <c r="K19" s="585">
        <v>109.53</v>
      </c>
      <c r="L19" s="595">
        <v>0</v>
      </c>
    </row>
    <row r="20" spans="1:12" x14ac:dyDescent="0.25">
      <c r="A20" s="587" t="s">
        <v>44</v>
      </c>
      <c r="B20" s="588" t="s">
        <v>578</v>
      </c>
      <c r="C20" s="589">
        <v>43654</v>
      </c>
      <c r="D20" s="589">
        <v>3637.8333333333335</v>
      </c>
      <c r="E20" s="589">
        <v>31508.399999999998</v>
      </c>
      <c r="F20" s="589">
        <v>2625.7</v>
      </c>
      <c r="G20" s="591">
        <v>218.26999999999998</v>
      </c>
      <c r="H20" s="594">
        <v>148.83000000000001</v>
      </c>
      <c r="I20" s="589">
        <v>270.14999999999998</v>
      </c>
      <c r="J20" s="589">
        <v>202.79</v>
      </c>
      <c r="K20" s="589">
        <v>47.43</v>
      </c>
      <c r="L20" s="594">
        <v>124.66</v>
      </c>
    </row>
    <row r="21" spans="1:12" x14ac:dyDescent="0.25">
      <c r="A21" s="584"/>
      <c r="B21" s="586" t="s">
        <v>579</v>
      </c>
      <c r="C21" s="585">
        <v>67641</v>
      </c>
      <c r="D21" s="585">
        <v>5636.75</v>
      </c>
      <c r="E21" s="585">
        <v>45630.239999999998</v>
      </c>
      <c r="F21" s="585">
        <v>3802.52</v>
      </c>
      <c r="G21" s="592">
        <v>338.20499999999998</v>
      </c>
      <c r="H21" s="595">
        <v>619.20000000000005</v>
      </c>
      <c r="I21" s="585">
        <v>316.86</v>
      </c>
      <c r="J21" s="585">
        <v>290.12</v>
      </c>
      <c r="K21" s="585">
        <v>67.849999999999994</v>
      </c>
      <c r="L21" s="595">
        <v>202</v>
      </c>
    </row>
    <row r="22" spans="1:12" x14ac:dyDescent="0.25">
      <c r="A22" s="587"/>
      <c r="B22" s="588" t="s">
        <v>580</v>
      </c>
      <c r="C22" s="589">
        <v>86727</v>
      </c>
      <c r="D22" s="589">
        <v>7227.25</v>
      </c>
      <c r="E22" s="589">
        <v>59060.88</v>
      </c>
      <c r="F22" s="589">
        <v>4921.74</v>
      </c>
      <c r="G22" s="591">
        <v>433.63499999999999</v>
      </c>
      <c r="H22" s="594">
        <v>619.20000000000005</v>
      </c>
      <c r="I22" s="589">
        <v>496.26</v>
      </c>
      <c r="J22" s="589">
        <v>382.81</v>
      </c>
      <c r="K22" s="589">
        <v>89.53</v>
      </c>
      <c r="L22" s="594">
        <v>284.08</v>
      </c>
    </row>
    <row r="23" spans="1:12" x14ac:dyDescent="0.25">
      <c r="A23" s="584"/>
      <c r="B23" s="586" t="s">
        <v>586</v>
      </c>
      <c r="C23" s="585">
        <v>104370</v>
      </c>
      <c r="D23" s="585">
        <v>8697.5</v>
      </c>
      <c r="E23" s="585">
        <v>71475.839999999997</v>
      </c>
      <c r="F23" s="585">
        <v>5956.32</v>
      </c>
      <c r="G23" s="592">
        <v>521.85</v>
      </c>
      <c r="H23" s="595">
        <v>619.20000000000005</v>
      </c>
      <c r="I23" s="585">
        <v>662.11</v>
      </c>
      <c r="J23" s="585">
        <v>468.5</v>
      </c>
      <c r="K23" s="585">
        <v>109.57</v>
      </c>
      <c r="L23" s="595">
        <v>359.95</v>
      </c>
    </row>
    <row r="24" spans="1:12" x14ac:dyDescent="0.25">
      <c r="A24" s="587" t="s">
        <v>46</v>
      </c>
      <c r="B24" s="588" t="s">
        <v>578</v>
      </c>
      <c r="C24" s="589">
        <v>40161</v>
      </c>
      <c r="D24" s="589">
        <v>3346.75</v>
      </c>
      <c r="E24" s="589">
        <v>29576.399999999998</v>
      </c>
      <c r="F24" s="589">
        <v>2464.6999999999998</v>
      </c>
      <c r="G24" s="591">
        <v>493.64562499999994</v>
      </c>
      <c r="H24" s="594">
        <v>28.34</v>
      </c>
      <c r="I24" s="589">
        <v>216.64</v>
      </c>
      <c r="J24" s="589">
        <v>0</v>
      </c>
      <c r="K24" s="589">
        <v>40.96</v>
      </c>
      <c r="L24" s="594">
        <v>102.46</v>
      </c>
    </row>
    <row r="25" spans="1:12" x14ac:dyDescent="0.25">
      <c r="A25" s="584"/>
      <c r="B25" s="586" t="s">
        <v>579</v>
      </c>
      <c r="C25" s="585">
        <v>58325</v>
      </c>
      <c r="D25" s="585">
        <v>4860.416666666667</v>
      </c>
      <c r="E25" s="585">
        <v>37889.760000000002</v>
      </c>
      <c r="F25" s="585">
        <v>3157.48</v>
      </c>
      <c r="G25" s="592">
        <v>624.80656250000004</v>
      </c>
      <c r="H25" s="595">
        <v>716.64</v>
      </c>
      <c r="I25" s="585">
        <v>180.23</v>
      </c>
      <c r="J25" s="585">
        <v>0</v>
      </c>
      <c r="K25" s="585">
        <v>51.03</v>
      </c>
      <c r="L25" s="595">
        <v>130.22999999999999</v>
      </c>
    </row>
    <row r="26" spans="1:12" x14ac:dyDescent="0.25">
      <c r="A26" s="587"/>
      <c r="B26" s="588" t="s">
        <v>580</v>
      </c>
      <c r="C26" s="589">
        <v>68076</v>
      </c>
      <c r="D26" s="589">
        <v>5673</v>
      </c>
      <c r="E26" s="589">
        <v>44936.04</v>
      </c>
      <c r="F26" s="589">
        <v>3744.67</v>
      </c>
      <c r="G26" s="591">
        <v>729.26414999999997</v>
      </c>
      <c r="H26" s="594">
        <v>716.64</v>
      </c>
      <c r="I26" s="589">
        <v>262.58999999999997</v>
      </c>
      <c r="J26" s="589">
        <v>0</v>
      </c>
      <c r="K26" s="589">
        <v>61.29</v>
      </c>
      <c r="L26" s="594">
        <v>158.55000000000001</v>
      </c>
    </row>
    <row r="27" spans="1:12" x14ac:dyDescent="0.25">
      <c r="A27" s="584"/>
      <c r="B27" s="586" t="s">
        <v>586</v>
      </c>
      <c r="C27" s="585">
        <v>95410</v>
      </c>
      <c r="D27" s="585">
        <v>7950.833333333333</v>
      </c>
      <c r="E27" s="585">
        <v>64599.479999999996</v>
      </c>
      <c r="F27" s="585">
        <v>5383.29</v>
      </c>
      <c r="G27" s="592">
        <v>1022.079625</v>
      </c>
      <c r="H27" s="595">
        <v>716.64</v>
      </c>
      <c r="I27" s="585">
        <v>500.79</v>
      </c>
      <c r="J27" s="585">
        <v>0</v>
      </c>
      <c r="K27" s="585">
        <v>90.08</v>
      </c>
      <c r="L27" s="595">
        <v>237.95</v>
      </c>
    </row>
    <row r="28" spans="1:12" x14ac:dyDescent="0.25">
      <c r="A28" s="587" t="s">
        <v>47</v>
      </c>
      <c r="B28" s="588" t="s">
        <v>578</v>
      </c>
      <c r="C28" s="589">
        <v>46682</v>
      </c>
      <c r="D28" s="589">
        <v>3890.1666666666665</v>
      </c>
      <c r="E28" s="589">
        <v>36523.56</v>
      </c>
      <c r="F28" s="589">
        <v>3043.6299999999997</v>
      </c>
      <c r="G28" s="591">
        <v>311.21333333333331</v>
      </c>
      <c r="H28" s="594">
        <v>78.72</v>
      </c>
      <c r="I28" s="589">
        <v>297.69</v>
      </c>
      <c r="J28" s="589">
        <v>0</v>
      </c>
      <c r="K28" s="589">
        <v>50.75</v>
      </c>
      <c r="L28" s="594">
        <v>108.16</v>
      </c>
    </row>
    <row r="29" spans="1:12" x14ac:dyDescent="0.25">
      <c r="A29" s="584"/>
      <c r="B29" s="586" t="s">
        <v>579</v>
      </c>
      <c r="C29" s="585">
        <v>55911</v>
      </c>
      <c r="D29" s="585">
        <v>4659.25</v>
      </c>
      <c r="E29" s="585">
        <v>38242.32</v>
      </c>
      <c r="F29" s="585">
        <v>3186.86</v>
      </c>
      <c r="G29" s="592">
        <v>372.74</v>
      </c>
      <c r="H29" s="595">
        <v>758.32</v>
      </c>
      <c r="I29" s="585">
        <v>181.15</v>
      </c>
      <c r="J29" s="585">
        <v>0</v>
      </c>
      <c r="K29" s="585">
        <v>51.16</v>
      </c>
      <c r="L29" s="595">
        <v>109.02</v>
      </c>
    </row>
    <row r="30" spans="1:12" x14ac:dyDescent="0.25">
      <c r="A30" s="587"/>
      <c r="B30" s="588" t="s">
        <v>580</v>
      </c>
      <c r="C30" s="589">
        <v>63316</v>
      </c>
      <c r="D30" s="589">
        <v>5276.333333333333</v>
      </c>
      <c r="E30" s="589">
        <v>43957.440000000002</v>
      </c>
      <c r="F30" s="589">
        <v>3663.1200000000003</v>
      </c>
      <c r="G30" s="591">
        <v>422.10666666666663</v>
      </c>
      <c r="H30" s="594">
        <v>758.32</v>
      </c>
      <c r="I30" s="589">
        <v>246.84</v>
      </c>
      <c r="J30" s="589">
        <v>0</v>
      </c>
      <c r="K30" s="589">
        <v>59.39</v>
      </c>
      <c r="L30" s="594">
        <v>126.56</v>
      </c>
    </row>
    <row r="31" spans="1:12" x14ac:dyDescent="0.25">
      <c r="A31" s="584"/>
      <c r="B31" s="586" t="s">
        <v>586</v>
      </c>
      <c r="C31" s="585">
        <v>88550</v>
      </c>
      <c r="D31" s="585">
        <v>7379.166666666667</v>
      </c>
      <c r="E31" s="585">
        <v>63332.88</v>
      </c>
      <c r="F31" s="585">
        <v>5277.74</v>
      </c>
      <c r="G31" s="592">
        <v>590.33333333333337</v>
      </c>
      <c r="H31" s="595">
        <v>758.32</v>
      </c>
      <c r="I31" s="585">
        <v>478.99</v>
      </c>
      <c r="J31" s="585">
        <v>0</v>
      </c>
      <c r="K31" s="585">
        <v>87.44</v>
      </c>
      <c r="L31" s="595">
        <v>186.34</v>
      </c>
    </row>
    <row r="32" spans="1:12" x14ac:dyDescent="0.25">
      <c r="A32" s="587" t="s">
        <v>48</v>
      </c>
      <c r="B32" s="588" t="s">
        <v>578</v>
      </c>
      <c r="C32" s="589">
        <v>54439</v>
      </c>
      <c r="D32" s="589">
        <v>4536.583333333333</v>
      </c>
      <c r="E32" s="589">
        <v>38591.879999999997</v>
      </c>
      <c r="F32" s="589">
        <v>3215.99</v>
      </c>
      <c r="G32" s="591">
        <v>317.56083333333339</v>
      </c>
      <c r="H32" s="594" t="s">
        <v>38</v>
      </c>
      <c r="I32" s="589">
        <v>383.95</v>
      </c>
      <c r="J32" s="589">
        <v>61.18</v>
      </c>
      <c r="K32" s="589">
        <v>261.58</v>
      </c>
      <c r="L32" s="594">
        <v>296.32</v>
      </c>
    </row>
    <row r="33" spans="1:12" x14ac:dyDescent="0.25">
      <c r="A33" s="584"/>
      <c r="B33" s="586" t="s">
        <v>579</v>
      </c>
      <c r="C33" s="585">
        <v>84338</v>
      </c>
      <c r="D33" s="585">
        <v>7028.166666666667</v>
      </c>
      <c r="E33" s="585">
        <v>60191.64</v>
      </c>
      <c r="F33" s="585">
        <v>5015.97</v>
      </c>
      <c r="G33" s="592">
        <v>491.97166666666675</v>
      </c>
      <c r="H33" s="595" t="s">
        <v>38</v>
      </c>
      <c r="I33" s="585">
        <v>539.67999999999995</v>
      </c>
      <c r="J33" s="585">
        <v>405.24</v>
      </c>
      <c r="K33" s="585">
        <v>94.77</v>
      </c>
      <c r="L33" s="595">
        <v>480.54</v>
      </c>
    </row>
    <row r="34" spans="1:12" x14ac:dyDescent="0.25">
      <c r="A34" s="587"/>
      <c r="B34" s="588" t="s">
        <v>580</v>
      </c>
      <c r="C34" s="589">
        <v>104034</v>
      </c>
      <c r="D34" s="589">
        <v>8669.5</v>
      </c>
      <c r="E34" s="589">
        <v>73453.319999999992</v>
      </c>
      <c r="F34" s="589">
        <v>6121.11</v>
      </c>
      <c r="G34" s="591">
        <v>606.86500000000012</v>
      </c>
      <c r="H34" s="594" t="s">
        <v>38</v>
      </c>
      <c r="I34" s="589">
        <v>722.85</v>
      </c>
      <c r="J34" s="589">
        <v>499.88</v>
      </c>
      <c r="K34" s="589">
        <v>116.91</v>
      </c>
      <c r="L34" s="594">
        <v>601.89</v>
      </c>
    </row>
    <row r="35" spans="1:12" x14ac:dyDescent="0.25">
      <c r="A35" s="584"/>
      <c r="B35" s="586" t="s">
        <v>586</v>
      </c>
      <c r="C35" s="585">
        <v>126610</v>
      </c>
      <c r="D35" s="585">
        <v>10550.833333333334</v>
      </c>
      <c r="E35" s="585">
        <v>88369.44</v>
      </c>
      <c r="F35" s="585">
        <v>7364.12</v>
      </c>
      <c r="G35" s="592">
        <v>738.55833333333339</v>
      </c>
      <c r="H35" s="595" t="s">
        <v>38</v>
      </c>
      <c r="I35" s="585">
        <v>956.53</v>
      </c>
      <c r="J35" s="585">
        <v>608.36</v>
      </c>
      <c r="K35" s="585">
        <v>142.28</v>
      </c>
      <c r="L35" s="595">
        <v>740.99</v>
      </c>
    </row>
    <row r="36" spans="1:12" x14ac:dyDescent="0.25">
      <c r="A36" s="587" t="s">
        <v>49</v>
      </c>
      <c r="B36" s="588" t="s">
        <v>578</v>
      </c>
      <c r="C36" s="589">
        <v>42492</v>
      </c>
      <c r="D36" s="589">
        <v>3541</v>
      </c>
      <c r="E36" s="589">
        <v>31301.64</v>
      </c>
      <c r="F36" s="589">
        <v>2608.4699999999998</v>
      </c>
      <c r="G36" s="591">
        <v>318.69</v>
      </c>
      <c r="H36" s="594">
        <v>0</v>
      </c>
      <c r="I36" s="589">
        <v>264.33999999999997</v>
      </c>
      <c r="J36" s="589">
        <v>46.72</v>
      </c>
      <c r="K36" s="589">
        <v>199.78</v>
      </c>
      <c r="L36" s="594">
        <v>103</v>
      </c>
    </row>
    <row r="37" spans="1:12" x14ac:dyDescent="0.25">
      <c r="A37" s="584"/>
      <c r="B37" s="586" t="s">
        <v>579</v>
      </c>
      <c r="C37" s="585">
        <v>53704</v>
      </c>
      <c r="D37" s="585">
        <v>4475.333333333333</v>
      </c>
      <c r="E37" s="585">
        <v>33471.120000000003</v>
      </c>
      <c r="F37" s="585">
        <v>2789.26</v>
      </c>
      <c r="G37" s="592">
        <v>402.78</v>
      </c>
      <c r="H37" s="595">
        <v>764</v>
      </c>
      <c r="I37" s="585">
        <v>159.19</v>
      </c>
      <c r="J37" s="585">
        <v>205.13</v>
      </c>
      <c r="K37" s="585">
        <v>47.97</v>
      </c>
      <c r="L37" s="595">
        <v>107</v>
      </c>
    </row>
    <row r="38" spans="1:12" x14ac:dyDescent="0.25">
      <c r="A38" s="587"/>
      <c r="B38" s="588" t="s">
        <v>580</v>
      </c>
      <c r="C38" s="589">
        <v>72955</v>
      </c>
      <c r="D38" s="589">
        <v>6079.583333333333</v>
      </c>
      <c r="E38" s="589">
        <v>46801.2</v>
      </c>
      <c r="F38" s="589">
        <v>3900.1</v>
      </c>
      <c r="G38" s="591">
        <v>547.16250000000002</v>
      </c>
      <c r="H38" s="594">
        <v>764</v>
      </c>
      <c r="I38" s="589">
        <v>327.54000000000002</v>
      </c>
      <c r="J38" s="589">
        <v>295.64</v>
      </c>
      <c r="K38" s="589">
        <v>69.14</v>
      </c>
      <c r="L38" s="594">
        <v>176</v>
      </c>
    </row>
    <row r="39" spans="1:12" x14ac:dyDescent="0.25">
      <c r="A39" s="584"/>
      <c r="B39" s="586" t="s">
        <v>586</v>
      </c>
      <c r="C39" s="585">
        <v>84720</v>
      </c>
      <c r="D39" s="585">
        <v>7060</v>
      </c>
      <c r="E39" s="585">
        <v>54899.399999999994</v>
      </c>
      <c r="F39" s="585">
        <v>4574.95</v>
      </c>
      <c r="G39" s="592">
        <v>635.4</v>
      </c>
      <c r="H39" s="595">
        <v>764</v>
      </c>
      <c r="I39" s="585">
        <v>434.61</v>
      </c>
      <c r="J39" s="585">
        <v>350.96</v>
      </c>
      <c r="K39" s="585">
        <v>82.08</v>
      </c>
      <c r="L39" s="595">
        <v>218</v>
      </c>
    </row>
    <row r="40" spans="1:12" x14ac:dyDescent="0.25">
      <c r="A40" s="587" t="s">
        <v>51</v>
      </c>
      <c r="B40" s="588" t="s">
        <v>578</v>
      </c>
      <c r="C40" s="589">
        <v>42542</v>
      </c>
      <c r="D40" s="589">
        <v>3545.1666666666665</v>
      </c>
      <c r="E40" s="589">
        <v>31137.840000000004</v>
      </c>
      <c r="F40" s="589">
        <v>2594.8200000000002</v>
      </c>
      <c r="G40" s="591">
        <v>212.71</v>
      </c>
      <c r="H40" s="594">
        <v>50</v>
      </c>
      <c r="I40" s="589">
        <v>261.56</v>
      </c>
      <c r="J40" s="589">
        <v>198.35</v>
      </c>
      <c r="K40" s="589">
        <v>46.39</v>
      </c>
      <c r="L40" s="594">
        <v>98</v>
      </c>
    </row>
    <row r="41" spans="1:12" x14ac:dyDescent="0.25">
      <c r="A41" s="584"/>
      <c r="B41" s="586" t="s">
        <v>579</v>
      </c>
      <c r="C41" s="585">
        <v>58292</v>
      </c>
      <c r="D41" s="585">
        <v>4857.666666666667</v>
      </c>
      <c r="E41" s="585">
        <v>38485.08</v>
      </c>
      <c r="F41" s="585">
        <v>3207.09</v>
      </c>
      <c r="G41" s="592">
        <v>291.45999999999998</v>
      </c>
      <c r="H41" s="595">
        <v>720</v>
      </c>
      <c r="I41" s="585">
        <v>216.88</v>
      </c>
      <c r="J41" s="585">
        <v>238.47</v>
      </c>
      <c r="K41" s="585">
        <v>55.77</v>
      </c>
      <c r="L41" s="595">
        <v>128</v>
      </c>
    </row>
    <row r="42" spans="1:12" x14ac:dyDescent="0.25">
      <c r="A42" s="587"/>
      <c r="B42" s="588" t="s">
        <v>580</v>
      </c>
      <c r="C42" s="589">
        <v>68874</v>
      </c>
      <c r="D42" s="589">
        <v>5739.5</v>
      </c>
      <c r="E42" s="589">
        <v>46021.56</v>
      </c>
      <c r="F42" s="589">
        <v>3835.1299999999997</v>
      </c>
      <c r="G42" s="591">
        <v>344.36999999999995</v>
      </c>
      <c r="H42" s="594">
        <v>720</v>
      </c>
      <c r="I42" s="589">
        <v>316.35000000000002</v>
      </c>
      <c r="J42" s="589">
        <v>289.86</v>
      </c>
      <c r="K42" s="589">
        <v>67.790000000000006</v>
      </c>
      <c r="L42" s="594">
        <v>166</v>
      </c>
    </row>
    <row r="43" spans="1:12" x14ac:dyDescent="0.25">
      <c r="A43" s="584"/>
      <c r="B43" s="586" t="s">
        <v>586</v>
      </c>
      <c r="C43" s="585">
        <v>86960</v>
      </c>
      <c r="D43" s="585">
        <v>7246.666666666667</v>
      </c>
      <c r="E43" s="585">
        <v>58901.759999999995</v>
      </c>
      <c r="F43" s="585">
        <v>4908.4799999999996</v>
      </c>
      <c r="G43" s="592">
        <v>434.79999999999995</v>
      </c>
      <c r="H43" s="595">
        <v>720</v>
      </c>
      <c r="I43" s="585">
        <v>486.36</v>
      </c>
      <c r="J43" s="585">
        <v>377.7</v>
      </c>
      <c r="K43" s="585">
        <v>88.33</v>
      </c>
      <c r="L43" s="595">
        <v>231</v>
      </c>
    </row>
    <row r="44" spans="1:12" x14ac:dyDescent="0.25">
      <c r="A44" s="587" t="s">
        <v>53</v>
      </c>
      <c r="B44" s="588" t="s">
        <v>578</v>
      </c>
      <c r="C44" s="589">
        <v>41152</v>
      </c>
      <c r="D44" s="589">
        <v>3429.3333333333335</v>
      </c>
      <c r="E44" s="589">
        <v>30887.040000000001</v>
      </c>
      <c r="F44" s="589">
        <v>2573.92</v>
      </c>
      <c r="G44" s="591">
        <v>240.05333333333337</v>
      </c>
      <c r="H44" s="594">
        <v>0</v>
      </c>
      <c r="I44" s="589">
        <v>260.38</v>
      </c>
      <c r="J44" s="589">
        <v>197.74</v>
      </c>
      <c r="K44" s="589">
        <v>46.24</v>
      </c>
      <c r="L44" s="594">
        <v>111</v>
      </c>
    </row>
    <row r="45" spans="1:12" x14ac:dyDescent="0.25">
      <c r="A45" s="584"/>
      <c r="B45" s="586" t="s">
        <v>579</v>
      </c>
      <c r="C45" s="585">
        <v>61330</v>
      </c>
      <c r="D45" s="585">
        <v>5110.833333333333</v>
      </c>
      <c r="E45" s="585">
        <v>34475.520000000004</v>
      </c>
      <c r="F45" s="585">
        <v>2872.9600000000005</v>
      </c>
      <c r="G45" s="592">
        <v>357.75833333333338</v>
      </c>
      <c r="H45" s="595">
        <v>1376.9</v>
      </c>
      <c r="I45" s="585">
        <v>165.95</v>
      </c>
      <c r="J45" s="585">
        <v>209.32</v>
      </c>
      <c r="K45" s="585">
        <v>48.95</v>
      </c>
      <c r="L45" s="595">
        <v>79</v>
      </c>
    </row>
    <row r="46" spans="1:12" x14ac:dyDescent="0.25">
      <c r="A46" s="587"/>
      <c r="B46" s="588" t="s">
        <v>580</v>
      </c>
      <c r="C46" s="589">
        <v>63691</v>
      </c>
      <c r="D46" s="589">
        <v>5307.583333333333</v>
      </c>
      <c r="E46" s="589">
        <v>36187.440000000002</v>
      </c>
      <c r="F46" s="589">
        <v>3015.6200000000003</v>
      </c>
      <c r="G46" s="591">
        <v>371.53083333333342</v>
      </c>
      <c r="H46" s="594">
        <v>1376.9</v>
      </c>
      <c r="I46" s="589">
        <v>184.25</v>
      </c>
      <c r="J46" s="589">
        <v>220.67</v>
      </c>
      <c r="K46" s="589">
        <v>51.61</v>
      </c>
      <c r="L46" s="594">
        <v>87</v>
      </c>
    </row>
    <row r="47" spans="1:12" x14ac:dyDescent="0.25">
      <c r="A47" s="584"/>
      <c r="B47" s="586" t="s">
        <v>586</v>
      </c>
      <c r="C47" s="585">
        <v>89820</v>
      </c>
      <c r="D47" s="585">
        <v>7485</v>
      </c>
      <c r="E47" s="585">
        <v>54570.36</v>
      </c>
      <c r="F47" s="585">
        <v>4547.53</v>
      </c>
      <c r="G47" s="592">
        <v>523.95000000000005</v>
      </c>
      <c r="H47" s="595">
        <v>1376</v>
      </c>
      <c r="I47" s="585">
        <v>425.43</v>
      </c>
      <c r="J47" s="585">
        <v>346.22</v>
      </c>
      <c r="K47" s="585">
        <v>80.97</v>
      </c>
      <c r="L47" s="595">
        <v>184</v>
      </c>
    </row>
    <row r="48" spans="1:12" x14ac:dyDescent="0.25">
      <c r="A48" s="587" t="s">
        <v>54</v>
      </c>
      <c r="B48" s="588" t="s">
        <v>578</v>
      </c>
      <c r="C48" s="589">
        <v>44693</v>
      </c>
      <c r="D48" s="589">
        <v>3724.4166666666665</v>
      </c>
      <c r="E48" s="589">
        <v>32666.879999999997</v>
      </c>
      <c r="F48" s="589">
        <v>2722.24</v>
      </c>
      <c r="G48" s="591">
        <v>335.19749999999999</v>
      </c>
      <c r="H48" s="594">
        <v>9.6999999999999993</v>
      </c>
      <c r="I48" s="589">
        <v>240.21</v>
      </c>
      <c r="J48" s="589">
        <v>49</v>
      </c>
      <c r="K48" s="589">
        <v>209.53</v>
      </c>
      <c r="L48" s="594">
        <v>158.54</v>
      </c>
    </row>
    <row r="49" spans="1:12" x14ac:dyDescent="0.25">
      <c r="A49" s="584"/>
      <c r="B49" s="586" t="s">
        <v>579</v>
      </c>
      <c r="C49" s="585">
        <v>60763</v>
      </c>
      <c r="D49" s="585">
        <v>5063.583333333333</v>
      </c>
      <c r="E49" s="585">
        <v>41798.76</v>
      </c>
      <c r="F49" s="585">
        <v>3483.23</v>
      </c>
      <c r="G49" s="592">
        <v>455.72250000000003</v>
      </c>
      <c r="H49" s="595">
        <v>306.56</v>
      </c>
      <c r="I49" s="585">
        <v>271.49</v>
      </c>
      <c r="J49" s="585">
        <v>266.68</v>
      </c>
      <c r="K49" s="585">
        <v>62.37</v>
      </c>
      <c r="L49" s="595">
        <v>217.53</v>
      </c>
    </row>
    <row r="50" spans="1:12" x14ac:dyDescent="0.25">
      <c r="A50" s="587"/>
      <c r="B50" s="588" t="s">
        <v>580</v>
      </c>
      <c r="C50" s="589">
        <v>86420</v>
      </c>
      <c r="D50" s="589">
        <v>7201.666666666667</v>
      </c>
      <c r="E50" s="589">
        <v>59064.600000000006</v>
      </c>
      <c r="F50" s="589">
        <v>4922.05</v>
      </c>
      <c r="G50" s="591">
        <v>648.15</v>
      </c>
      <c r="H50" s="594">
        <v>306.56</v>
      </c>
      <c r="I50" s="589">
        <v>504.97</v>
      </c>
      <c r="J50" s="589">
        <v>387.31</v>
      </c>
      <c r="K50" s="589">
        <v>90.58</v>
      </c>
      <c r="L50" s="594">
        <v>342.05</v>
      </c>
    </row>
    <row r="51" spans="1:12" x14ac:dyDescent="0.25">
      <c r="A51" s="584"/>
      <c r="B51" s="586" t="s">
        <v>586</v>
      </c>
      <c r="C51" s="585">
        <v>100930</v>
      </c>
      <c r="D51" s="585">
        <v>8410.8333333333339</v>
      </c>
      <c r="E51" s="585">
        <v>68828.88</v>
      </c>
      <c r="F51" s="585">
        <v>5735.7400000000007</v>
      </c>
      <c r="G51" s="592">
        <v>756.97499999999991</v>
      </c>
      <c r="H51" s="595">
        <v>306.56</v>
      </c>
      <c r="I51" s="585">
        <v>637.01</v>
      </c>
      <c r="J51" s="585">
        <v>455.53</v>
      </c>
      <c r="K51" s="585">
        <v>106.54</v>
      </c>
      <c r="L51" s="595">
        <v>412.48</v>
      </c>
    </row>
    <row r="52" spans="1:12" x14ac:dyDescent="0.25">
      <c r="A52" s="587" t="s">
        <v>56</v>
      </c>
      <c r="B52" s="588" t="s">
        <v>578</v>
      </c>
      <c r="C52" s="589">
        <v>44897</v>
      </c>
      <c r="D52" s="589">
        <v>3741.4166666666665</v>
      </c>
      <c r="E52" s="589">
        <v>34690.199999999997</v>
      </c>
      <c r="F52" s="589">
        <v>2890.85</v>
      </c>
      <c r="G52" s="591">
        <v>261.8991666666667</v>
      </c>
      <c r="H52" s="594">
        <v>87.45</v>
      </c>
      <c r="I52" s="589">
        <v>241.72</v>
      </c>
      <c r="J52" s="589">
        <v>49.19</v>
      </c>
      <c r="K52" s="589">
        <v>210.31</v>
      </c>
      <c r="L52" s="594">
        <v>0</v>
      </c>
    </row>
    <row r="53" spans="1:12" x14ac:dyDescent="0.25">
      <c r="A53" s="584"/>
      <c r="B53" s="586" t="s">
        <v>579</v>
      </c>
      <c r="C53" s="585">
        <v>58630</v>
      </c>
      <c r="D53" s="585">
        <v>4885.833333333333</v>
      </c>
      <c r="E53" s="585">
        <v>46284.36</v>
      </c>
      <c r="F53" s="585">
        <v>3857.03</v>
      </c>
      <c r="G53" s="592">
        <v>244.29166666666666</v>
      </c>
      <c r="H53" s="595">
        <v>145.75</v>
      </c>
      <c r="I53" s="585">
        <v>294.83</v>
      </c>
      <c r="J53" s="585">
        <v>278.74</v>
      </c>
      <c r="K53" s="585">
        <v>65.19</v>
      </c>
      <c r="L53" s="595">
        <v>0</v>
      </c>
    </row>
    <row r="54" spans="1:12" x14ac:dyDescent="0.25">
      <c r="A54" s="587"/>
      <c r="B54" s="588" t="s">
        <v>580</v>
      </c>
      <c r="C54" s="589">
        <v>73325</v>
      </c>
      <c r="D54" s="589">
        <v>6110.416666666667</v>
      </c>
      <c r="E54" s="589">
        <v>57501.479999999996</v>
      </c>
      <c r="F54" s="589">
        <v>4791.79</v>
      </c>
      <c r="G54" s="591">
        <v>305.52083333333331</v>
      </c>
      <c r="H54" s="594">
        <v>145.75</v>
      </c>
      <c r="I54" s="589">
        <v>434.43</v>
      </c>
      <c r="J54" s="589">
        <v>350.87</v>
      </c>
      <c r="K54" s="589">
        <v>82.06</v>
      </c>
      <c r="L54" s="594">
        <v>0</v>
      </c>
    </row>
    <row r="55" spans="1:12" x14ac:dyDescent="0.25">
      <c r="A55" s="584"/>
      <c r="B55" s="586" t="s">
        <v>586</v>
      </c>
      <c r="C55" s="585">
        <v>95760</v>
      </c>
      <c r="D55" s="585">
        <v>7980</v>
      </c>
      <c r="E55" s="585">
        <v>74626.680000000008</v>
      </c>
      <c r="F55" s="585">
        <v>6218.89</v>
      </c>
      <c r="G55" s="592">
        <v>399</v>
      </c>
      <c r="H55" s="595">
        <v>145.75</v>
      </c>
      <c r="I55" s="585">
        <v>647.55999999999995</v>
      </c>
      <c r="J55" s="585">
        <v>460.99</v>
      </c>
      <c r="K55" s="585">
        <v>107.81</v>
      </c>
      <c r="L55" s="595">
        <v>0</v>
      </c>
    </row>
    <row r="56" spans="1:12" x14ac:dyDescent="0.25">
      <c r="A56" s="587" t="s">
        <v>57</v>
      </c>
      <c r="B56" s="588" t="s">
        <v>578</v>
      </c>
      <c r="C56" s="589">
        <v>48526</v>
      </c>
      <c r="D56" s="589">
        <v>4043.8333333333335</v>
      </c>
      <c r="E56" s="589">
        <v>35522.399999999994</v>
      </c>
      <c r="F56" s="589">
        <v>2960.1999999999994</v>
      </c>
      <c r="G56" s="591">
        <v>333.61624999999998</v>
      </c>
      <c r="H56" s="594">
        <v>231.85</v>
      </c>
      <c r="I56" s="589">
        <v>252.07</v>
      </c>
      <c r="J56" s="589">
        <v>215.66</v>
      </c>
      <c r="K56" s="589">
        <v>50.44</v>
      </c>
      <c r="L56" s="594">
        <v>0</v>
      </c>
    </row>
    <row r="57" spans="1:12" x14ac:dyDescent="0.25">
      <c r="A57" s="584"/>
      <c r="B57" s="586" t="s">
        <v>579</v>
      </c>
      <c r="C57" s="585">
        <v>62463</v>
      </c>
      <c r="D57" s="585">
        <v>5205.25</v>
      </c>
      <c r="E57" s="585">
        <v>35688.600000000006</v>
      </c>
      <c r="F57" s="585">
        <v>2974.0500000000006</v>
      </c>
      <c r="G57" s="592">
        <v>429.43312500000002</v>
      </c>
      <c r="H57" s="595">
        <v>1372.8</v>
      </c>
      <c r="I57" s="585">
        <v>168.64</v>
      </c>
      <c r="J57" s="585">
        <v>210.99</v>
      </c>
      <c r="K57" s="585">
        <v>49.34</v>
      </c>
      <c r="L57" s="595">
        <v>0</v>
      </c>
    </row>
    <row r="58" spans="1:12" x14ac:dyDescent="0.25">
      <c r="A58" s="587"/>
      <c r="B58" s="588" t="s">
        <v>580</v>
      </c>
      <c r="C58" s="589">
        <v>67762</v>
      </c>
      <c r="D58" s="589">
        <v>5646.833333333333</v>
      </c>
      <c r="E58" s="589">
        <v>39654.36</v>
      </c>
      <c r="F58" s="589">
        <v>3304.53</v>
      </c>
      <c r="G58" s="591">
        <v>465.86375000000004</v>
      </c>
      <c r="H58" s="594">
        <v>1372.8</v>
      </c>
      <c r="I58" s="589">
        <v>212.31</v>
      </c>
      <c r="J58" s="589">
        <v>236.11</v>
      </c>
      <c r="K58" s="589">
        <v>55.22</v>
      </c>
      <c r="L58" s="594">
        <v>0</v>
      </c>
    </row>
    <row r="59" spans="1:12" x14ac:dyDescent="0.25">
      <c r="A59" s="584"/>
      <c r="B59" s="586" t="s">
        <v>586</v>
      </c>
      <c r="C59" s="585">
        <v>93400</v>
      </c>
      <c r="D59" s="585">
        <v>7783.333333333333</v>
      </c>
      <c r="E59" s="585">
        <v>58555.08</v>
      </c>
      <c r="F59" s="585">
        <v>4879.59</v>
      </c>
      <c r="G59" s="592">
        <v>642.125</v>
      </c>
      <c r="H59" s="595">
        <v>1372.8</v>
      </c>
      <c r="I59" s="585">
        <v>447.54</v>
      </c>
      <c r="J59" s="585">
        <v>357.64</v>
      </c>
      <c r="K59" s="585">
        <v>83.64</v>
      </c>
      <c r="L59" s="595">
        <v>0</v>
      </c>
    </row>
    <row r="60" spans="1:12" x14ac:dyDescent="0.25">
      <c r="A60" s="587" t="s">
        <v>58</v>
      </c>
      <c r="B60" s="588" t="s">
        <v>578</v>
      </c>
      <c r="C60" s="589">
        <v>48666</v>
      </c>
      <c r="D60" s="589">
        <v>4055.5</v>
      </c>
      <c r="E60" s="589">
        <v>35615.399999999994</v>
      </c>
      <c r="F60" s="589">
        <v>2967.9499999999994</v>
      </c>
      <c r="G60" s="591">
        <v>364.99499999999995</v>
      </c>
      <c r="H60" s="594">
        <v>17</v>
      </c>
      <c r="I60" s="589">
        <v>275.49</v>
      </c>
      <c r="J60" s="589">
        <v>227.76</v>
      </c>
      <c r="K60" s="589">
        <v>53.27</v>
      </c>
      <c r="L60" s="594">
        <v>149.04</v>
      </c>
    </row>
    <row r="61" spans="1:12" x14ac:dyDescent="0.25">
      <c r="A61" s="584"/>
      <c r="B61" s="586" t="s">
        <v>579</v>
      </c>
      <c r="C61" s="585">
        <v>66327</v>
      </c>
      <c r="D61" s="585">
        <v>5527.25</v>
      </c>
      <c r="E61" s="585">
        <v>47949</v>
      </c>
      <c r="F61" s="585">
        <v>3995.75</v>
      </c>
      <c r="G61" s="592">
        <v>276.36250000000001</v>
      </c>
      <c r="H61" s="595">
        <v>306</v>
      </c>
      <c r="I61" s="585">
        <v>348.72</v>
      </c>
      <c r="J61" s="585">
        <v>306.58</v>
      </c>
      <c r="K61" s="585">
        <v>71.7</v>
      </c>
      <c r="L61" s="595">
        <v>222.14</v>
      </c>
    </row>
    <row r="62" spans="1:12" x14ac:dyDescent="0.25">
      <c r="A62" s="587"/>
      <c r="B62" s="588" t="s">
        <v>580</v>
      </c>
      <c r="C62" s="589">
        <v>82037</v>
      </c>
      <c r="D62" s="589">
        <v>6836.416666666667</v>
      </c>
      <c r="E62" s="589">
        <v>59083.92</v>
      </c>
      <c r="F62" s="589">
        <v>4923.66</v>
      </c>
      <c r="G62" s="591">
        <v>341.82083333333338</v>
      </c>
      <c r="H62" s="594">
        <v>306</v>
      </c>
      <c r="I62" s="589">
        <v>497.97</v>
      </c>
      <c r="J62" s="589">
        <v>383.69</v>
      </c>
      <c r="K62" s="589">
        <v>89.73</v>
      </c>
      <c r="L62" s="594">
        <v>293.66000000000003</v>
      </c>
    </row>
    <row r="63" spans="1:12" x14ac:dyDescent="0.25">
      <c r="A63" s="584"/>
      <c r="B63" s="586" t="s">
        <v>586</v>
      </c>
      <c r="C63" s="585">
        <v>110240</v>
      </c>
      <c r="D63" s="585">
        <v>9186.6666666666661</v>
      </c>
      <c r="E63" s="585">
        <v>79070.040000000008</v>
      </c>
      <c r="F63" s="585">
        <v>6589.170000000001</v>
      </c>
      <c r="G63" s="592">
        <v>459.33333333333331</v>
      </c>
      <c r="H63" s="595">
        <v>306</v>
      </c>
      <c r="I63" s="585">
        <v>765.89</v>
      </c>
      <c r="J63" s="585">
        <v>522.12</v>
      </c>
      <c r="K63" s="585">
        <v>122.11</v>
      </c>
      <c r="L63" s="595">
        <v>422.04</v>
      </c>
    </row>
    <row r="64" spans="1:12" x14ac:dyDescent="0.25">
      <c r="A64" s="587" t="s">
        <v>59</v>
      </c>
      <c r="B64" s="588" t="s">
        <v>578</v>
      </c>
      <c r="C64" s="589">
        <v>42708</v>
      </c>
      <c r="D64" s="589">
        <v>3559</v>
      </c>
      <c r="E64" s="589">
        <v>32169.120000000003</v>
      </c>
      <c r="F64" s="589">
        <v>2680.76</v>
      </c>
      <c r="G64" s="591">
        <v>213.54</v>
      </c>
      <c r="H64" s="594">
        <v>73</v>
      </c>
      <c r="I64" s="589">
        <v>227.36</v>
      </c>
      <c r="J64" s="589">
        <v>202.89</v>
      </c>
      <c r="K64" s="589">
        <v>47.45</v>
      </c>
      <c r="L64" s="594">
        <v>114</v>
      </c>
    </row>
    <row r="65" spans="1:12" x14ac:dyDescent="0.25">
      <c r="A65" s="584"/>
      <c r="B65" s="586" t="s">
        <v>579</v>
      </c>
      <c r="C65" s="585">
        <v>55516</v>
      </c>
      <c r="D65" s="585">
        <v>4626.333333333333</v>
      </c>
      <c r="E65" s="585">
        <v>39342.36</v>
      </c>
      <c r="F65" s="585">
        <v>3278.53</v>
      </c>
      <c r="G65" s="592">
        <v>277.58</v>
      </c>
      <c r="H65" s="595">
        <v>390</v>
      </c>
      <c r="I65" s="585">
        <v>230.38</v>
      </c>
      <c r="J65" s="585">
        <v>245.44</v>
      </c>
      <c r="K65" s="585">
        <v>57.4</v>
      </c>
      <c r="L65" s="595">
        <v>147</v>
      </c>
    </row>
    <row r="66" spans="1:12" x14ac:dyDescent="0.25">
      <c r="A66" s="584"/>
      <c r="B66" s="586" t="s">
        <v>580</v>
      </c>
      <c r="C66" s="585">
        <v>70587</v>
      </c>
      <c r="D66" s="585">
        <v>5882.25</v>
      </c>
      <c r="E66" s="585">
        <v>49993.319999999992</v>
      </c>
      <c r="F66" s="585">
        <v>4166.1099999999997</v>
      </c>
      <c r="G66" s="592">
        <v>352.935</v>
      </c>
      <c r="H66" s="595">
        <v>390</v>
      </c>
      <c r="I66" s="585">
        <v>372.05</v>
      </c>
      <c r="J66" s="585">
        <v>318.64</v>
      </c>
      <c r="K66" s="585">
        <v>74.52</v>
      </c>
      <c r="L66" s="595">
        <v>208</v>
      </c>
    </row>
    <row r="67" spans="1:12" x14ac:dyDescent="0.25">
      <c r="A67" s="587"/>
      <c r="B67" s="588" t="s">
        <v>586</v>
      </c>
      <c r="C67" s="589">
        <v>82770</v>
      </c>
      <c r="D67" s="589">
        <v>6897.5</v>
      </c>
      <c r="E67" s="589">
        <v>58618.92</v>
      </c>
      <c r="F67" s="589">
        <v>4884.91</v>
      </c>
      <c r="G67" s="591">
        <v>413.84999999999997</v>
      </c>
      <c r="H67" s="594">
        <v>390</v>
      </c>
      <c r="I67" s="589">
        <v>486.57</v>
      </c>
      <c r="J67" s="589">
        <v>377.1</v>
      </c>
      <c r="K67" s="589">
        <v>88.36</v>
      </c>
      <c r="L67" s="594">
        <v>256</v>
      </c>
    </row>
    <row r="68" spans="1:12" x14ac:dyDescent="0.25">
      <c r="A68" s="195" t="s">
        <v>582</v>
      </c>
      <c r="B68" s="132" t="s">
        <v>578</v>
      </c>
      <c r="C68" s="381">
        <v>46172.9375</v>
      </c>
      <c r="D68" s="381">
        <v>3847.7447916666665</v>
      </c>
      <c r="E68" s="381">
        <v>34383.075000000004</v>
      </c>
      <c r="F68" s="381">
        <v>2865.2562499999995</v>
      </c>
      <c r="G68" s="560">
        <v>280.8729296875</v>
      </c>
      <c r="H68" s="561">
        <v>57.948666666666668</v>
      </c>
      <c r="I68" s="562">
        <v>285.109375</v>
      </c>
      <c r="J68" s="381">
        <v>150.75250000000003</v>
      </c>
      <c r="K68" s="381">
        <v>93.051874999999995</v>
      </c>
      <c r="L68" s="583">
        <v>113.16624999999999</v>
      </c>
    </row>
    <row r="69" spans="1:12" x14ac:dyDescent="0.25">
      <c r="A69" s="195"/>
      <c r="B69" s="219" t="s">
        <v>579</v>
      </c>
      <c r="C69" s="229">
        <v>61846.875</v>
      </c>
      <c r="D69" s="229">
        <v>5153.90625</v>
      </c>
      <c r="E69" s="229">
        <v>42331.605000000003</v>
      </c>
      <c r="F69" s="229">
        <v>3527.63375</v>
      </c>
      <c r="G69" s="582">
        <v>350.34456380208331</v>
      </c>
      <c r="H69" s="583">
        <v>605.68333333333328</v>
      </c>
      <c r="I69" s="381">
        <v>265.01624999999996</v>
      </c>
      <c r="J69" s="229">
        <v>235.30749999999998</v>
      </c>
      <c r="K69" s="229">
        <v>61.417500000000004</v>
      </c>
      <c r="L69" s="597">
        <v>146.359375</v>
      </c>
    </row>
    <row r="70" spans="1:12" x14ac:dyDescent="0.25">
      <c r="A70" s="132"/>
      <c r="B70" s="218" t="s">
        <v>580</v>
      </c>
      <c r="C70" s="255">
        <v>76381.375</v>
      </c>
      <c r="D70" s="255">
        <v>6365.1145833333339</v>
      </c>
      <c r="E70" s="255">
        <v>52687.012499999997</v>
      </c>
      <c r="F70" s="255">
        <v>4390.5843749999995</v>
      </c>
      <c r="G70" s="674">
        <v>430.17609270833333</v>
      </c>
      <c r="H70" s="675">
        <v>605.68333333333328</v>
      </c>
      <c r="I70" s="676">
        <v>399.5775000000001</v>
      </c>
      <c r="J70" s="255">
        <v>300.50937499999998</v>
      </c>
      <c r="K70" s="255">
        <v>77.823125000000005</v>
      </c>
      <c r="L70" s="677">
        <v>198.62562499999999</v>
      </c>
    </row>
    <row r="71" spans="1:12" x14ac:dyDescent="0.25">
      <c r="A71" s="195"/>
      <c r="B71" s="221" t="s">
        <v>586</v>
      </c>
      <c r="C71" s="256">
        <v>97897.5</v>
      </c>
      <c r="D71" s="256">
        <v>8158.125</v>
      </c>
      <c r="E71" s="256">
        <v>68123.302500000005</v>
      </c>
      <c r="F71" s="256">
        <v>5676.9418749999995</v>
      </c>
      <c r="G71" s="563">
        <v>550.42086197916672</v>
      </c>
      <c r="H71" s="564">
        <v>605.62333333333333</v>
      </c>
      <c r="I71" s="565">
        <v>604.03625</v>
      </c>
      <c r="J71" s="256">
        <v>388.98874999999998</v>
      </c>
      <c r="K71" s="256">
        <v>102.07874999999999</v>
      </c>
      <c r="L71" s="598">
        <v>267.66125</v>
      </c>
    </row>
  </sheetData>
  <sheetProtection algorithmName="SHA-512" hashValue="1qCacn3fN+cUkzTqUaM4Kb02LprrjljO94SfFtABSu7+zWj0RO7oTdSU74Zm/iDNul5YUOcve2GjIEE3Jdntzw==" saltValue="j10LXowaEi2/BY/NShxVrw==" spinCount="100000" sheet="1" objects="1" scenarios="1"/>
  <mergeCells count="3">
    <mergeCell ref="C2:F2"/>
    <mergeCell ref="G2:H2"/>
    <mergeCell ref="I2:L2"/>
  </mergeCell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7878F-B423-47F7-811D-265F81A60871}">
  <sheetPr codeName="Sheet3">
    <tabColor rgb="FF80A833"/>
  </sheetPr>
  <dimension ref="A1:R22"/>
  <sheetViews>
    <sheetView workbookViewId="0">
      <pane xSplit="1" ySplit="4" topLeftCell="B5" activePane="bottomRight" state="frozen"/>
      <selection pane="topRight"/>
      <selection pane="bottomLeft"/>
      <selection pane="bottomRight" activeCell="D19" sqref="D19"/>
    </sheetView>
  </sheetViews>
  <sheetFormatPr defaultRowHeight="15" x14ac:dyDescent="0.25"/>
  <cols>
    <col min="1" max="1" width="20.140625" style="6" customWidth="1"/>
    <col min="2" max="2" width="13.42578125" bestFit="1" customWidth="1"/>
    <col min="3" max="3" width="15.140625" customWidth="1"/>
    <col min="4" max="9" width="14.140625" customWidth="1"/>
    <col min="10" max="17" width="13.85546875" customWidth="1"/>
    <col min="18" max="18" width="28.7109375" customWidth="1"/>
  </cols>
  <sheetData>
    <row r="1" spans="1:18" s="1" customFormat="1" ht="20.25" x14ac:dyDescent="0.3">
      <c r="A1" s="320" t="s">
        <v>3</v>
      </c>
      <c r="B1" s="5"/>
    </row>
    <row r="2" spans="1:18" s="1" customFormat="1" x14ac:dyDescent="0.25">
      <c r="A2" s="6"/>
      <c r="D2" s="599" t="s">
        <v>14</v>
      </c>
      <c r="E2" s="599"/>
      <c r="F2" s="599"/>
      <c r="G2" s="599"/>
      <c r="H2" s="599"/>
      <c r="I2" s="600"/>
      <c r="J2" s="601" t="s">
        <v>15</v>
      </c>
      <c r="K2" s="601"/>
      <c r="L2" s="601"/>
      <c r="M2" s="601"/>
      <c r="N2" s="601"/>
      <c r="O2" s="601"/>
      <c r="P2" s="601"/>
      <c r="Q2" s="601"/>
      <c r="R2" s="601"/>
    </row>
    <row r="3" spans="1:18" s="1" customFormat="1" x14ac:dyDescent="0.25">
      <c r="A3" s="6"/>
      <c r="D3" s="602" t="s">
        <v>16</v>
      </c>
      <c r="E3" s="602"/>
      <c r="F3" s="603" t="s">
        <v>17</v>
      </c>
      <c r="G3" s="603"/>
      <c r="H3" s="604" t="s">
        <v>18</v>
      </c>
      <c r="I3" s="605"/>
      <c r="J3" s="606" t="s">
        <v>16</v>
      </c>
      <c r="K3" s="606"/>
      <c r="L3" s="606"/>
      <c r="M3" s="607"/>
      <c r="N3" s="608" t="s">
        <v>17</v>
      </c>
      <c r="O3" s="609"/>
      <c r="P3" s="609"/>
      <c r="Q3" s="609"/>
      <c r="R3" s="7" t="s">
        <v>18</v>
      </c>
    </row>
    <row r="4" spans="1:18" s="18" customFormat="1" ht="75.75" thickBot="1" x14ac:dyDescent="0.3">
      <c r="A4" s="8" t="s">
        <v>19</v>
      </c>
      <c r="B4" s="9" t="s">
        <v>20</v>
      </c>
      <c r="C4" s="9" t="s">
        <v>21</v>
      </c>
      <c r="D4" s="10" t="s">
        <v>22</v>
      </c>
      <c r="E4" s="10" t="s">
        <v>23</v>
      </c>
      <c r="F4" s="11" t="s">
        <v>24</v>
      </c>
      <c r="G4" s="11" t="s">
        <v>25</v>
      </c>
      <c r="H4" s="12" t="s">
        <v>26</v>
      </c>
      <c r="I4" s="153" t="s">
        <v>27</v>
      </c>
      <c r="J4" s="15" t="s">
        <v>28</v>
      </c>
      <c r="K4" s="9" t="s">
        <v>29</v>
      </c>
      <c r="L4" s="15" t="s">
        <v>30</v>
      </c>
      <c r="M4" s="15" t="s">
        <v>31</v>
      </c>
      <c r="N4" s="11" t="s">
        <v>32</v>
      </c>
      <c r="O4" s="16" t="s">
        <v>33</v>
      </c>
      <c r="P4" s="11" t="s">
        <v>34</v>
      </c>
      <c r="Q4" s="11" t="s">
        <v>35</v>
      </c>
      <c r="R4" s="17" t="s">
        <v>36</v>
      </c>
    </row>
    <row r="5" spans="1:18" ht="15.75" thickTop="1" x14ac:dyDescent="0.25">
      <c r="A5" s="145" t="s">
        <v>37</v>
      </c>
      <c r="B5" s="155" t="s">
        <v>38</v>
      </c>
      <c r="C5" s="155" t="s">
        <v>38</v>
      </c>
      <c r="D5" s="156">
        <v>36930</v>
      </c>
      <c r="E5" s="156">
        <v>47375</v>
      </c>
      <c r="F5" s="156">
        <v>42452</v>
      </c>
      <c r="G5" s="156">
        <v>54253</v>
      </c>
      <c r="H5" s="156">
        <v>48611</v>
      </c>
      <c r="I5" s="157">
        <v>62428</v>
      </c>
      <c r="J5" s="156">
        <v>36867</v>
      </c>
      <c r="K5" s="156">
        <v>44670</v>
      </c>
      <c r="L5" s="156">
        <v>46917</v>
      </c>
      <c r="M5" s="155">
        <v>27</v>
      </c>
      <c r="N5" s="158">
        <v>42395</v>
      </c>
      <c r="O5" s="158">
        <v>51371</v>
      </c>
      <c r="P5" s="158">
        <v>57916</v>
      </c>
      <c r="Q5" s="155">
        <v>27</v>
      </c>
      <c r="R5" s="155" t="s">
        <v>63</v>
      </c>
    </row>
    <row r="6" spans="1:18" x14ac:dyDescent="0.25">
      <c r="A6" s="145" t="s">
        <v>40</v>
      </c>
      <c r="B6" s="155" t="s">
        <v>38</v>
      </c>
      <c r="C6" s="155" t="s">
        <v>38</v>
      </c>
      <c r="D6" s="156">
        <v>33356</v>
      </c>
      <c r="E6" s="156">
        <v>45910</v>
      </c>
      <c r="F6" s="156">
        <v>37136</v>
      </c>
      <c r="G6" s="156">
        <v>45641</v>
      </c>
      <c r="H6" s="156">
        <v>47823</v>
      </c>
      <c r="I6" s="157">
        <v>51396</v>
      </c>
      <c r="J6" s="156">
        <v>29244</v>
      </c>
      <c r="K6" s="156">
        <v>35994</v>
      </c>
      <c r="L6" s="156">
        <v>35994</v>
      </c>
      <c r="M6" s="155">
        <v>15</v>
      </c>
      <c r="N6" s="158">
        <v>33630</v>
      </c>
      <c r="O6" s="158">
        <v>41130</v>
      </c>
      <c r="P6" s="158">
        <v>41130</v>
      </c>
      <c r="Q6" s="155">
        <v>15</v>
      </c>
      <c r="R6" s="155" t="s">
        <v>41</v>
      </c>
    </row>
    <row r="7" spans="1:18" x14ac:dyDescent="0.25">
      <c r="A7" s="145" t="s">
        <v>42</v>
      </c>
      <c r="B7" s="155" t="s">
        <v>38</v>
      </c>
      <c r="C7" s="155" t="s">
        <v>38</v>
      </c>
      <c r="D7" s="156">
        <v>40481</v>
      </c>
      <c r="E7" s="156">
        <v>56997</v>
      </c>
      <c r="F7" s="156">
        <v>46033</v>
      </c>
      <c r="G7" s="156">
        <v>71597</v>
      </c>
      <c r="H7" s="156">
        <v>59707</v>
      </c>
      <c r="I7" s="157">
        <v>81269</v>
      </c>
      <c r="J7" s="144" t="s">
        <v>38</v>
      </c>
      <c r="K7" s="144" t="s">
        <v>38</v>
      </c>
      <c r="L7" s="144" t="s">
        <v>38</v>
      </c>
      <c r="M7" s="144" t="s">
        <v>38</v>
      </c>
      <c r="N7" s="144" t="s">
        <v>38</v>
      </c>
      <c r="O7" s="144" t="s">
        <v>38</v>
      </c>
      <c r="P7" s="144" t="s">
        <v>38</v>
      </c>
      <c r="Q7" s="144" t="s">
        <v>38</v>
      </c>
      <c r="R7" s="144" t="s">
        <v>38</v>
      </c>
    </row>
    <row r="8" spans="1:18" x14ac:dyDescent="0.25">
      <c r="A8" s="145" t="s">
        <v>43</v>
      </c>
      <c r="B8" s="155" t="s">
        <v>38</v>
      </c>
      <c r="C8" s="155" t="s">
        <v>38</v>
      </c>
      <c r="D8" s="156">
        <v>36570</v>
      </c>
      <c r="E8" s="156">
        <v>59210</v>
      </c>
      <c r="F8" s="156">
        <v>39250</v>
      </c>
      <c r="G8" s="156">
        <v>64438</v>
      </c>
      <c r="H8" s="156">
        <v>48992</v>
      </c>
      <c r="I8" s="157">
        <v>60380</v>
      </c>
      <c r="J8" s="156" t="s">
        <v>38</v>
      </c>
      <c r="K8" s="156" t="s">
        <v>38</v>
      </c>
      <c r="L8" s="156" t="s">
        <v>38</v>
      </c>
      <c r="M8" s="156" t="s">
        <v>38</v>
      </c>
      <c r="N8" s="156" t="s">
        <v>38</v>
      </c>
      <c r="O8" s="156" t="s">
        <v>38</v>
      </c>
      <c r="P8" s="156" t="s">
        <v>38</v>
      </c>
      <c r="Q8" s="156" t="s">
        <v>38</v>
      </c>
      <c r="R8" s="156" t="s">
        <v>38</v>
      </c>
    </row>
    <row r="9" spans="1:18" x14ac:dyDescent="0.25">
      <c r="A9" s="145" t="s">
        <v>44</v>
      </c>
      <c r="B9" s="155" t="s">
        <v>38</v>
      </c>
      <c r="C9" s="155" t="s">
        <v>38</v>
      </c>
      <c r="D9" s="156">
        <v>33812</v>
      </c>
      <c r="E9" s="156">
        <v>50947</v>
      </c>
      <c r="F9" s="156">
        <v>38757</v>
      </c>
      <c r="G9" s="156">
        <v>58501</v>
      </c>
      <c r="H9" s="156">
        <v>53382</v>
      </c>
      <c r="I9" s="157">
        <v>73304</v>
      </c>
      <c r="J9" s="156">
        <v>33242</v>
      </c>
      <c r="K9" s="156">
        <v>46017</v>
      </c>
      <c r="L9" s="156">
        <v>50285</v>
      </c>
      <c r="M9" s="155">
        <v>21</v>
      </c>
      <c r="N9" s="158">
        <v>38438</v>
      </c>
      <c r="O9" s="158">
        <v>52918</v>
      </c>
      <c r="P9" s="158">
        <v>57825</v>
      </c>
      <c r="Q9" s="155">
        <v>21</v>
      </c>
      <c r="R9" s="155" t="s">
        <v>45</v>
      </c>
    </row>
    <row r="10" spans="1:18" x14ac:dyDescent="0.25">
      <c r="A10" s="145" t="s">
        <v>46</v>
      </c>
      <c r="B10" s="155" t="s">
        <v>38</v>
      </c>
      <c r="C10" s="155" t="s">
        <v>38</v>
      </c>
      <c r="D10" s="156">
        <v>35672</v>
      </c>
      <c r="E10" s="156">
        <v>50574</v>
      </c>
      <c r="F10" s="156">
        <v>39374</v>
      </c>
      <c r="G10" s="156">
        <v>55336</v>
      </c>
      <c r="H10" s="156">
        <v>51155</v>
      </c>
      <c r="I10" s="157">
        <v>60411</v>
      </c>
      <c r="J10" s="156">
        <v>29219</v>
      </c>
      <c r="K10" s="156">
        <v>38032</v>
      </c>
      <c r="L10" s="156">
        <v>38658</v>
      </c>
      <c r="M10" s="155">
        <v>20</v>
      </c>
      <c r="N10" s="158">
        <v>32562</v>
      </c>
      <c r="O10" s="158">
        <v>41362</v>
      </c>
      <c r="P10" s="158">
        <v>41988</v>
      </c>
      <c r="Q10" s="155">
        <v>20</v>
      </c>
      <c r="R10" s="155" t="s">
        <v>41</v>
      </c>
    </row>
    <row r="11" spans="1:18" x14ac:dyDescent="0.25">
      <c r="A11" s="145" t="s">
        <v>47</v>
      </c>
      <c r="B11" s="155" t="s">
        <v>38</v>
      </c>
      <c r="C11" s="155" t="s">
        <v>38</v>
      </c>
      <c r="D11" s="156">
        <v>38974</v>
      </c>
      <c r="E11" s="156">
        <v>52134</v>
      </c>
      <c r="F11" s="156">
        <v>39906</v>
      </c>
      <c r="G11" s="156">
        <v>53650</v>
      </c>
      <c r="H11" s="156">
        <v>49491</v>
      </c>
      <c r="I11" s="157">
        <v>55540</v>
      </c>
      <c r="J11" s="156" t="s">
        <v>38</v>
      </c>
      <c r="K11" s="156" t="s">
        <v>38</v>
      </c>
      <c r="L11" s="156" t="s">
        <v>38</v>
      </c>
      <c r="M11" s="156" t="s">
        <v>38</v>
      </c>
      <c r="N11" s="156" t="s">
        <v>38</v>
      </c>
      <c r="O11" s="156" t="s">
        <v>38</v>
      </c>
      <c r="P11" s="156" t="s">
        <v>38</v>
      </c>
      <c r="Q11" s="156" t="s">
        <v>38</v>
      </c>
      <c r="R11" s="156" t="s">
        <v>38</v>
      </c>
    </row>
    <row r="12" spans="1:18" x14ac:dyDescent="0.25">
      <c r="A12" s="145" t="s">
        <v>48</v>
      </c>
      <c r="B12" s="155" t="s">
        <v>38</v>
      </c>
      <c r="C12" s="155" t="s">
        <v>38</v>
      </c>
      <c r="D12" s="156">
        <v>43670</v>
      </c>
      <c r="E12" s="156">
        <v>58637</v>
      </c>
      <c r="F12" s="156">
        <v>46308</v>
      </c>
      <c r="G12" s="156">
        <v>80102</v>
      </c>
      <c r="H12" s="156">
        <v>65477</v>
      </c>
      <c r="I12" s="157">
        <v>85626</v>
      </c>
      <c r="J12" s="156">
        <v>41259</v>
      </c>
      <c r="K12" s="156" t="s">
        <v>38</v>
      </c>
      <c r="L12" s="156" t="s">
        <v>38</v>
      </c>
      <c r="M12" s="156" t="s">
        <v>38</v>
      </c>
      <c r="N12" s="156" t="s">
        <v>38</v>
      </c>
      <c r="O12" s="156" t="s">
        <v>38</v>
      </c>
      <c r="P12" s="156" t="s">
        <v>38</v>
      </c>
      <c r="Q12" s="156" t="s">
        <v>38</v>
      </c>
      <c r="R12" s="156" t="s">
        <v>38</v>
      </c>
    </row>
    <row r="13" spans="1:18" x14ac:dyDescent="0.25">
      <c r="A13" s="145" t="s">
        <v>49</v>
      </c>
      <c r="B13" s="155" t="s">
        <v>38</v>
      </c>
      <c r="C13" s="155" t="s">
        <v>38</v>
      </c>
      <c r="D13" s="156">
        <v>33596</v>
      </c>
      <c r="E13" s="156">
        <v>52128</v>
      </c>
      <c r="F13" s="156">
        <v>36002</v>
      </c>
      <c r="G13" s="156">
        <v>59653</v>
      </c>
      <c r="H13" s="156">
        <v>42564</v>
      </c>
      <c r="I13" s="157">
        <v>66776</v>
      </c>
      <c r="J13" s="156">
        <v>33390</v>
      </c>
      <c r="K13" s="156">
        <v>39825</v>
      </c>
      <c r="L13" s="156">
        <v>51785</v>
      </c>
      <c r="M13" s="155">
        <v>35</v>
      </c>
      <c r="N13" s="158">
        <v>35780</v>
      </c>
      <c r="O13" s="158">
        <v>44360</v>
      </c>
      <c r="P13" s="158">
        <v>59620</v>
      </c>
      <c r="Q13" s="155">
        <v>35</v>
      </c>
      <c r="R13" s="155" t="s">
        <v>64</v>
      </c>
    </row>
    <row r="14" spans="1:18" x14ac:dyDescent="0.25">
      <c r="A14" s="145" t="s">
        <v>51</v>
      </c>
      <c r="B14" s="155" t="s">
        <v>38</v>
      </c>
      <c r="C14" s="155" t="s">
        <v>38</v>
      </c>
      <c r="D14" s="156">
        <v>33969</v>
      </c>
      <c r="E14" s="156">
        <v>51593</v>
      </c>
      <c r="F14" s="156">
        <v>37355</v>
      </c>
      <c r="G14" s="156">
        <v>56765</v>
      </c>
      <c r="H14" s="156">
        <v>47792</v>
      </c>
      <c r="I14" s="157">
        <v>62319</v>
      </c>
      <c r="J14" s="156">
        <v>33000</v>
      </c>
      <c r="K14" s="156">
        <v>43500</v>
      </c>
      <c r="L14" s="156">
        <v>50000</v>
      </c>
      <c r="M14" s="155">
        <v>25</v>
      </c>
      <c r="N14" s="158">
        <v>36300</v>
      </c>
      <c r="O14" s="158">
        <v>47850</v>
      </c>
      <c r="P14" s="158">
        <v>55000</v>
      </c>
      <c r="Q14" s="155">
        <v>25</v>
      </c>
      <c r="R14" s="155" t="s">
        <v>65</v>
      </c>
    </row>
    <row r="15" spans="1:18" x14ac:dyDescent="0.25">
      <c r="A15" s="145" t="s">
        <v>53</v>
      </c>
      <c r="B15" s="155" t="s">
        <v>38</v>
      </c>
      <c r="C15" s="155" t="s">
        <v>38</v>
      </c>
      <c r="D15" s="156">
        <v>31892</v>
      </c>
      <c r="E15" s="156">
        <v>43583</v>
      </c>
      <c r="F15" s="156">
        <v>33122</v>
      </c>
      <c r="G15" s="156">
        <v>45362</v>
      </c>
      <c r="H15" s="156">
        <v>45317</v>
      </c>
      <c r="I15" s="157">
        <v>47251</v>
      </c>
      <c r="J15" s="156">
        <v>31600</v>
      </c>
      <c r="K15" s="156">
        <v>38075</v>
      </c>
      <c r="L15" s="156">
        <v>42325</v>
      </c>
      <c r="M15" s="155">
        <v>25</v>
      </c>
      <c r="N15" s="158">
        <v>32800</v>
      </c>
      <c r="O15" s="158">
        <v>39700</v>
      </c>
      <c r="P15" s="158">
        <v>43950</v>
      </c>
      <c r="Q15" s="155">
        <v>25</v>
      </c>
      <c r="R15" s="155" t="s">
        <v>41</v>
      </c>
    </row>
    <row r="16" spans="1:18" x14ac:dyDescent="0.25">
      <c r="A16" s="145" t="s">
        <v>54</v>
      </c>
      <c r="B16" s="155" t="s">
        <v>38</v>
      </c>
      <c r="C16" s="155" t="s">
        <v>38</v>
      </c>
      <c r="D16" s="156">
        <v>32427</v>
      </c>
      <c r="E16" s="156">
        <v>50922</v>
      </c>
      <c r="F16" s="156">
        <v>37033</v>
      </c>
      <c r="G16" s="156">
        <v>57658</v>
      </c>
      <c r="H16" s="156">
        <v>48486</v>
      </c>
      <c r="I16" s="157">
        <v>70270</v>
      </c>
      <c r="J16" s="156">
        <v>27911</v>
      </c>
      <c r="K16" s="156">
        <v>39271</v>
      </c>
      <c r="L16" s="156">
        <v>42887</v>
      </c>
      <c r="M16" s="155">
        <v>22</v>
      </c>
      <c r="N16" s="158">
        <v>31958</v>
      </c>
      <c r="O16" s="158">
        <v>44516</v>
      </c>
      <c r="P16" s="158">
        <v>48549</v>
      </c>
      <c r="Q16" s="155">
        <v>22</v>
      </c>
      <c r="R16" s="155" t="s">
        <v>55</v>
      </c>
    </row>
    <row r="17" spans="1:18" x14ac:dyDescent="0.25">
      <c r="A17" s="145" t="s">
        <v>56</v>
      </c>
      <c r="B17" s="155" t="s">
        <v>38</v>
      </c>
      <c r="C17" s="155" t="s">
        <v>38</v>
      </c>
      <c r="D17" s="156">
        <v>34519</v>
      </c>
      <c r="E17" s="156">
        <v>46243</v>
      </c>
      <c r="F17" s="156">
        <v>37496</v>
      </c>
      <c r="G17" s="156">
        <v>50435</v>
      </c>
      <c r="H17" s="156">
        <v>47979</v>
      </c>
      <c r="I17" s="157">
        <v>58797</v>
      </c>
      <c r="J17" s="156">
        <v>30876</v>
      </c>
      <c r="K17" s="156">
        <v>37461</v>
      </c>
      <c r="L17" s="156">
        <v>37461</v>
      </c>
      <c r="M17" s="155">
        <v>11</v>
      </c>
      <c r="N17" s="158">
        <v>34291</v>
      </c>
      <c r="O17" s="158">
        <v>41766</v>
      </c>
      <c r="P17" s="158">
        <v>41766</v>
      </c>
      <c r="Q17" s="155">
        <v>11</v>
      </c>
      <c r="R17" s="155" t="s">
        <v>41</v>
      </c>
    </row>
    <row r="18" spans="1:18" x14ac:dyDescent="0.25">
      <c r="A18" s="145" t="s">
        <v>57</v>
      </c>
      <c r="B18" s="155" t="s">
        <v>38</v>
      </c>
      <c r="C18" s="155" t="s">
        <v>38</v>
      </c>
      <c r="D18" s="156">
        <v>40479</v>
      </c>
      <c r="E18" s="156">
        <v>57384</v>
      </c>
      <c r="F18" s="156">
        <v>43137</v>
      </c>
      <c r="G18" s="156">
        <v>60254</v>
      </c>
      <c r="H18" s="156">
        <v>50713</v>
      </c>
      <c r="I18" s="157">
        <v>63256</v>
      </c>
      <c r="J18" s="156">
        <v>27540</v>
      </c>
      <c r="K18" s="156">
        <v>41490</v>
      </c>
      <c r="L18" s="156">
        <v>44620</v>
      </c>
      <c r="M18" s="155">
        <v>20</v>
      </c>
      <c r="N18" s="158">
        <v>27540</v>
      </c>
      <c r="O18" s="158">
        <v>41490</v>
      </c>
      <c r="P18" s="158">
        <v>44620</v>
      </c>
      <c r="Q18" s="155">
        <v>20</v>
      </c>
      <c r="R18" s="155" t="s">
        <v>41</v>
      </c>
    </row>
    <row r="19" spans="1:18" x14ac:dyDescent="0.25">
      <c r="A19" s="146" t="s">
        <v>58</v>
      </c>
      <c r="B19" s="155" t="s">
        <v>38</v>
      </c>
      <c r="C19" s="155" t="s">
        <v>38</v>
      </c>
      <c r="D19" s="156">
        <v>38912</v>
      </c>
      <c r="E19" s="156">
        <v>60332</v>
      </c>
      <c r="F19" s="156">
        <v>41571</v>
      </c>
      <c r="G19" s="156">
        <v>63750</v>
      </c>
      <c r="H19" s="156">
        <v>50544</v>
      </c>
      <c r="I19" s="157">
        <v>67835</v>
      </c>
      <c r="J19" s="156">
        <v>30500</v>
      </c>
      <c r="K19" s="156" t="s">
        <v>38</v>
      </c>
      <c r="L19" s="156" t="s">
        <v>38</v>
      </c>
      <c r="M19" s="156" t="s">
        <v>38</v>
      </c>
      <c r="N19" s="156" t="s">
        <v>38</v>
      </c>
      <c r="O19" s="156" t="s">
        <v>38</v>
      </c>
      <c r="P19" s="156" t="s">
        <v>38</v>
      </c>
      <c r="Q19" s="156" t="s">
        <v>38</v>
      </c>
      <c r="R19" s="156" t="s">
        <v>38</v>
      </c>
    </row>
    <row r="20" spans="1:18" x14ac:dyDescent="0.25">
      <c r="A20" s="146" t="s">
        <v>59</v>
      </c>
      <c r="B20" s="155" t="s">
        <v>38</v>
      </c>
      <c r="C20" s="155" t="s">
        <v>38</v>
      </c>
      <c r="D20" s="156">
        <v>33617</v>
      </c>
      <c r="E20" s="156">
        <v>54445</v>
      </c>
      <c r="F20" s="156">
        <v>36431</v>
      </c>
      <c r="G20" s="156">
        <v>57473</v>
      </c>
      <c r="H20" s="156">
        <v>45783</v>
      </c>
      <c r="I20" s="157">
        <v>61230</v>
      </c>
      <c r="J20" s="156">
        <v>30315</v>
      </c>
      <c r="K20" s="156">
        <v>38338</v>
      </c>
      <c r="L20" s="156">
        <v>48709</v>
      </c>
      <c r="M20" s="155">
        <v>35</v>
      </c>
      <c r="N20" s="158">
        <v>32843</v>
      </c>
      <c r="O20" s="158">
        <v>40857</v>
      </c>
      <c r="P20" s="158">
        <v>51237</v>
      </c>
      <c r="Q20" s="155">
        <v>35</v>
      </c>
      <c r="R20" s="155" t="s">
        <v>66</v>
      </c>
    </row>
    <row r="21" spans="1:18" x14ac:dyDescent="0.25">
      <c r="A21" s="29" t="s">
        <v>61</v>
      </c>
      <c r="B21" s="239" t="s">
        <v>38</v>
      </c>
      <c r="C21" s="240" t="s">
        <v>38</v>
      </c>
      <c r="D21" s="241">
        <v>36179.75</v>
      </c>
      <c r="E21" s="241">
        <v>52400.875</v>
      </c>
      <c r="F21" s="241">
        <v>39460.1875</v>
      </c>
      <c r="G21" s="241">
        <v>58429.25</v>
      </c>
      <c r="H21" s="241">
        <v>50238.5</v>
      </c>
      <c r="I21" s="242">
        <v>64255.5</v>
      </c>
      <c r="J21" s="241">
        <v>31854</v>
      </c>
      <c r="K21" s="241">
        <v>40243</v>
      </c>
      <c r="L21" s="241">
        <v>44512.818181818184</v>
      </c>
      <c r="M21" s="240">
        <v>23</v>
      </c>
      <c r="N21" s="243">
        <v>34412.454545454544</v>
      </c>
      <c r="O21" s="243">
        <v>44301.818181818184</v>
      </c>
      <c r="P21" s="243">
        <v>49418.272727272728</v>
      </c>
      <c r="Q21" s="240">
        <v>23</v>
      </c>
      <c r="R21" s="200"/>
    </row>
    <row r="22" spans="1:18" x14ac:dyDescent="0.25">
      <c r="A22" s="149" t="s">
        <v>62</v>
      </c>
      <c r="B22" s="244">
        <v>100</v>
      </c>
      <c r="C22" s="245">
        <v>-0.153</v>
      </c>
      <c r="D22" s="246">
        <v>37054</v>
      </c>
      <c r="E22" s="246">
        <v>55226</v>
      </c>
      <c r="F22" s="246">
        <v>40349</v>
      </c>
      <c r="G22" s="246">
        <v>62323</v>
      </c>
      <c r="H22" s="246">
        <v>57611</v>
      </c>
      <c r="I22" s="247">
        <v>68474</v>
      </c>
      <c r="J22" s="246"/>
      <c r="K22" s="246"/>
      <c r="L22" s="246"/>
      <c r="M22" s="244"/>
      <c r="N22" s="244"/>
      <c r="O22" s="244"/>
      <c r="P22" s="244"/>
      <c r="Q22" s="244"/>
      <c r="R22" s="159"/>
    </row>
  </sheetData>
  <sheetProtection algorithmName="SHA-512" hashValue="FaX3P8aGOvs61MYpWBgD4+XPJp22bumGjk76QDtkyYLzGdGHg6kp678QbWwXYQSSPXebZ9VoWS603V6GJ5ADnQ==" saltValue="USBtuPbTQYxbbvsRvw7jaw=="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02229-245B-433E-A02F-C1B419ADF817}">
  <sheetPr>
    <tabColor rgb="FFFFFF00"/>
  </sheetPr>
  <dimension ref="A1:AG71"/>
  <sheetViews>
    <sheetView workbookViewId="0">
      <pane xSplit="1" topLeftCell="B1" activePane="topRight" state="frozen"/>
      <selection pane="topRight" activeCell="AG71" sqref="AG71"/>
    </sheetView>
  </sheetViews>
  <sheetFormatPr defaultRowHeight="15" x14ac:dyDescent="0.25"/>
  <cols>
    <col min="1" max="1" width="14.28515625" style="358" customWidth="1"/>
    <col min="2" max="2" width="24.7109375" style="361" customWidth="1"/>
    <col min="3" max="3" width="37" style="359" customWidth="1"/>
    <col min="4" max="8" width="15" style="237" customWidth="1"/>
    <col min="9" max="9" width="12.7109375" customWidth="1"/>
    <col min="10" max="10" width="12.7109375" style="56" customWidth="1"/>
    <col min="11" max="11" width="36.7109375" customWidth="1"/>
    <col min="12" max="14" width="13.28515625" customWidth="1"/>
    <col min="15" max="15" width="13.28515625" style="56" customWidth="1"/>
    <col min="16" max="16" width="36.85546875" style="402" customWidth="1"/>
    <col min="17" max="17" width="11.140625" style="133" customWidth="1"/>
    <col min="18" max="18" width="18.140625" style="56" customWidth="1"/>
    <col min="19" max="22" width="12.42578125" customWidth="1"/>
    <col min="23" max="23" width="12.28515625" customWidth="1"/>
    <col min="24" max="24" width="12.28515625" style="56" customWidth="1"/>
    <col min="25" max="25" width="11.28515625" customWidth="1"/>
    <col min="26" max="31" width="10.140625" customWidth="1"/>
    <col min="32" max="32" width="12.7109375" style="56" customWidth="1"/>
    <col min="33" max="33" width="13.7109375" style="56" customWidth="1"/>
    <col min="34" max="34" width="15.140625" bestFit="1" customWidth="1"/>
  </cols>
  <sheetData>
    <row r="1" spans="1:33" ht="21" thickBot="1" x14ac:dyDescent="0.35">
      <c r="A1" s="357" t="s">
        <v>589</v>
      </c>
      <c r="B1" s="360"/>
      <c r="C1" s="363"/>
      <c r="D1" s="356"/>
      <c r="E1" s="356"/>
      <c r="F1" s="356"/>
      <c r="G1" s="356"/>
      <c r="H1" s="356"/>
    </row>
    <row r="2" spans="1:33" s="362" customFormat="1" ht="30" customHeight="1" x14ac:dyDescent="0.25">
      <c r="A2" s="667" t="s">
        <v>590</v>
      </c>
      <c r="B2" s="668"/>
      <c r="C2" s="668"/>
      <c r="D2" s="669"/>
      <c r="E2" s="665" t="s">
        <v>591</v>
      </c>
      <c r="F2" s="666"/>
      <c r="G2" s="666"/>
      <c r="H2" s="666"/>
      <c r="I2" s="663" t="s">
        <v>592</v>
      </c>
      <c r="J2" s="664"/>
      <c r="K2" s="670" t="s">
        <v>593</v>
      </c>
      <c r="L2" s="671"/>
      <c r="M2" s="671"/>
      <c r="N2" s="671"/>
      <c r="O2" s="671"/>
      <c r="P2" s="671"/>
      <c r="Q2" s="671"/>
      <c r="R2" s="671"/>
      <c r="S2" s="672" t="s">
        <v>566</v>
      </c>
      <c r="T2" s="673"/>
      <c r="U2" s="673"/>
      <c r="V2" s="673"/>
      <c r="W2" s="663" t="s">
        <v>594</v>
      </c>
      <c r="X2" s="664"/>
      <c r="Y2" s="660" t="s">
        <v>595</v>
      </c>
      <c r="Z2" s="661"/>
      <c r="AA2" s="661"/>
      <c r="AB2" s="661"/>
      <c r="AC2" s="661"/>
      <c r="AD2" s="661"/>
      <c r="AE2" s="661"/>
      <c r="AF2" s="661"/>
      <c r="AG2" s="662"/>
    </row>
    <row r="3" spans="1:33" s="421" customFormat="1" ht="85.5" x14ac:dyDescent="0.25">
      <c r="A3" s="418" t="s">
        <v>596</v>
      </c>
      <c r="B3" s="384" t="s">
        <v>597</v>
      </c>
      <c r="C3" s="384" t="s">
        <v>598</v>
      </c>
      <c r="D3" s="408" t="s">
        <v>599</v>
      </c>
      <c r="E3" s="409" t="s">
        <v>600</v>
      </c>
      <c r="F3" s="410" t="s">
        <v>601</v>
      </c>
      <c r="G3" s="410" t="s">
        <v>602</v>
      </c>
      <c r="H3" s="410" t="s">
        <v>603</v>
      </c>
      <c r="I3" s="411" t="s">
        <v>568</v>
      </c>
      <c r="J3" s="419" t="s">
        <v>569</v>
      </c>
      <c r="K3" s="412" t="s">
        <v>604</v>
      </c>
      <c r="L3" s="413" t="s">
        <v>605</v>
      </c>
      <c r="M3" s="413" t="s">
        <v>606</v>
      </c>
      <c r="N3" s="413" t="s">
        <v>607</v>
      </c>
      <c r="O3" s="413" t="s">
        <v>608</v>
      </c>
      <c r="P3" s="78" t="s">
        <v>609</v>
      </c>
      <c r="Q3" s="78" t="s">
        <v>610</v>
      </c>
      <c r="R3" s="78" t="s">
        <v>572</v>
      </c>
      <c r="S3" s="414" t="s">
        <v>611</v>
      </c>
      <c r="T3" s="415" t="s">
        <v>575</v>
      </c>
      <c r="U3" s="415" t="s">
        <v>576</v>
      </c>
      <c r="V3" s="415" t="s">
        <v>612</v>
      </c>
      <c r="W3" s="411" t="s">
        <v>613</v>
      </c>
      <c r="X3" s="419" t="s">
        <v>614</v>
      </c>
      <c r="Y3" s="416" t="s">
        <v>615</v>
      </c>
      <c r="Z3" s="417" t="s">
        <v>616</v>
      </c>
      <c r="AA3" s="417" t="s">
        <v>617</v>
      </c>
      <c r="AB3" s="417" t="s">
        <v>618</v>
      </c>
      <c r="AC3" s="417" t="s">
        <v>619</v>
      </c>
      <c r="AD3" s="417" t="s">
        <v>620</v>
      </c>
      <c r="AE3" s="417" t="s">
        <v>621</v>
      </c>
      <c r="AF3" s="417" t="s">
        <v>622</v>
      </c>
      <c r="AG3" s="420" t="s">
        <v>623</v>
      </c>
    </row>
    <row r="4" spans="1:33" x14ac:dyDescent="0.25">
      <c r="A4" s="457" t="s">
        <v>37</v>
      </c>
      <c r="B4" s="199"/>
      <c r="C4" s="405"/>
      <c r="D4" s="158"/>
      <c r="E4" s="458"/>
      <c r="F4" s="158"/>
      <c r="G4" s="158"/>
      <c r="H4" s="158"/>
      <c r="I4" s="371"/>
      <c r="J4" s="366"/>
      <c r="K4" s="371"/>
      <c r="L4" s="372"/>
      <c r="M4" s="372"/>
      <c r="N4" s="372"/>
      <c r="O4" s="366"/>
      <c r="P4" s="403"/>
      <c r="Q4" s="75"/>
      <c r="R4" s="366"/>
      <c r="S4" s="371"/>
      <c r="T4" s="372"/>
      <c r="U4" s="372"/>
      <c r="V4" s="372"/>
      <c r="W4" s="458"/>
      <c r="X4" s="366"/>
      <c r="Y4" s="459"/>
      <c r="Z4" s="155"/>
      <c r="AA4" s="155"/>
      <c r="AB4" s="155"/>
      <c r="AC4" s="155"/>
      <c r="AD4" s="155"/>
      <c r="AE4" s="155"/>
      <c r="AF4" s="366"/>
      <c r="AG4" s="385"/>
    </row>
    <row r="5" spans="1:33" ht="30" x14ac:dyDescent="0.25">
      <c r="A5" s="460" t="s">
        <v>624</v>
      </c>
      <c r="B5" s="461" t="s">
        <v>625</v>
      </c>
      <c r="C5" s="405" t="s">
        <v>626</v>
      </c>
      <c r="D5" s="462">
        <v>36346</v>
      </c>
      <c r="E5" s="463">
        <v>43358</v>
      </c>
      <c r="F5" s="462">
        <v>49859</v>
      </c>
      <c r="G5" s="462">
        <v>54438</v>
      </c>
      <c r="H5" s="462">
        <v>62602</v>
      </c>
      <c r="I5" s="463">
        <v>50754</v>
      </c>
      <c r="J5" s="367">
        <v>4229.5</v>
      </c>
      <c r="K5" s="373" t="s">
        <v>627</v>
      </c>
      <c r="L5" s="131">
        <v>30</v>
      </c>
      <c r="M5" s="131">
        <v>307</v>
      </c>
      <c r="N5" s="464">
        <v>30</v>
      </c>
      <c r="O5" s="374">
        <v>307</v>
      </c>
      <c r="P5" s="404" t="s">
        <v>628</v>
      </c>
      <c r="Q5" s="375">
        <v>6.2E-2</v>
      </c>
      <c r="R5" s="367">
        <v>262.23</v>
      </c>
      <c r="S5" s="465">
        <v>211.57</v>
      </c>
      <c r="T5" s="466">
        <v>243.2</v>
      </c>
      <c r="U5" s="466">
        <v>56.88</v>
      </c>
      <c r="V5" s="466">
        <v>128.27000000000001</v>
      </c>
      <c r="W5" s="467">
        <v>36244.199999999997</v>
      </c>
      <c r="X5" s="392">
        <v>3020.35</v>
      </c>
      <c r="Y5" s="468">
        <v>93.1</v>
      </c>
      <c r="Z5" s="335">
        <v>96.3</v>
      </c>
      <c r="AA5" s="335">
        <v>74.3</v>
      </c>
      <c r="AB5" s="335">
        <v>101.7</v>
      </c>
      <c r="AC5" s="335">
        <v>93.1</v>
      </c>
      <c r="AD5" s="335">
        <v>79.5</v>
      </c>
      <c r="AE5" s="335">
        <v>91.3</v>
      </c>
      <c r="AF5" s="394">
        <v>1722.25</v>
      </c>
      <c r="AG5" s="396">
        <v>1298.0999999999999</v>
      </c>
    </row>
    <row r="6" spans="1:33" ht="30" x14ac:dyDescent="0.25">
      <c r="A6" s="460" t="s">
        <v>629</v>
      </c>
      <c r="B6" s="469" t="s">
        <v>630</v>
      </c>
      <c r="C6" s="402" t="s">
        <v>631</v>
      </c>
      <c r="D6" s="462">
        <v>62524</v>
      </c>
      <c r="E6" s="463">
        <v>43358</v>
      </c>
      <c r="F6" s="462">
        <v>49859</v>
      </c>
      <c r="G6" s="462">
        <v>54438</v>
      </c>
      <c r="H6" s="462">
        <v>62602</v>
      </c>
      <c r="I6" s="463">
        <v>58443</v>
      </c>
      <c r="J6" s="367">
        <v>4870.25</v>
      </c>
      <c r="K6" s="373" t="s">
        <v>627</v>
      </c>
      <c r="L6" s="131">
        <v>30</v>
      </c>
      <c r="M6" s="131">
        <v>307</v>
      </c>
      <c r="N6" s="464">
        <v>30</v>
      </c>
      <c r="O6" s="374">
        <v>307</v>
      </c>
      <c r="P6" s="404" t="s">
        <v>628</v>
      </c>
      <c r="Q6" s="375">
        <v>6.2E-2</v>
      </c>
      <c r="R6" s="367">
        <v>301.95999999999998</v>
      </c>
      <c r="S6" s="465">
        <v>283.69</v>
      </c>
      <c r="T6" s="466">
        <v>282.92</v>
      </c>
      <c r="U6" s="466">
        <v>66.17</v>
      </c>
      <c r="V6" s="466">
        <v>156.80000000000001</v>
      </c>
      <c r="W6" s="467">
        <v>41012.519999999997</v>
      </c>
      <c r="X6" s="392">
        <v>3417.71</v>
      </c>
      <c r="Y6" s="468">
        <v>96.1</v>
      </c>
      <c r="Z6" s="335">
        <v>96.3</v>
      </c>
      <c r="AA6" s="335">
        <v>74.3</v>
      </c>
      <c r="AB6" s="335">
        <v>101.7</v>
      </c>
      <c r="AC6" s="335">
        <v>93.1</v>
      </c>
      <c r="AD6" s="335">
        <v>79.5</v>
      </c>
      <c r="AE6" s="335">
        <v>91.3</v>
      </c>
      <c r="AF6" s="394">
        <v>1948.83</v>
      </c>
      <c r="AG6" s="396">
        <v>1468.88</v>
      </c>
    </row>
    <row r="7" spans="1:33" ht="30" x14ac:dyDescent="0.25">
      <c r="A7" s="470" t="s">
        <v>632</v>
      </c>
      <c r="B7" s="471" t="s">
        <v>633</v>
      </c>
      <c r="C7" s="433" t="s">
        <v>634</v>
      </c>
      <c r="D7" s="472">
        <v>57802</v>
      </c>
      <c r="E7" s="473">
        <v>44769</v>
      </c>
      <c r="F7" s="472">
        <v>51091</v>
      </c>
      <c r="G7" s="472">
        <v>58349</v>
      </c>
      <c r="H7" s="472">
        <v>65824</v>
      </c>
      <c r="I7" s="473">
        <v>59291</v>
      </c>
      <c r="J7" s="424">
        <v>4940.92</v>
      </c>
      <c r="K7" s="425" t="s">
        <v>635</v>
      </c>
      <c r="L7" s="254">
        <v>30</v>
      </c>
      <c r="M7" s="254">
        <v>307</v>
      </c>
      <c r="N7" s="474">
        <v>30</v>
      </c>
      <c r="O7" s="426">
        <v>307</v>
      </c>
      <c r="P7" s="427" t="s">
        <v>628</v>
      </c>
      <c r="Q7" s="428">
        <v>6.2E-2</v>
      </c>
      <c r="R7" s="424">
        <v>306.33999999999997</v>
      </c>
      <c r="S7" s="475">
        <v>291.64</v>
      </c>
      <c r="T7" s="476">
        <v>287.3</v>
      </c>
      <c r="U7" s="476">
        <v>67.19</v>
      </c>
      <c r="V7" s="476">
        <v>206.05</v>
      </c>
      <c r="W7" s="477">
        <v>41704.800000000003</v>
      </c>
      <c r="X7" s="429">
        <v>3475.4</v>
      </c>
      <c r="Y7" s="478">
        <v>98.8</v>
      </c>
      <c r="Z7" s="479">
        <v>96.5</v>
      </c>
      <c r="AA7" s="479">
        <v>77.400000000000006</v>
      </c>
      <c r="AB7" s="479">
        <v>105.1</v>
      </c>
      <c r="AC7" s="479">
        <v>90.4</v>
      </c>
      <c r="AD7" s="479">
        <v>91.8</v>
      </c>
      <c r="AE7" s="479">
        <v>96.7</v>
      </c>
      <c r="AF7" s="430">
        <v>2036.44</v>
      </c>
      <c r="AG7" s="431">
        <v>1438.96</v>
      </c>
    </row>
    <row r="8" spans="1:33" x14ac:dyDescent="0.25">
      <c r="A8" s="457" t="s">
        <v>40</v>
      </c>
      <c r="B8" s="461"/>
      <c r="C8" s="402"/>
      <c r="D8" s="144"/>
      <c r="E8" s="480"/>
      <c r="F8" s="144"/>
      <c r="G8" s="144"/>
      <c r="H8" s="144"/>
      <c r="I8" s="481"/>
      <c r="J8" s="368"/>
      <c r="K8" s="373"/>
      <c r="L8" s="131"/>
      <c r="M8" s="131"/>
      <c r="N8" s="131"/>
      <c r="O8" s="368"/>
      <c r="P8" s="403"/>
      <c r="Q8" s="75"/>
      <c r="R8" s="368"/>
      <c r="S8" s="481"/>
      <c r="T8" s="131"/>
      <c r="U8" s="131"/>
      <c r="V8" s="131"/>
      <c r="W8" s="480"/>
      <c r="X8" s="393"/>
      <c r="Y8" s="482"/>
      <c r="Z8" s="75"/>
      <c r="AA8" s="75"/>
      <c r="AB8" s="75"/>
      <c r="AC8" s="75"/>
      <c r="AD8" s="75"/>
      <c r="AE8" s="75"/>
      <c r="AF8" s="393"/>
      <c r="AG8" s="397"/>
    </row>
    <row r="9" spans="1:33" ht="30" x14ac:dyDescent="0.25">
      <c r="A9" s="460" t="s">
        <v>624</v>
      </c>
      <c r="B9" s="469" t="s">
        <v>625</v>
      </c>
      <c r="C9" s="402" t="s">
        <v>636</v>
      </c>
      <c r="D9" s="462">
        <v>47892</v>
      </c>
      <c r="E9" s="463">
        <v>36250</v>
      </c>
      <c r="F9" s="462">
        <v>40650</v>
      </c>
      <c r="G9" s="462">
        <v>44612</v>
      </c>
      <c r="H9" s="462">
        <v>48150</v>
      </c>
      <c r="I9" s="463">
        <v>55326</v>
      </c>
      <c r="J9" s="367">
        <v>4610.5</v>
      </c>
      <c r="K9" s="373" t="s">
        <v>637</v>
      </c>
      <c r="L9" s="131">
        <v>54.31</v>
      </c>
      <c r="M9" s="131">
        <v>306.68</v>
      </c>
      <c r="N9" s="464">
        <v>94.83</v>
      </c>
      <c r="O9" s="374">
        <v>414.77</v>
      </c>
      <c r="P9" s="404" t="s">
        <v>638</v>
      </c>
      <c r="Q9" s="376">
        <v>7.0000000000000007E-2</v>
      </c>
      <c r="R9" s="367">
        <v>322.74</v>
      </c>
      <c r="S9" s="465">
        <v>237.09</v>
      </c>
      <c r="T9" s="466">
        <v>260.14</v>
      </c>
      <c r="U9" s="466">
        <v>60.84</v>
      </c>
      <c r="V9" s="466">
        <v>128.33000000000001</v>
      </c>
      <c r="W9" s="467">
        <v>38239.199999999997</v>
      </c>
      <c r="X9" s="394">
        <v>3186.6</v>
      </c>
      <c r="Y9" s="483">
        <v>87.7</v>
      </c>
      <c r="Z9" s="335">
        <v>95.4</v>
      </c>
      <c r="AA9" s="335">
        <v>63.7</v>
      </c>
      <c r="AB9" s="335">
        <v>90.7</v>
      </c>
      <c r="AC9" s="335">
        <v>88.8</v>
      </c>
      <c r="AD9" s="335">
        <v>74.599999999999994</v>
      </c>
      <c r="AE9" s="335">
        <v>94.9</v>
      </c>
      <c r="AF9" s="394">
        <v>1666.64</v>
      </c>
      <c r="AG9" s="396">
        <v>1519.96</v>
      </c>
    </row>
    <row r="10" spans="1:33" ht="30" x14ac:dyDescent="0.25">
      <c r="A10" s="460" t="s">
        <v>629</v>
      </c>
      <c r="B10" s="469" t="s">
        <v>630</v>
      </c>
      <c r="C10" s="386" t="s">
        <v>639</v>
      </c>
      <c r="D10" s="462">
        <v>46459</v>
      </c>
      <c r="E10" s="463">
        <v>41931</v>
      </c>
      <c r="F10" s="462">
        <v>46615</v>
      </c>
      <c r="G10" s="462">
        <v>50274</v>
      </c>
      <c r="H10" s="462">
        <v>54958</v>
      </c>
      <c r="I10" s="463">
        <v>53952</v>
      </c>
      <c r="J10" s="367">
        <v>4496</v>
      </c>
      <c r="K10" s="373" t="s">
        <v>637</v>
      </c>
      <c r="L10" s="131">
        <v>54.31</v>
      </c>
      <c r="M10" s="131">
        <v>306.68</v>
      </c>
      <c r="N10" s="464">
        <v>94.83</v>
      </c>
      <c r="O10" s="374">
        <v>414.77</v>
      </c>
      <c r="P10" s="404" t="s">
        <v>640</v>
      </c>
      <c r="Q10" s="376">
        <v>7.0000000000000007E-2</v>
      </c>
      <c r="R10" s="367">
        <v>314.72000000000003</v>
      </c>
      <c r="S10" s="465">
        <v>224.31</v>
      </c>
      <c r="T10" s="466">
        <v>253.04</v>
      </c>
      <c r="U10" s="466">
        <v>59.13</v>
      </c>
      <c r="V10" s="466">
        <v>123.03</v>
      </c>
      <c r="W10" s="467">
        <v>37283.4</v>
      </c>
      <c r="X10" s="394">
        <v>3106.95</v>
      </c>
      <c r="Y10" s="483">
        <v>90.1</v>
      </c>
      <c r="Z10" s="335">
        <v>95.3</v>
      </c>
      <c r="AA10" s="335">
        <v>74.099999999999994</v>
      </c>
      <c r="AB10" s="335">
        <v>93.6</v>
      </c>
      <c r="AC10" s="335">
        <v>88.1</v>
      </c>
      <c r="AD10" s="335">
        <v>89.3</v>
      </c>
      <c r="AE10" s="335">
        <v>100.4</v>
      </c>
      <c r="AF10" s="394">
        <v>1743.65</v>
      </c>
      <c r="AG10" s="396">
        <v>1363.3</v>
      </c>
    </row>
    <row r="11" spans="1:33" ht="30" x14ac:dyDescent="0.25">
      <c r="A11" s="470" t="s">
        <v>632</v>
      </c>
      <c r="B11" s="471" t="s">
        <v>633</v>
      </c>
      <c r="C11" s="433" t="s">
        <v>641</v>
      </c>
      <c r="D11" s="472">
        <v>57712</v>
      </c>
      <c r="E11" s="473">
        <v>50000</v>
      </c>
      <c r="F11" s="472">
        <v>53555</v>
      </c>
      <c r="G11" s="472">
        <v>59429</v>
      </c>
      <c r="H11" s="472">
        <v>65907</v>
      </c>
      <c r="I11" s="473">
        <v>66361</v>
      </c>
      <c r="J11" s="424">
        <v>5530.08</v>
      </c>
      <c r="K11" s="425" t="s">
        <v>642</v>
      </c>
      <c r="L11" s="254">
        <v>54.31</v>
      </c>
      <c r="M11" s="254">
        <v>306.68</v>
      </c>
      <c r="N11" s="474">
        <v>94.83</v>
      </c>
      <c r="O11" s="426">
        <v>414.77</v>
      </c>
      <c r="P11" s="427" t="s">
        <v>638</v>
      </c>
      <c r="Q11" s="432">
        <v>7.0000000000000007E-2</v>
      </c>
      <c r="R11" s="424">
        <v>387.11</v>
      </c>
      <c r="S11" s="475">
        <v>339.72</v>
      </c>
      <c r="T11" s="476">
        <v>317.14999999999998</v>
      </c>
      <c r="U11" s="476">
        <v>74.14</v>
      </c>
      <c r="V11" s="476">
        <v>170.19</v>
      </c>
      <c r="W11" s="477">
        <v>45923.64</v>
      </c>
      <c r="X11" s="430">
        <v>3826.97</v>
      </c>
      <c r="Y11" s="484">
        <v>91.1</v>
      </c>
      <c r="Z11" s="479">
        <v>91.8</v>
      </c>
      <c r="AA11" s="479">
        <v>81.900000000000006</v>
      </c>
      <c r="AB11" s="479">
        <v>94.6</v>
      </c>
      <c r="AC11" s="479">
        <v>92</v>
      </c>
      <c r="AD11" s="479">
        <v>111</v>
      </c>
      <c r="AE11" s="479">
        <v>102.2</v>
      </c>
      <c r="AF11" s="430">
        <v>2266.86</v>
      </c>
      <c r="AG11" s="431">
        <v>1560.11</v>
      </c>
    </row>
    <row r="12" spans="1:33" x14ac:dyDescent="0.25">
      <c r="A12" s="457" t="s">
        <v>42</v>
      </c>
      <c r="B12" s="461"/>
      <c r="C12" s="402"/>
      <c r="D12" s="144"/>
      <c r="E12" s="480"/>
      <c r="F12" s="144"/>
      <c r="G12" s="144"/>
      <c r="H12" s="144"/>
      <c r="I12" s="481"/>
      <c r="J12" s="368"/>
      <c r="K12" s="373"/>
      <c r="L12" s="131"/>
      <c r="M12" s="131"/>
      <c r="N12" s="131"/>
      <c r="O12" s="368"/>
      <c r="P12" s="403"/>
      <c r="Q12" s="485"/>
      <c r="R12" s="368"/>
      <c r="S12" s="481"/>
      <c r="T12" s="131"/>
      <c r="U12" s="131"/>
      <c r="V12" s="131"/>
      <c r="W12" s="480"/>
      <c r="X12" s="393"/>
      <c r="Y12" s="482"/>
      <c r="Z12" s="75"/>
      <c r="AA12" s="75"/>
      <c r="AB12" s="75"/>
      <c r="AC12" s="75"/>
      <c r="AD12" s="75"/>
      <c r="AE12" s="75"/>
      <c r="AF12" s="393"/>
      <c r="AG12" s="397"/>
    </row>
    <row r="13" spans="1:33" ht="30" x14ac:dyDescent="0.25">
      <c r="A13" s="460" t="s">
        <v>624</v>
      </c>
      <c r="B13" s="469" t="s">
        <v>643</v>
      </c>
      <c r="C13" s="405" t="s">
        <v>644</v>
      </c>
      <c r="D13" s="462">
        <v>69829</v>
      </c>
      <c r="E13" s="463">
        <v>48006</v>
      </c>
      <c r="F13" s="462">
        <v>54560</v>
      </c>
      <c r="G13" s="462">
        <v>57884</v>
      </c>
      <c r="H13" s="462">
        <v>77283</v>
      </c>
      <c r="I13" s="463">
        <v>70868</v>
      </c>
      <c r="J13" s="367">
        <v>5905.7</v>
      </c>
      <c r="K13" s="373" t="s">
        <v>645</v>
      </c>
      <c r="L13" s="131">
        <v>56.1</v>
      </c>
      <c r="M13" s="131">
        <v>147.58000000000001</v>
      </c>
      <c r="N13" s="464">
        <v>42.78</v>
      </c>
      <c r="O13" s="374">
        <v>112.68</v>
      </c>
      <c r="P13" s="405" t="s">
        <v>646</v>
      </c>
      <c r="Q13" s="378">
        <v>0.05</v>
      </c>
      <c r="R13" s="367">
        <v>295.29000000000002</v>
      </c>
      <c r="S13" s="465">
        <v>564.54</v>
      </c>
      <c r="T13" s="466">
        <v>359.17</v>
      </c>
      <c r="U13" s="466">
        <v>84</v>
      </c>
      <c r="V13" s="466">
        <v>233.69</v>
      </c>
      <c r="W13" s="467">
        <v>51075.72</v>
      </c>
      <c r="X13" s="394">
        <v>4256.3100000000004</v>
      </c>
      <c r="Y13" s="483">
        <v>109.9</v>
      </c>
      <c r="Z13" s="335">
        <v>99.2</v>
      </c>
      <c r="AA13" s="335">
        <v>99.5</v>
      </c>
      <c r="AB13" s="335">
        <v>94.6</v>
      </c>
      <c r="AC13" s="335">
        <v>92</v>
      </c>
      <c r="AD13" s="335">
        <v>104</v>
      </c>
      <c r="AE13" s="335">
        <v>106.7</v>
      </c>
      <c r="AF13" s="394">
        <v>2766.82</v>
      </c>
      <c r="AG13" s="396">
        <v>1489.49</v>
      </c>
    </row>
    <row r="14" spans="1:33" ht="30" x14ac:dyDescent="0.25">
      <c r="A14" s="460" t="s">
        <v>629</v>
      </c>
      <c r="B14" s="469" t="s">
        <v>647</v>
      </c>
      <c r="C14" s="405" t="s">
        <v>648</v>
      </c>
      <c r="D14" s="462">
        <v>75145</v>
      </c>
      <c r="E14" s="463">
        <v>43711</v>
      </c>
      <c r="F14" s="462">
        <v>48816</v>
      </c>
      <c r="G14" s="462">
        <v>69543</v>
      </c>
      <c r="H14" s="462">
        <v>85200</v>
      </c>
      <c r="I14" s="463">
        <v>71796</v>
      </c>
      <c r="J14" s="367">
        <v>5982.97</v>
      </c>
      <c r="K14" s="373" t="s">
        <v>649</v>
      </c>
      <c r="L14" s="131">
        <v>56.1</v>
      </c>
      <c r="M14" s="131">
        <v>147.58000000000001</v>
      </c>
      <c r="N14" s="464">
        <v>42.78</v>
      </c>
      <c r="O14" s="374">
        <v>112.68</v>
      </c>
      <c r="P14" s="405" t="s">
        <v>646</v>
      </c>
      <c r="Q14" s="378">
        <v>0.05</v>
      </c>
      <c r="R14" s="367">
        <v>299.14999999999998</v>
      </c>
      <c r="S14" s="465">
        <v>580.70000000000005</v>
      </c>
      <c r="T14" s="466">
        <v>363.96</v>
      </c>
      <c r="U14" s="466">
        <v>85.12</v>
      </c>
      <c r="V14" s="466">
        <v>238.07</v>
      </c>
      <c r="W14" s="467">
        <v>51639.839999999997</v>
      </c>
      <c r="X14" s="394">
        <v>4303.32</v>
      </c>
      <c r="Y14" s="483">
        <v>114</v>
      </c>
      <c r="Z14" s="335">
        <v>105.7</v>
      </c>
      <c r="AA14" s="335">
        <v>101.8</v>
      </c>
      <c r="AB14" s="335">
        <v>89.2</v>
      </c>
      <c r="AC14" s="335">
        <v>105.1</v>
      </c>
      <c r="AD14" s="335">
        <v>109</v>
      </c>
      <c r="AE14" s="335">
        <v>109</v>
      </c>
      <c r="AF14" s="394">
        <v>2906.62</v>
      </c>
      <c r="AG14" s="396">
        <v>1396.7</v>
      </c>
    </row>
    <row r="15" spans="1:33" ht="30" x14ac:dyDescent="0.25">
      <c r="A15" s="470" t="s">
        <v>632</v>
      </c>
      <c r="B15" s="471" t="s">
        <v>650</v>
      </c>
      <c r="C15" s="433" t="s">
        <v>651</v>
      </c>
      <c r="D15" s="472">
        <v>75145</v>
      </c>
      <c r="E15" s="473">
        <v>44932</v>
      </c>
      <c r="F15" s="472">
        <v>50942</v>
      </c>
      <c r="G15" s="472">
        <v>71147</v>
      </c>
      <c r="H15" s="472">
        <v>86828</v>
      </c>
      <c r="I15" s="473">
        <v>74288</v>
      </c>
      <c r="J15" s="424">
        <v>6190.67</v>
      </c>
      <c r="K15" s="425" t="s">
        <v>652</v>
      </c>
      <c r="L15" s="254">
        <v>56.1</v>
      </c>
      <c r="M15" s="254">
        <v>147.58000000000001</v>
      </c>
      <c r="N15" s="474">
        <v>42.78</v>
      </c>
      <c r="O15" s="426">
        <v>112.68</v>
      </c>
      <c r="P15" s="433" t="s">
        <v>646</v>
      </c>
      <c r="Q15" s="486">
        <v>0.05</v>
      </c>
      <c r="R15" s="424">
        <v>309.52999999999997</v>
      </c>
      <c r="S15" s="475">
        <v>624.1</v>
      </c>
      <c r="T15" s="476">
        <v>376.84</v>
      </c>
      <c r="U15" s="476">
        <v>88.13</v>
      </c>
      <c r="V15" s="476">
        <v>327.06</v>
      </c>
      <c r="W15" s="477">
        <v>52227.96</v>
      </c>
      <c r="X15" s="430">
        <v>4352.33</v>
      </c>
      <c r="Y15" s="484">
        <v>114</v>
      </c>
      <c r="Z15" s="479">
        <v>105.7</v>
      </c>
      <c r="AA15" s="479">
        <v>101.8</v>
      </c>
      <c r="AB15" s="479">
        <v>89.2</v>
      </c>
      <c r="AC15" s="479">
        <v>105.1</v>
      </c>
      <c r="AD15" s="479">
        <v>109</v>
      </c>
      <c r="AE15" s="479">
        <v>109</v>
      </c>
      <c r="AF15" s="430">
        <v>2939.72</v>
      </c>
      <c r="AG15" s="431">
        <v>1412.61</v>
      </c>
    </row>
    <row r="16" spans="1:33" x14ac:dyDescent="0.25">
      <c r="A16" s="457" t="s">
        <v>43</v>
      </c>
      <c r="B16" s="461"/>
      <c r="C16" s="402"/>
      <c r="D16" s="144"/>
      <c r="E16" s="480"/>
      <c r="F16" s="144"/>
      <c r="G16" s="144"/>
      <c r="H16" s="144"/>
      <c r="I16" s="481"/>
      <c r="J16" s="368"/>
      <c r="K16" s="373"/>
      <c r="L16" s="131"/>
      <c r="M16" s="131"/>
      <c r="N16" s="131"/>
      <c r="O16" s="368"/>
      <c r="P16" s="403"/>
      <c r="Q16" s="485"/>
      <c r="R16" s="368"/>
      <c r="S16" s="481"/>
      <c r="T16" s="131"/>
      <c r="U16" s="131"/>
      <c r="V16" s="131"/>
      <c r="W16" s="480"/>
      <c r="X16" s="393"/>
      <c r="Y16" s="482"/>
      <c r="Z16" s="75"/>
      <c r="AA16" s="75"/>
      <c r="AB16" s="75"/>
      <c r="AC16" s="75"/>
      <c r="AD16" s="75"/>
      <c r="AE16" s="75"/>
      <c r="AF16" s="393"/>
      <c r="AG16" s="397"/>
    </row>
    <row r="17" spans="1:33" ht="30" x14ac:dyDescent="0.25">
      <c r="A17" s="460" t="s">
        <v>624</v>
      </c>
      <c r="B17" s="469" t="s">
        <v>653</v>
      </c>
      <c r="C17" s="402" t="s">
        <v>654</v>
      </c>
      <c r="D17" s="462">
        <v>43994</v>
      </c>
      <c r="E17" s="463">
        <v>43401</v>
      </c>
      <c r="F17" s="462">
        <v>49906</v>
      </c>
      <c r="G17" s="462">
        <v>54460</v>
      </c>
      <c r="H17" s="462">
        <v>62628</v>
      </c>
      <c r="I17" s="463">
        <v>43311</v>
      </c>
      <c r="J17" s="367">
        <v>3609.25</v>
      </c>
      <c r="K17" s="373" t="s">
        <v>655</v>
      </c>
      <c r="L17" s="131" t="s">
        <v>38</v>
      </c>
      <c r="M17" s="131" t="s">
        <v>38</v>
      </c>
      <c r="N17" s="464">
        <v>322.19</v>
      </c>
      <c r="O17" s="374">
        <v>1473.49</v>
      </c>
      <c r="P17" s="405" t="s">
        <v>656</v>
      </c>
      <c r="Q17" s="378">
        <v>0.03</v>
      </c>
      <c r="R17" s="367">
        <v>108.28</v>
      </c>
      <c r="S17" s="487">
        <v>43.58</v>
      </c>
      <c r="T17" s="488">
        <v>132.41999999999999</v>
      </c>
      <c r="U17" s="488">
        <v>30.97</v>
      </c>
      <c r="V17" s="131">
        <v>0</v>
      </c>
      <c r="W17" s="467">
        <v>21846.12</v>
      </c>
      <c r="X17" s="394">
        <v>1820.51</v>
      </c>
      <c r="Y17" s="483">
        <v>96.9</v>
      </c>
      <c r="Z17" s="335">
        <v>95.5</v>
      </c>
      <c r="AA17" s="335">
        <v>84.8</v>
      </c>
      <c r="AB17" s="335">
        <v>86.8</v>
      </c>
      <c r="AC17" s="335">
        <v>98.9</v>
      </c>
      <c r="AD17" s="335">
        <v>108.7</v>
      </c>
      <c r="AE17" s="335">
        <v>96.7</v>
      </c>
      <c r="AF17" s="394">
        <v>1099.6099999999999</v>
      </c>
      <c r="AG17" s="396">
        <v>720.9</v>
      </c>
    </row>
    <row r="18" spans="1:33" ht="30" x14ac:dyDescent="0.25">
      <c r="A18" s="460" t="s">
        <v>629</v>
      </c>
      <c r="B18" s="469" t="s">
        <v>657</v>
      </c>
      <c r="C18" s="405" t="s">
        <v>658</v>
      </c>
      <c r="D18" s="462">
        <v>48553</v>
      </c>
      <c r="E18" s="463">
        <v>48906</v>
      </c>
      <c r="F18" s="462">
        <v>51406</v>
      </c>
      <c r="G18" s="462">
        <v>48906</v>
      </c>
      <c r="H18" s="462">
        <v>51406</v>
      </c>
      <c r="I18" s="463">
        <v>51408</v>
      </c>
      <c r="J18" s="367">
        <v>4284</v>
      </c>
      <c r="K18" s="373" t="s">
        <v>659</v>
      </c>
      <c r="L18" s="131">
        <v>0</v>
      </c>
      <c r="M18" s="131">
        <v>651.86333333333334</v>
      </c>
      <c r="N18" s="464">
        <v>117.93166666666667</v>
      </c>
      <c r="O18" s="377">
        <v>1050.1199999999999</v>
      </c>
      <c r="P18" s="405" t="s">
        <v>656</v>
      </c>
      <c r="Q18" s="378">
        <v>0.03</v>
      </c>
      <c r="R18" s="367">
        <v>128.52000000000001</v>
      </c>
      <c r="S18" s="487">
        <v>151.37</v>
      </c>
      <c r="T18" s="488">
        <v>200.5</v>
      </c>
      <c r="U18" s="488">
        <v>46.89</v>
      </c>
      <c r="V18" s="131">
        <v>0</v>
      </c>
      <c r="W18" s="467">
        <v>32479.200000000001</v>
      </c>
      <c r="X18" s="394">
        <v>2706.6</v>
      </c>
      <c r="Y18" s="483">
        <v>96</v>
      </c>
      <c r="Z18" s="335">
        <v>96</v>
      </c>
      <c r="AA18" s="335">
        <v>84.6</v>
      </c>
      <c r="AB18" s="335">
        <v>86.9</v>
      </c>
      <c r="AC18" s="335">
        <v>104.5</v>
      </c>
      <c r="AD18" s="335">
        <v>94.7</v>
      </c>
      <c r="AE18" s="335">
        <v>91.5</v>
      </c>
      <c r="AF18" s="394">
        <v>1630.3</v>
      </c>
      <c r="AG18" s="396">
        <v>1076.3</v>
      </c>
    </row>
    <row r="19" spans="1:33" ht="30" x14ac:dyDescent="0.25">
      <c r="A19" s="470" t="s">
        <v>632</v>
      </c>
      <c r="B19" s="471" t="s">
        <v>660</v>
      </c>
      <c r="C19" s="433" t="s">
        <v>661</v>
      </c>
      <c r="D19" s="472">
        <v>66140</v>
      </c>
      <c r="E19" s="473">
        <v>48250</v>
      </c>
      <c r="F19" s="472">
        <v>50781.25</v>
      </c>
      <c r="G19" s="472">
        <v>49000</v>
      </c>
      <c r="H19" s="472">
        <v>51531.25</v>
      </c>
      <c r="I19" s="473">
        <v>51453</v>
      </c>
      <c r="J19" s="424">
        <v>4287.75</v>
      </c>
      <c r="K19" s="425" t="s">
        <v>662</v>
      </c>
      <c r="L19" s="254" t="s">
        <v>38</v>
      </c>
      <c r="M19" s="254" t="s">
        <v>38</v>
      </c>
      <c r="N19" s="474">
        <v>639.83333333333337</v>
      </c>
      <c r="O19" s="434">
        <v>1665.17</v>
      </c>
      <c r="P19" s="433" t="s">
        <v>656</v>
      </c>
      <c r="Q19" s="486">
        <v>0.03</v>
      </c>
      <c r="R19" s="424">
        <v>128.63</v>
      </c>
      <c r="S19" s="489">
        <v>90.23</v>
      </c>
      <c r="T19" s="490">
        <v>162.6</v>
      </c>
      <c r="U19" s="490">
        <v>38.03</v>
      </c>
      <c r="V19" s="254">
        <v>0</v>
      </c>
      <c r="W19" s="477">
        <v>26437.08</v>
      </c>
      <c r="X19" s="430">
        <v>2203.09</v>
      </c>
      <c r="Y19" s="484">
        <v>104.1</v>
      </c>
      <c r="Z19" s="479">
        <v>99.2</v>
      </c>
      <c r="AA19" s="479">
        <v>107.3</v>
      </c>
      <c r="AB19" s="479">
        <v>94.4</v>
      </c>
      <c r="AC19" s="479">
        <v>113.2</v>
      </c>
      <c r="AD19" s="479">
        <v>109.9</v>
      </c>
      <c r="AE19" s="479">
        <v>104.9</v>
      </c>
      <c r="AF19" s="430">
        <v>1526.13</v>
      </c>
      <c r="AG19" s="431">
        <v>676.96</v>
      </c>
    </row>
    <row r="20" spans="1:33" x14ac:dyDescent="0.25">
      <c r="A20" s="457" t="s">
        <v>44</v>
      </c>
      <c r="B20" s="461"/>
      <c r="C20" s="402"/>
      <c r="D20" s="144"/>
      <c r="E20" s="480"/>
      <c r="F20" s="144"/>
      <c r="G20" s="144"/>
      <c r="H20" s="144"/>
      <c r="I20" s="481"/>
      <c r="J20" s="368"/>
      <c r="K20" s="373"/>
      <c r="L20" s="131"/>
      <c r="M20" s="131"/>
      <c r="N20" s="131"/>
      <c r="O20" s="368"/>
      <c r="P20" s="403"/>
      <c r="Q20" s="485"/>
      <c r="R20" s="368"/>
      <c r="S20" s="481"/>
      <c r="T20" s="131"/>
      <c r="U20" s="131"/>
      <c r="V20" s="131"/>
      <c r="W20" s="480"/>
      <c r="X20" s="393"/>
      <c r="Y20" s="482"/>
      <c r="Z20" s="75"/>
      <c r="AA20" s="75"/>
      <c r="AB20" s="75"/>
      <c r="AC20" s="75"/>
      <c r="AD20" s="75"/>
      <c r="AE20" s="75"/>
      <c r="AF20" s="393"/>
      <c r="AG20" s="397"/>
    </row>
    <row r="21" spans="1:33" ht="28.15" customHeight="1" x14ac:dyDescent="0.25">
      <c r="A21" s="460" t="s">
        <v>624</v>
      </c>
      <c r="B21" s="469" t="s">
        <v>663</v>
      </c>
      <c r="C21" s="405" t="s">
        <v>664</v>
      </c>
      <c r="D21" s="491">
        <v>47907</v>
      </c>
      <c r="E21" s="492">
        <v>40226</v>
      </c>
      <c r="F21" s="491">
        <v>45510</v>
      </c>
      <c r="G21" s="491">
        <v>53691</v>
      </c>
      <c r="H21" s="491">
        <v>60995</v>
      </c>
      <c r="I21" s="492">
        <v>56548</v>
      </c>
      <c r="J21" s="367">
        <v>4712.33</v>
      </c>
      <c r="K21" s="373" t="s">
        <v>665</v>
      </c>
      <c r="L21" s="131">
        <v>143.03</v>
      </c>
      <c r="M21" s="131">
        <v>489.34</v>
      </c>
      <c r="N21" s="464">
        <v>114.32</v>
      </c>
      <c r="O21" s="367">
        <v>408.95</v>
      </c>
      <c r="P21" s="405" t="s">
        <v>666</v>
      </c>
      <c r="Q21" s="378">
        <v>0.06</v>
      </c>
      <c r="R21" s="367">
        <v>282.74</v>
      </c>
      <c r="S21" s="493">
        <v>254.81</v>
      </c>
      <c r="T21" s="494">
        <v>266.81</v>
      </c>
      <c r="U21" s="494">
        <v>62.4</v>
      </c>
      <c r="V21" s="494">
        <v>186.66</v>
      </c>
      <c r="W21" s="467">
        <v>38999.519999999997</v>
      </c>
      <c r="X21" s="395">
        <v>3249.96</v>
      </c>
      <c r="Y21" s="495">
        <v>93.7</v>
      </c>
      <c r="Z21" s="335">
        <v>97.3</v>
      </c>
      <c r="AA21" s="335">
        <v>62.3</v>
      </c>
      <c r="AB21" s="335">
        <v>85.4</v>
      </c>
      <c r="AC21" s="335">
        <v>97.6</v>
      </c>
      <c r="AD21" s="335">
        <v>92.9</v>
      </c>
      <c r="AE21" s="335">
        <v>96.2</v>
      </c>
      <c r="AF21" s="394">
        <v>1734.22</v>
      </c>
      <c r="AG21" s="396">
        <v>1515.74</v>
      </c>
    </row>
    <row r="22" spans="1:33" ht="28.15" customHeight="1" x14ac:dyDescent="0.25">
      <c r="A22" s="460" t="s">
        <v>629</v>
      </c>
      <c r="B22" s="469" t="s">
        <v>667</v>
      </c>
      <c r="C22" s="405" t="s">
        <v>668</v>
      </c>
      <c r="D22" s="491">
        <v>59286</v>
      </c>
      <c r="E22" s="492">
        <v>43651</v>
      </c>
      <c r="F22" s="491">
        <v>49254</v>
      </c>
      <c r="G22" s="491">
        <v>57707</v>
      </c>
      <c r="H22" s="491">
        <v>65415</v>
      </c>
      <c r="I22" s="492">
        <v>63035</v>
      </c>
      <c r="J22" s="367">
        <v>5252.92</v>
      </c>
      <c r="K22" s="373" t="s">
        <v>669</v>
      </c>
      <c r="L22" s="131">
        <v>143.03</v>
      </c>
      <c r="M22" s="131">
        <v>489.34</v>
      </c>
      <c r="N22" s="464">
        <v>114.32</v>
      </c>
      <c r="O22" s="367">
        <v>408.95</v>
      </c>
      <c r="P22" s="405" t="s">
        <v>666</v>
      </c>
      <c r="Q22" s="378">
        <v>0.06</v>
      </c>
      <c r="R22" s="367">
        <v>315.18</v>
      </c>
      <c r="S22" s="493">
        <v>315.79000000000002</v>
      </c>
      <c r="T22" s="494">
        <v>300.33</v>
      </c>
      <c r="U22" s="494">
        <v>70.239999999999995</v>
      </c>
      <c r="V22" s="494">
        <v>215.87</v>
      </c>
      <c r="W22" s="467">
        <v>43518.720000000001</v>
      </c>
      <c r="X22" s="395">
        <v>3626.56</v>
      </c>
      <c r="Y22" s="495">
        <v>94.8</v>
      </c>
      <c r="Z22" s="335">
        <v>102</v>
      </c>
      <c r="AA22" s="335">
        <v>74</v>
      </c>
      <c r="AB22" s="335">
        <v>89.2</v>
      </c>
      <c r="AC22" s="335">
        <v>96</v>
      </c>
      <c r="AD22" s="335">
        <v>107.5</v>
      </c>
      <c r="AE22" s="335">
        <v>98.1</v>
      </c>
      <c r="AF22" s="394">
        <v>2114.33</v>
      </c>
      <c r="AG22" s="396">
        <v>1512.23</v>
      </c>
    </row>
    <row r="23" spans="1:33" ht="28.15" customHeight="1" x14ac:dyDescent="0.25">
      <c r="A23" s="470" t="s">
        <v>632</v>
      </c>
      <c r="B23" s="471" t="s">
        <v>670</v>
      </c>
      <c r="C23" s="433" t="s">
        <v>671</v>
      </c>
      <c r="D23" s="496">
        <v>71504</v>
      </c>
      <c r="E23" s="497">
        <v>51048</v>
      </c>
      <c r="F23" s="496">
        <v>55953</v>
      </c>
      <c r="G23" s="496">
        <v>66569</v>
      </c>
      <c r="H23" s="496">
        <v>73026</v>
      </c>
      <c r="I23" s="497">
        <v>65402</v>
      </c>
      <c r="J23" s="424">
        <v>5450.17</v>
      </c>
      <c r="K23" s="425" t="s">
        <v>672</v>
      </c>
      <c r="L23" s="254">
        <v>143.03</v>
      </c>
      <c r="M23" s="254">
        <v>489.34</v>
      </c>
      <c r="N23" s="474">
        <v>114.32</v>
      </c>
      <c r="O23" s="424">
        <v>408.95</v>
      </c>
      <c r="P23" s="433" t="s">
        <v>673</v>
      </c>
      <c r="Q23" s="486">
        <v>0.06</v>
      </c>
      <c r="R23" s="424">
        <v>327.01</v>
      </c>
      <c r="S23" s="498">
        <v>338.04</v>
      </c>
      <c r="T23" s="499">
        <v>312.56</v>
      </c>
      <c r="U23" s="499">
        <v>73.099999999999994</v>
      </c>
      <c r="V23" s="499">
        <v>226.54</v>
      </c>
      <c r="W23" s="477">
        <v>45167.64</v>
      </c>
      <c r="X23" s="435">
        <v>3763.97</v>
      </c>
      <c r="Y23" s="500">
        <v>112.2</v>
      </c>
      <c r="Z23" s="479">
        <v>101.4</v>
      </c>
      <c r="AA23" s="479">
        <v>96</v>
      </c>
      <c r="AB23" s="479">
        <v>81.2</v>
      </c>
      <c r="AC23" s="479">
        <v>99.3</v>
      </c>
      <c r="AD23" s="479">
        <v>109.6</v>
      </c>
      <c r="AE23" s="479">
        <v>98.5</v>
      </c>
      <c r="AF23" s="430">
        <v>2410.71</v>
      </c>
      <c r="AG23" s="431">
        <v>1353.26</v>
      </c>
    </row>
    <row r="24" spans="1:33" x14ac:dyDescent="0.25">
      <c r="A24" s="457" t="s">
        <v>46</v>
      </c>
      <c r="B24" s="461"/>
      <c r="C24" s="402"/>
      <c r="D24" s="144"/>
      <c r="E24" s="480"/>
      <c r="F24" s="144"/>
      <c r="G24" s="144"/>
      <c r="H24" s="144"/>
      <c r="I24" s="481"/>
      <c r="J24" s="368"/>
      <c r="K24" s="373"/>
      <c r="L24" s="131"/>
      <c r="M24" s="131"/>
      <c r="N24" s="131"/>
      <c r="O24" s="368"/>
      <c r="P24" s="403"/>
      <c r="Q24" s="485"/>
      <c r="R24" s="368"/>
      <c r="S24" s="481"/>
      <c r="T24" s="131" t="s">
        <v>674</v>
      </c>
      <c r="U24" s="131"/>
      <c r="V24" s="131"/>
      <c r="W24" s="480"/>
      <c r="X24" s="393"/>
      <c r="Y24" s="482"/>
      <c r="Z24" s="75"/>
      <c r="AA24" s="75"/>
      <c r="AB24" s="75"/>
      <c r="AC24" s="75"/>
      <c r="AD24" s="75"/>
      <c r="AE24" s="75"/>
      <c r="AF24" s="393"/>
      <c r="AG24" s="397"/>
    </row>
    <row r="25" spans="1:33" ht="30" x14ac:dyDescent="0.25">
      <c r="A25" s="460" t="s">
        <v>624</v>
      </c>
      <c r="B25" s="469" t="s">
        <v>675</v>
      </c>
      <c r="C25" s="405" t="s">
        <v>676</v>
      </c>
      <c r="D25" s="491">
        <v>50258</v>
      </c>
      <c r="E25" s="492">
        <v>39547</v>
      </c>
      <c r="F25" s="491">
        <v>43423</v>
      </c>
      <c r="G25" s="491">
        <v>50666</v>
      </c>
      <c r="H25" s="491">
        <v>55734</v>
      </c>
      <c r="I25" s="492">
        <v>53341</v>
      </c>
      <c r="J25" s="367">
        <v>4445.08</v>
      </c>
      <c r="K25" s="373" t="s">
        <v>677</v>
      </c>
      <c r="L25" s="131" t="s">
        <v>38</v>
      </c>
      <c r="M25" s="131" t="s">
        <v>38</v>
      </c>
      <c r="N25" s="464">
        <v>89.14</v>
      </c>
      <c r="O25" s="367">
        <v>716.64</v>
      </c>
      <c r="P25" s="405" t="s">
        <v>678</v>
      </c>
      <c r="Q25" s="501">
        <v>0.12855</v>
      </c>
      <c r="R25" s="367">
        <v>571.41999999999996</v>
      </c>
      <c r="S25" s="493">
        <v>156.54</v>
      </c>
      <c r="T25" s="131">
        <v>0</v>
      </c>
      <c r="U25" s="494">
        <v>54.06</v>
      </c>
      <c r="V25" s="494">
        <v>175.34</v>
      </c>
      <c r="W25" s="467">
        <v>33252.959999999999</v>
      </c>
      <c r="X25" s="395">
        <v>2771.08</v>
      </c>
      <c r="Y25" s="495">
        <v>92.8</v>
      </c>
      <c r="Z25" s="335">
        <v>101.5</v>
      </c>
      <c r="AA25" s="335">
        <v>74.2</v>
      </c>
      <c r="AB25" s="335">
        <v>110.4</v>
      </c>
      <c r="AC25" s="335">
        <v>92</v>
      </c>
      <c r="AD25" s="335">
        <v>80.900000000000006</v>
      </c>
      <c r="AE25" s="335">
        <v>99.2</v>
      </c>
      <c r="AF25" s="394">
        <v>1623.12</v>
      </c>
      <c r="AG25" s="396">
        <v>1147.96</v>
      </c>
    </row>
    <row r="26" spans="1:33" ht="30" x14ac:dyDescent="0.25">
      <c r="A26" s="460" t="s">
        <v>629</v>
      </c>
      <c r="B26" s="469" t="s">
        <v>679</v>
      </c>
      <c r="C26" s="405" t="s">
        <v>680</v>
      </c>
      <c r="D26" s="491">
        <v>71835</v>
      </c>
      <c r="E26" s="492">
        <v>42066</v>
      </c>
      <c r="F26" s="491">
        <v>47031</v>
      </c>
      <c r="G26" s="491">
        <v>57945</v>
      </c>
      <c r="H26" s="491">
        <v>63161</v>
      </c>
      <c r="I26" s="492">
        <v>59909</v>
      </c>
      <c r="J26" s="367">
        <v>4992.42</v>
      </c>
      <c r="K26" s="373" t="s">
        <v>681</v>
      </c>
      <c r="L26" s="131" t="s">
        <v>38</v>
      </c>
      <c r="M26" s="131" t="s">
        <v>38</v>
      </c>
      <c r="N26" s="464">
        <v>89.14</v>
      </c>
      <c r="O26" s="367">
        <v>716.64</v>
      </c>
      <c r="P26" s="405" t="s">
        <v>682</v>
      </c>
      <c r="Q26" s="501">
        <v>0.12855</v>
      </c>
      <c r="R26" s="367">
        <v>641.78</v>
      </c>
      <c r="S26" s="493">
        <v>208.41</v>
      </c>
      <c r="T26" s="131">
        <v>0</v>
      </c>
      <c r="U26" s="494">
        <v>62</v>
      </c>
      <c r="V26" s="494">
        <v>202.28</v>
      </c>
      <c r="W26" s="467">
        <v>37935.72</v>
      </c>
      <c r="X26" s="395">
        <v>3161.31</v>
      </c>
      <c r="Y26" s="495">
        <v>96.2</v>
      </c>
      <c r="Z26" s="335">
        <v>101.5</v>
      </c>
      <c r="AA26" s="335">
        <v>74.2</v>
      </c>
      <c r="AB26" s="335">
        <v>110.4</v>
      </c>
      <c r="AC26" s="335">
        <v>92</v>
      </c>
      <c r="AD26" s="335">
        <v>80.900000000000006</v>
      </c>
      <c r="AE26" s="335">
        <v>99.2</v>
      </c>
      <c r="AF26" s="394">
        <v>1851.69</v>
      </c>
      <c r="AG26" s="396">
        <v>1309.6199999999999</v>
      </c>
    </row>
    <row r="27" spans="1:33" ht="30" x14ac:dyDescent="0.25">
      <c r="A27" s="470" t="s">
        <v>632</v>
      </c>
      <c r="B27" s="471" t="s">
        <v>683</v>
      </c>
      <c r="C27" s="433" t="s">
        <v>684</v>
      </c>
      <c r="D27" s="496">
        <v>62067</v>
      </c>
      <c r="E27" s="497">
        <v>44854</v>
      </c>
      <c r="F27" s="496">
        <v>50902</v>
      </c>
      <c r="G27" s="496">
        <v>70643</v>
      </c>
      <c r="H27" s="496">
        <v>76686</v>
      </c>
      <c r="I27" s="497">
        <v>69140</v>
      </c>
      <c r="J27" s="424">
        <v>5761.67</v>
      </c>
      <c r="K27" s="425" t="s">
        <v>685</v>
      </c>
      <c r="L27" s="254" t="s">
        <v>38</v>
      </c>
      <c r="M27" s="254" t="s">
        <v>38</v>
      </c>
      <c r="N27" s="474">
        <v>89.14</v>
      </c>
      <c r="O27" s="424">
        <v>716.64</v>
      </c>
      <c r="P27" s="433" t="s">
        <v>686</v>
      </c>
      <c r="Q27" s="502">
        <v>0.12855</v>
      </c>
      <c r="R27" s="424">
        <v>740.66</v>
      </c>
      <c r="S27" s="498">
        <v>288.86</v>
      </c>
      <c r="T27" s="254">
        <v>0</v>
      </c>
      <c r="U27" s="499">
        <v>73.150000000000006</v>
      </c>
      <c r="V27" s="499">
        <v>240.14</v>
      </c>
      <c r="W27" s="477">
        <v>44426.64</v>
      </c>
      <c r="X27" s="435">
        <v>3702.22</v>
      </c>
      <c r="Y27" s="500">
        <v>100.8</v>
      </c>
      <c r="Z27" s="479">
        <v>101.5</v>
      </c>
      <c r="AA27" s="479">
        <v>74.2</v>
      </c>
      <c r="AB27" s="479">
        <v>110.4</v>
      </c>
      <c r="AC27" s="479">
        <v>92</v>
      </c>
      <c r="AD27" s="479">
        <v>80.900000000000006</v>
      </c>
      <c r="AE27" s="479">
        <v>99.2</v>
      </c>
      <c r="AF27" s="430">
        <v>2168.52</v>
      </c>
      <c r="AG27" s="431">
        <v>1533.7</v>
      </c>
    </row>
    <row r="28" spans="1:33" x14ac:dyDescent="0.25">
      <c r="A28" s="457" t="s">
        <v>47</v>
      </c>
      <c r="B28" s="76"/>
      <c r="C28" s="402"/>
      <c r="D28" s="144"/>
      <c r="E28" s="480"/>
      <c r="F28" s="144"/>
      <c r="G28" s="144"/>
      <c r="H28" s="144"/>
      <c r="I28" s="481"/>
      <c r="J28" s="368"/>
      <c r="K28" s="373"/>
      <c r="L28" s="131"/>
      <c r="M28" s="131"/>
      <c r="N28" s="131"/>
      <c r="O28" s="368"/>
      <c r="P28" s="403"/>
      <c r="Q28" s="485"/>
      <c r="R28" s="368"/>
      <c r="S28" s="481"/>
      <c r="T28" s="131" t="s">
        <v>687</v>
      </c>
      <c r="U28" s="131"/>
      <c r="V28" s="131"/>
      <c r="W28" s="480"/>
      <c r="X28" s="393"/>
      <c r="Y28" s="482"/>
      <c r="Z28" s="75"/>
      <c r="AA28" s="75"/>
      <c r="AB28" s="75"/>
      <c r="AC28" s="75"/>
      <c r="AD28" s="75"/>
      <c r="AE28" s="75"/>
      <c r="AF28" s="393"/>
      <c r="AG28" s="397"/>
    </row>
    <row r="29" spans="1:33" ht="30" x14ac:dyDescent="0.25">
      <c r="A29" s="460" t="s">
        <v>624</v>
      </c>
      <c r="B29" s="469" t="s">
        <v>688</v>
      </c>
      <c r="C29" s="405" t="s">
        <v>689</v>
      </c>
      <c r="D29" s="491">
        <v>60887</v>
      </c>
      <c r="E29" s="492">
        <v>39883</v>
      </c>
      <c r="F29" s="491">
        <v>41883</v>
      </c>
      <c r="G29" s="491">
        <v>45883</v>
      </c>
      <c r="H29" s="491">
        <v>47883</v>
      </c>
      <c r="I29" s="492">
        <v>50651</v>
      </c>
      <c r="J29" s="367">
        <v>4220.92</v>
      </c>
      <c r="K29" s="373" t="s">
        <v>690</v>
      </c>
      <c r="L29" s="131">
        <v>205.28</v>
      </c>
      <c r="M29" s="131">
        <v>714.38</v>
      </c>
      <c r="N29" s="464">
        <v>213.38</v>
      </c>
      <c r="O29" s="367">
        <v>742.78</v>
      </c>
      <c r="P29" s="405" t="s">
        <v>691</v>
      </c>
      <c r="Q29" s="378">
        <v>0.08</v>
      </c>
      <c r="R29" s="367">
        <v>337.67</v>
      </c>
      <c r="S29" s="493">
        <v>154.88</v>
      </c>
      <c r="T29" s="131">
        <v>0</v>
      </c>
      <c r="U29" s="494">
        <v>50.43</v>
      </c>
      <c r="V29" s="494">
        <v>85.79</v>
      </c>
      <c r="W29" s="467">
        <v>34192.44</v>
      </c>
      <c r="X29" s="395">
        <v>2849.37</v>
      </c>
      <c r="Y29" s="495">
        <v>105.5</v>
      </c>
      <c r="Z29" s="335">
        <v>95.2</v>
      </c>
      <c r="AA29" s="335">
        <v>62.6</v>
      </c>
      <c r="AB29" s="335">
        <v>74.8</v>
      </c>
      <c r="AC29" s="335">
        <v>118.9</v>
      </c>
      <c r="AD29" s="335">
        <v>100.7</v>
      </c>
      <c r="AE29" s="335">
        <v>97.2</v>
      </c>
      <c r="AF29" s="394">
        <v>1548.59</v>
      </c>
      <c r="AG29" s="396">
        <v>1300.78</v>
      </c>
    </row>
    <row r="30" spans="1:33" ht="30" x14ac:dyDescent="0.25">
      <c r="A30" s="460" t="s">
        <v>629</v>
      </c>
      <c r="B30" s="469" t="s">
        <v>692</v>
      </c>
      <c r="C30" s="405" t="s">
        <v>693</v>
      </c>
      <c r="D30" s="491">
        <v>88680</v>
      </c>
      <c r="E30" s="492">
        <v>48783</v>
      </c>
      <c r="F30" s="491">
        <v>49813</v>
      </c>
      <c r="G30" s="491">
        <v>58053</v>
      </c>
      <c r="H30" s="491">
        <v>59450</v>
      </c>
      <c r="I30" s="492">
        <v>58667</v>
      </c>
      <c r="J30" s="367">
        <v>4888.92</v>
      </c>
      <c r="K30" s="373" t="s">
        <v>694</v>
      </c>
      <c r="L30" s="131" t="s">
        <v>38</v>
      </c>
      <c r="M30" s="131" t="s">
        <v>38</v>
      </c>
      <c r="N30" s="464">
        <v>41.25</v>
      </c>
      <c r="O30" s="367">
        <v>336.56</v>
      </c>
      <c r="P30" s="405" t="s">
        <v>695</v>
      </c>
      <c r="Q30" s="378">
        <v>0.08</v>
      </c>
      <c r="R30" s="367">
        <v>391.11</v>
      </c>
      <c r="S30" s="493">
        <v>271.68</v>
      </c>
      <c r="T30" s="131">
        <v>0</v>
      </c>
      <c r="U30" s="494">
        <v>66.010000000000005</v>
      </c>
      <c r="V30" s="494">
        <v>121.52</v>
      </c>
      <c r="W30" s="467">
        <v>44424.480000000003</v>
      </c>
      <c r="X30" s="395">
        <v>3702.04</v>
      </c>
      <c r="Y30" s="495">
        <v>102.5</v>
      </c>
      <c r="Z30" s="335">
        <v>99.8</v>
      </c>
      <c r="AA30" s="335">
        <v>85.8</v>
      </c>
      <c r="AB30" s="335">
        <v>75.3</v>
      </c>
      <c r="AC30" s="335">
        <v>97</v>
      </c>
      <c r="AD30" s="335">
        <v>104.5</v>
      </c>
      <c r="AE30" s="335">
        <v>106.8</v>
      </c>
      <c r="AF30" s="394">
        <v>2219.4499999999998</v>
      </c>
      <c r="AG30" s="396">
        <v>1482.59</v>
      </c>
    </row>
    <row r="31" spans="1:33" ht="30" x14ac:dyDescent="0.25">
      <c r="A31" s="470" t="s">
        <v>632</v>
      </c>
      <c r="B31" s="471" t="s">
        <v>696</v>
      </c>
      <c r="C31" s="433" t="s">
        <v>697</v>
      </c>
      <c r="D31" s="496">
        <v>57099</v>
      </c>
      <c r="E31" s="497">
        <v>47800</v>
      </c>
      <c r="F31" s="496">
        <v>49000</v>
      </c>
      <c r="G31" s="496">
        <v>51175</v>
      </c>
      <c r="H31" s="496">
        <v>55750</v>
      </c>
      <c r="I31" s="497">
        <v>57890</v>
      </c>
      <c r="J31" s="424">
        <v>4824.17</v>
      </c>
      <c r="K31" s="425" t="s">
        <v>698</v>
      </c>
      <c r="L31" s="254">
        <v>46.12</v>
      </c>
      <c r="M31" s="254">
        <v>483.38</v>
      </c>
      <c r="N31" s="474" t="s">
        <v>38</v>
      </c>
      <c r="O31" s="436" t="s">
        <v>38</v>
      </c>
      <c r="P31" s="433" t="s">
        <v>699</v>
      </c>
      <c r="Q31" s="486">
        <v>0.08</v>
      </c>
      <c r="R31" s="424">
        <v>385.93</v>
      </c>
      <c r="S31" s="498">
        <v>246.92</v>
      </c>
      <c r="T31" s="254">
        <v>0</v>
      </c>
      <c r="U31" s="499">
        <v>62.94</v>
      </c>
      <c r="V31" s="499">
        <v>114.3</v>
      </c>
      <c r="W31" s="477">
        <v>42368.4</v>
      </c>
      <c r="X31" s="435">
        <v>3530.7</v>
      </c>
      <c r="Y31" s="500">
        <v>101.9</v>
      </c>
      <c r="Z31" s="479">
        <v>99.8</v>
      </c>
      <c r="AA31" s="479">
        <v>85.8</v>
      </c>
      <c r="AB31" s="479">
        <v>75.3</v>
      </c>
      <c r="AC31" s="479">
        <v>97</v>
      </c>
      <c r="AD31" s="479">
        <v>104.5</v>
      </c>
      <c r="AE31" s="479">
        <v>106.8</v>
      </c>
      <c r="AF31" s="430">
        <v>2116.7199999999998</v>
      </c>
      <c r="AG31" s="431">
        <v>1413.98</v>
      </c>
    </row>
    <row r="32" spans="1:33" x14ac:dyDescent="0.25">
      <c r="A32" s="457" t="s">
        <v>48</v>
      </c>
      <c r="B32" s="469"/>
      <c r="C32" s="503"/>
      <c r="D32" s="504"/>
      <c r="E32" s="505"/>
      <c r="F32" s="504"/>
      <c r="G32" s="504"/>
      <c r="H32" s="504"/>
      <c r="I32" s="481"/>
      <c r="J32" s="368"/>
      <c r="K32" s="373"/>
      <c r="L32" s="131"/>
      <c r="M32" s="131"/>
      <c r="N32" s="131"/>
      <c r="O32" s="368"/>
      <c r="P32" s="403"/>
      <c r="Q32" s="485"/>
      <c r="R32" s="368"/>
      <c r="S32" s="481"/>
      <c r="T32" s="131"/>
      <c r="U32" s="131"/>
      <c r="V32" s="131"/>
      <c r="W32" s="480"/>
      <c r="X32" s="393"/>
      <c r="Y32" s="481"/>
      <c r="Z32" s="131"/>
      <c r="AA32" s="131"/>
      <c r="AB32" s="131"/>
      <c r="AC32" s="131"/>
      <c r="AD32" s="131"/>
      <c r="AE32" s="131"/>
      <c r="AF32" s="393"/>
      <c r="AG32" s="397"/>
    </row>
    <row r="33" spans="1:33" ht="30" x14ac:dyDescent="0.25">
      <c r="A33" s="460" t="s">
        <v>624</v>
      </c>
      <c r="B33" s="461" t="s">
        <v>700</v>
      </c>
      <c r="C33" s="402" t="s">
        <v>701</v>
      </c>
      <c r="D33" s="506">
        <v>53023</v>
      </c>
      <c r="E33" s="507">
        <v>52674</v>
      </c>
      <c r="F33" s="506">
        <v>55624</v>
      </c>
      <c r="G33" s="506">
        <v>67808</v>
      </c>
      <c r="H33" s="506">
        <v>74807</v>
      </c>
      <c r="I33" s="481">
        <v>71236</v>
      </c>
      <c r="J33" s="368">
        <v>5936.333333333333</v>
      </c>
      <c r="K33" s="373" t="s">
        <v>702</v>
      </c>
      <c r="L33" s="131" t="s">
        <v>38</v>
      </c>
      <c r="M33" s="131" t="s">
        <v>38</v>
      </c>
      <c r="N33" s="131">
        <v>156.30000000000001</v>
      </c>
      <c r="O33" s="368">
        <v>410.8</v>
      </c>
      <c r="P33" s="405" t="s">
        <v>703</v>
      </c>
      <c r="Q33" s="485">
        <v>7.0000000000000007E-2</v>
      </c>
      <c r="R33" s="368">
        <v>415.54333333333335</v>
      </c>
      <c r="S33" s="481">
        <v>385.53</v>
      </c>
      <c r="T33" s="131">
        <v>342.58</v>
      </c>
      <c r="U33" s="131">
        <v>80.12</v>
      </c>
      <c r="V33" s="131">
        <v>360.27</v>
      </c>
      <c r="W33" s="480">
        <v>47297.88</v>
      </c>
      <c r="X33" s="393">
        <v>3941.49</v>
      </c>
      <c r="Y33" s="482">
        <v>117.3</v>
      </c>
      <c r="Z33" s="75">
        <v>96.6</v>
      </c>
      <c r="AA33" s="75">
        <v>88.5</v>
      </c>
      <c r="AB33" s="75">
        <v>105.3</v>
      </c>
      <c r="AC33" s="75">
        <v>92</v>
      </c>
      <c r="AD33" s="75">
        <v>139.9</v>
      </c>
      <c r="AE33" s="75">
        <v>104.4</v>
      </c>
      <c r="AF33" s="393">
        <v>2530.7767305869997</v>
      </c>
      <c r="AG33" s="397">
        <v>1410.713269413</v>
      </c>
    </row>
    <row r="34" spans="1:33" ht="30" x14ac:dyDescent="0.25">
      <c r="A34" s="460" t="s">
        <v>629</v>
      </c>
      <c r="B34" s="461" t="s">
        <v>704</v>
      </c>
      <c r="C34" s="402" t="s">
        <v>705</v>
      </c>
      <c r="D34" s="506">
        <v>115394</v>
      </c>
      <c r="E34" s="507">
        <v>52286</v>
      </c>
      <c r="F34" s="506">
        <v>57498</v>
      </c>
      <c r="G34" s="506">
        <v>69208</v>
      </c>
      <c r="H34" s="506">
        <v>93563</v>
      </c>
      <c r="I34" s="481">
        <v>86686</v>
      </c>
      <c r="J34" s="368">
        <v>7223.833333333333</v>
      </c>
      <c r="K34" s="373" t="s">
        <v>706</v>
      </c>
      <c r="L34" s="131">
        <v>95.12</v>
      </c>
      <c r="M34" s="131">
        <v>275.08</v>
      </c>
      <c r="N34" s="131">
        <v>140.41999999999999</v>
      </c>
      <c r="O34" s="368">
        <v>382.09</v>
      </c>
      <c r="P34" s="405" t="s">
        <v>707</v>
      </c>
      <c r="Q34" s="485">
        <v>7.0000000000000007E-2</v>
      </c>
      <c r="R34" s="368">
        <v>505.66833333333335</v>
      </c>
      <c r="S34" s="481">
        <v>532.66</v>
      </c>
      <c r="T34" s="131">
        <v>424.19</v>
      </c>
      <c r="U34" s="131">
        <v>99.21</v>
      </c>
      <c r="V34" s="131">
        <v>465.62</v>
      </c>
      <c r="W34" s="480">
        <v>57772.680000000008</v>
      </c>
      <c r="X34" s="393">
        <v>4814.3900000000003</v>
      </c>
      <c r="Y34" s="482">
        <v>142.5</v>
      </c>
      <c r="Z34" s="75">
        <v>100.3</v>
      </c>
      <c r="AA34" s="75">
        <v>208.9</v>
      </c>
      <c r="AB34" s="75">
        <v>109.7</v>
      </c>
      <c r="AC34" s="75">
        <v>94.6</v>
      </c>
      <c r="AD34" s="75">
        <v>96.9</v>
      </c>
      <c r="AE34" s="75">
        <v>106.9</v>
      </c>
      <c r="AF34" s="393">
        <v>4677.977147984001</v>
      </c>
      <c r="AG34" s="397">
        <v>136.41285201599931</v>
      </c>
    </row>
    <row r="35" spans="1:33" ht="30" x14ac:dyDescent="0.25">
      <c r="A35" s="470" t="s">
        <v>632</v>
      </c>
      <c r="B35" s="508" t="s">
        <v>708</v>
      </c>
      <c r="C35" s="509" t="s">
        <v>709</v>
      </c>
      <c r="D35" s="510">
        <v>79974</v>
      </c>
      <c r="E35" s="511">
        <v>52712</v>
      </c>
      <c r="F35" s="510">
        <v>55922</v>
      </c>
      <c r="G35" s="510">
        <v>80448</v>
      </c>
      <c r="H35" s="510">
        <v>89881</v>
      </c>
      <c r="I35" s="512">
        <v>77769</v>
      </c>
      <c r="J35" s="436">
        <v>6480.75</v>
      </c>
      <c r="K35" s="425" t="s">
        <v>710</v>
      </c>
      <c r="L35" s="254">
        <v>44.589999999999996</v>
      </c>
      <c r="M35" s="254">
        <v>131.29999999999998</v>
      </c>
      <c r="N35" s="254">
        <v>46.583333333333329</v>
      </c>
      <c r="O35" s="436">
        <v>137.12833333333333</v>
      </c>
      <c r="P35" s="433" t="s">
        <v>707</v>
      </c>
      <c r="Q35" s="513">
        <v>7.0000000000000007E-2</v>
      </c>
      <c r="R35" s="436">
        <v>453.65250000000009</v>
      </c>
      <c r="S35" s="512">
        <v>479.13</v>
      </c>
      <c r="T35" s="254">
        <v>393.3</v>
      </c>
      <c r="U35" s="254">
        <v>91.98</v>
      </c>
      <c r="V35" s="254">
        <v>430.16</v>
      </c>
      <c r="W35" s="514">
        <v>53944.799999999996</v>
      </c>
      <c r="X35" s="437">
        <v>4495.3999999999996</v>
      </c>
      <c r="Y35" s="515">
        <v>128.4</v>
      </c>
      <c r="Z35" s="253">
        <v>104.5</v>
      </c>
      <c r="AA35" s="253">
        <v>95</v>
      </c>
      <c r="AB35" s="253">
        <v>108.1</v>
      </c>
      <c r="AC35" s="253">
        <v>100.6</v>
      </c>
      <c r="AD35" s="253">
        <v>94.2</v>
      </c>
      <c r="AE35" s="253">
        <v>99.5</v>
      </c>
      <c r="AF35" s="437">
        <v>2969.5600934999998</v>
      </c>
      <c r="AG35" s="438">
        <v>1525.8399064999999</v>
      </c>
    </row>
    <row r="36" spans="1:33" x14ac:dyDescent="0.25">
      <c r="A36" s="457" t="s">
        <v>49</v>
      </c>
      <c r="B36" s="461"/>
      <c r="C36" s="402"/>
      <c r="D36" s="144"/>
      <c r="E36" s="480"/>
      <c r="F36" s="144"/>
      <c r="G36" s="144"/>
      <c r="H36" s="144"/>
      <c r="I36" s="481"/>
      <c r="J36" s="368"/>
      <c r="K36" s="373"/>
      <c r="L36" s="131"/>
      <c r="M36" s="131"/>
      <c r="N36" s="131"/>
      <c r="O36" s="368"/>
      <c r="P36" s="403"/>
      <c r="Q36" s="485"/>
      <c r="R36" s="368"/>
      <c r="S36" s="481"/>
      <c r="T36" s="131"/>
      <c r="U36" s="131"/>
      <c r="V36" s="131"/>
      <c r="W36" s="480"/>
      <c r="X36" s="393"/>
      <c r="Y36" s="482"/>
      <c r="Z36" s="75"/>
      <c r="AA36" s="75"/>
      <c r="AB36" s="75"/>
      <c r="AC36" s="75"/>
      <c r="AD36" s="75"/>
      <c r="AE36" s="75"/>
      <c r="AF36" s="393"/>
      <c r="AG36" s="397"/>
    </row>
    <row r="37" spans="1:33" ht="30" x14ac:dyDescent="0.25">
      <c r="A37" s="460" t="s">
        <v>624</v>
      </c>
      <c r="B37" s="469" t="s">
        <v>711</v>
      </c>
      <c r="C37" s="405" t="s">
        <v>712</v>
      </c>
      <c r="D37" s="516">
        <v>34551</v>
      </c>
      <c r="E37" s="492">
        <v>47000</v>
      </c>
      <c r="F37" s="491">
        <v>48500</v>
      </c>
      <c r="G37" s="491">
        <v>55400</v>
      </c>
      <c r="H37" s="491">
        <v>58550</v>
      </c>
      <c r="I37" s="492">
        <v>60710</v>
      </c>
      <c r="J37" s="367">
        <v>5059.17</v>
      </c>
      <c r="K37" s="373" t="s">
        <v>713</v>
      </c>
      <c r="L37" s="131">
        <v>0</v>
      </c>
      <c r="M37" s="131">
        <v>728</v>
      </c>
      <c r="N37" s="464">
        <v>46</v>
      </c>
      <c r="O37" s="367">
        <v>840</v>
      </c>
      <c r="P37" s="405" t="s">
        <v>714</v>
      </c>
      <c r="Q37" s="378">
        <v>0.09</v>
      </c>
      <c r="R37" s="367">
        <v>455.33</v>
      </c>
      <c r="S37" s="493">
        <v>223.99</v>
      </c>
      <c r="T37" s="494">
        <v>261.58999999999997</v>
      </c>
      <c r="U37" s="494">
        <v>61.18</v>
      </c>
      <c r="V37" s="494">
        <v>137</v>
      </c>
      <c r="W37" s="467">
        <v>36960.959999999999</v>
      </c>
      <c r="X37" s="395">
        <v>3080.08</v>
      </c>
      <c r="Y37" s="495">
        <v>83.5</v>
      </c>
      <c r="Z37" s="335">
        <v>99.2</v>
      </c>
      <c r="AA37" s="335">
        <v>73.2</v>
      </c>
      <c r="AB37" s="335">
        <v>83.2</v>
      </c>
      <c r="AC37" s="335">
        <v>82.1</v>
      </c>
      <c r="AD37" s="335">
        <v>104.1</v>
      </c>
      <c r="AE37" s="335">
        <v>98.5</v>
      </c>
      <c r="AF37" s="394">
        <v>1716.91</v>
      </c>
      <c r="AG37" s="396">
        <v>1363.17</v>
      </c>
    </row>
    <row r="38" spans="1:33" ht="28.15" customHeight="1" x14ac:dyDescent="0.25">
      <c r="A38" s="460" t="s">
        <v>629</v>
      </c>
      <c r="B38" s="469" t="s">
        <v>715</v>
      </c>
      <c r="C38" s="405" t="s">
        <v>716</v>
      </c>
      <c r="D38" s="491">
        <v>66532</v>
      </c>
      <c r="E38" s="492">
        <v>46501</v>
      </c>
      <c r="F38" s="491">
        <v>48001</v>
      </c>
      <c r="G38" s="491">
        <v>55131</v>
      </c>
      <c r="H38" s="491">
        <v>58281</v>
      </c>
      <c r="I38" s="492">
        <v>56065</v>
      </c>
      <c r="J38" s="367">
        <v>4672.08</v>
      </c>
      <c r="K38" s="373" t="s">
        <v>717</v>
      </c>
      <c r="L38" s="131">
        <v>0</v>
      </c>
      <c r="M38" s="131">
        <v>728</v>
      </c>
      <c r="N38" s="464">
        <v>46</v>
      </c>
      <c r="O38" s="367">
        <v>840</v>
      </c>
      <c r="P38" s="405" t="s">
        <v>714</v>
      </c>
      <c r="Q38" s="378">
        <v>0.09</v>
      </c>
      <c r="R38" s="367">
        <v>420.49</v>
      </c>
      <c r="S38" s="493">
        <v>181.99</v>
      </c>
      <c r="T38" s="494">
        <v>237.59</v>
      </c>
      <c r="U38" s="494">
        <v>55.57</v>
      </c>
      <c r="V38" s="494">
        <v>119</v>
      </c>
      <c r="W38" s="467">
        <v>33809.279999999999</v>
      </c>
      <c r="X38" s="395">
        <v>2817.44</v>
      </c>
      <c r="Y38" s="495">
        <v>91.7</v>
      </c>
      <c r="Z38" s="335">
        <v>100.9</v>
      </c>
      <c r="AA38" s="335">
        <v>78.8</v>
      </c>
      <c r="AB38" s="335">
        <v>88.1</v>
      </c>
      <c r="AC38" s="335">
        <v>87</v>
      </c>
      <c r="AD38" s="335">
        <v>87.7</v>
      </c>
      <c r="AE38" s="335">
        <v>93.6</v>
      </c>
      <c r="AF38" s="394">
        <v>1624.35</v>
      </c>
      <c r="AG38" s="396">
        <v>1193.0899999999999</v>
      </c>
    </row>
    <row r="39" spans="1:33" ht="28.15" customHeight="1" x14ac:dyDescent="0.25">
      <c r="A39" s="470" t="s">
        <v>632</v>
      </c>
      <c r="B39" s="471" t="s">
        <v>718</v>
      </c>
      <c r="C39" s="433" t="s">
        <v>719</v>
      </c>
      <c r="D39" s="496">
        <v>47505</v>
      </c>
      <c r="E39" s="497">
        <v>45650</v>
      </c>
      <c r="F39" s="496">
        <v>47550</v>
      </c>
      <c r="G39" s="496">
        <v>55450</v>
      </c>
      <c r="H39" s="496">
        <v>59000</v>
      </c>
      <c r="I39" s="497">
        <v>61271</v>
      </c>
      <c r="J39" s="424">
        <v>5105.92</v>
      </c>
      <c r="K39" s="425" t="s">
        <v>720</v>
      </c>
      <c r="L39" s="254">
        <v>0</v>
      </c>
      <c r="M39" s="254">
        <v>728</v>
      </c>
      <c r="N39" s="474">
        <v>46</v>
      </c>
      <c r="O39" s="424">
        <v>840</v>
      </c>
      <c r="P39" s="433" t="s">
        <v>714</v>
      </c>
      <c r="Q39" s="486">
        <v>0.09</v>
      </c>
      <c r="R39" s="424">
        <v>459.53</v>
      </c>
      <c r="S39" s="498">
        <v>229.1</v>
      </c>
      <c r="T39" s="499">
        <v>264.49</v>
      </c>
      <c r="U39" s="499">
        <v>61.86</v>
      </c>
      <c r="V39" s="499">
        <v>139</v>
      </c>
      <c r="W39" s="477">
        <v>37343.279999999999</v>
      </c>
      <c r="X39" s="435">
        <v>3111.94</v>
      </c>
      <c r="Y39" s="500">
        <v>87.7</v>
      </c>
      <c r="Z39" s="479">
        <v>96.9</v>
      </c>
      <c r="AA39" s="479">
        <v>74</v>
      </c>
      <c r="AB39" s="479">
        <v>89.4</v>
      </c>
      <c r="AC39" s="479">
        <v>94.3</v>
      </c>
      <c r="AD39" s="479">
        <v>103.5</v>
      </c>
      <c r="AE39" s="479">
        <v>100.6</v>
      </c>
      <c r="AF39" s="430">
        <v>1779.37</v>
      </c>
      <c r="AG39" s="431">
        <v>1332.57</v>
      </c>
    </row>
    <row r="40" spans="1:33" x14ac:dyDescent="0.25">
      <c r="A40" s="457" t="s">
        <v>51</v>
      </c>
      <c r="B40" s="461"/>
      <c r="C40" s="402"/>
      <c r="D40" s="144"/>
      <c r="E40" s="480"/>
      <c r="F40" s="144"/>
      <c r="G40" s="144"/>
      <c r="H40" s="144"/>
      <c r="I40" s="481"/>
      <c r="J40" s="368"/>
      <c r="K40" s="373"/>
      <c r="L40" s="131"/>
      <c r="M40" s="131"/>
      <c r="N40" s="131"/>
      <c r="O40" s="368"/>
      <c r="P40" s="403"/>
      <c r="Q40" s="485"/>
      <c r="R40" s="368"/>
      <c r="S40" s="481"/>
      <c r="T40" s="131"/>
      <c r="U40" s="131"/>
      <c r="V40" s="131"/>
      <c r="W40" s="480"/>
      <c r="X40" s="393"/>
      <c r="Y40" s="482"/>
      <c r="Z40" s="75"/>
      <c r="AA40" s="75"/>
      <c r="AB40" s="75"/>
      <c r="AC40" s="75"/>
      <c r="AD40" s="75"/>
      <c r="AE40" s="75"/>
      <c r="AF40" s="393"/>
      <c r="AG40" s="397"/>
    </row>
    <row r="41" spans="1:33" ht="28.15" customHeight="1" x14ac:dyDescent="0.25">
      <c r="A41" s="460" t="s">
        <v>624</v>
      </c>
      <c r="B41" s="469" t="s">
        <v>721</v>
      </c>
      <c r="C41" s="405" t="s">
        <v>722</v>
      </c>
      <c r="D41" s="516">
        <v>41889</v>
      </c>
      <c r="E41" s="492">
        <v>37000</v>
      </c>
      <c r="F41" s="491">
        <v>52000</v>
      </c>
      <c r="G41" s="491">
        <v>40700</v>
      </c>
      <c r="H41" s="491">
        <v>57200</v>
      </c>
      <c r="I41" s="492">
        <v>53024</v>
      </c>
      <c r="J41" s="367">
        <v>4418.67</v>
      </c>
      <c r="K41" s="373" t="s">
        <v>723</v>
      </c>
      <c r="L41" s="131" t="s">
        <v>38</v>
      </c>
      <c r="M41" s="131" t="s">
        <v>38</v>
      </c>
      <c r="N41" s="464">
        <v>25</v>
      </c>
      <c r="O41" s="367">
        <v>598</v>
      </c>
      <c r="P41" s="405" t="s">
        <v>724</v>
      </c>
      <c r="Q41" s="378">
        <v>0.06</v>
      </c>
      <c r="R41" s="367">
        <v>265.12</v>
      </c>
      <c r="S41" s="493">
        <v>199</v>
      </c>
      <c r="T41" s="494">
        <v>236.88</v>
      </c>
      <c r="U41" s="494">
        <v>55.4</v>
      </c>
      <c r="V41" s="494">
        <v>111</v>
      </c>
      <c r="W41" s="467">
        <v>35439.24</v>
      </c>
      <c r="X41" s="395">
        <v>2953.27</v>
      </c>
      <c r="Y41" s="495">
        <v>94.6</v>
      </c>
      <c r="Z41" s="335">
        <v>95.8</v>
      </c>
      <c r="AA41" s="335">
        <v>81.3</v>
      </c>
      <c r="AB41" s="335">
        <v>103.4</v>
      </c>
      <c r="AC41" s="335">
        <v>98.4</v>
      </c>
      <c r="AD41" s="335">
        <v>93.7</v>
      </c>
      <c r="AE41" s="335">
        <v>91.4</v>
      </c>
      <c r="AF41" s="394">
        <v>1777.92</v>
      </c>
      <c r="AG41" s="396">
        <v>1175.3499999999999</v>
      </c>
    </row>
    <row r="42" spans="1:33" ht="30" x14ac:dyDescent="0.25">
      <c r="A42" s="460" t="s">
        <v>629</v>
      </c>
      <c r="B42" s="469" t="s">
        <v>725</v>
      </c>
      <c r="C42" s="405" t="s">
        <v>726</v>
      </c>
      <c r="D42" s="491">
        <v>90920</v>
      </c>
      <c r="E42" s="492">
        <v>41150</v>
      </c>
      <c r="F42" s="491">
        <v>46350</v>
      </c>
      <c r="G42" s="491">
        <v>56150</v>
      </c>
      <c r="H42" s="491">
        <v>62850</v>
      </c>
      <c r="I42" s="492">
        <v>57037</v>
      </c>
      <c r="J42" s="367">
        <v>4753.08</v>
      </c>
      <c r="K42" s="373" t="s">
        <v>727</v>
      </c>
      <c r="L42" s="131" t="s">
        <v>38</v>
      </c>
      <c r="M42" s="131" t="s">
        <v>38</v>
      </c>
      <c r="N42" s="464">
        <v>0</v>
      </c>
      <c r="O42" s="367">
        <v>573</v>
      </c>
      <c r="P42" s="405" t="s">
        <v>724</v>
      </c>
      <c r="Q42" s="378">
        <v>0.06</v>
      </c>
      <c r="R42" s="367">
        <v>285.19</v>
      </c>
      <c r="S42" s="493">
        <v>239.72</v>
      </c>
      <c r="T42" s="494">
        <v>259.16000000000003</v>
      </c>
      <c r="U42" s="494">
        <v>60.61</v>
      </c>
      <c r="V42" s="494">
        <v>127</v>
      </c>
      <c r="W42" s="467">
        <v>38500.92</v>
      </c>
      <c r="X42" s="395">
        <v>3208.41</v>
      </c>
      <c r="Y42" s="495">
        <v>100.1</v>
      </c>
      <c r="Z42" s="335">
        <v>98.9</v>
      </c>
      <c r="AA42" s="335">
        <v>86.7</v>
      </c>
      <c r="AB42" s="335">
        <v>89.9</v>
      </c>
      <c r="AC42" s="335">
        <v>90.2</v>
      </c>
      <c r="AD42" s="335">
        <v>110.5</v>
      </c>
      <c r="AE42" s="335">
        <v>103.3</v>
      </c>
      <c r="AF42" s="394">
        <v>1960.2</v>
      </c>
      <c r="AG42" s="396">
        <v>1248.21</v>
      </c>
    </row>
    <row r="43" spans="1:33" ht="30" x14ac:dyDescent="0.25">
      <c r="A43" s="470" t="s">
        <v>632</v>
      </c>
      <c r="B43" s="471" t="s">
        <v>728</v>
      </c>
      <c r="C43" s="433" t="s">
        <v>729</v>
      </c>
      <c r="D43" s="496">
        <v>88763</v>
      </c>
      <c r="E43" s="497">
        <v>43690</v>
      </c>
      <c r="F43" s="496">
        <v>48266.1</v>
      </c>
      <c r="G43" s="496">
        <v>60827.6</v>
      </c>
      <c r="H43" s="496">
        <v>67169.3</v>
      </c>
      <c r="I43" s="497">
        <v>61216</v>
      </c>
      <c r="J43" s="424">
        <v>5101.33</v>
      </c>
      <c r="K43" s="425" t="s">
        <v>723</v>
      </c>
      <c r="L43" s="254" t="s">
        <v>38</v>
      </c>
      <c r="M43" s="254" t="s">
        <v>38</v>
      </c>
      <c r="N43" s="474">
        <v>25</v>
      </c>
      <c r="O43" s="424">
        <v>598</v>
      </c>
      <c r="P43" s="433" t="s">
        <v>724</v>
      </c>
      <c r="Q43" s="486">
        <v>0.06</v>
      </c>
      <c r="R43" s="424">
        <v>306.08</v>
      </c>
      <c r="S43" s="498">
        <v>276</v>
      </c>
      <c r="T43" s="499">
        <v>279.20999999999998</v>
      </c>
      <c r="U43" s="499">
        <v>65.3</v>
      </c>
      <c r="V43" s="499">
        <v>142</v>
      </c>
      <c r="W43" s="477">
        <v>41216.879999999997</v>
      </c>
      <c r="X43" s="435">
        <v>3434.74</v>
      </c>
      <c r="Y43" s="500">
        <v>104.9</v>
      </c>
      <c r="Z43" s="479">
        <v>99.9</v>
      </c>
      <c r="AA43" s="479">
        <v>98.4</v>
      </c>
      <c r="AB43" s="479">
        <v>103.6</v>
      </c>
      <c r="AC43" s="479">
        <v>94.5</v>
      </c>
      <c r="AD43" s="479">
        <v>111</v>
      </c>
      <c r="AE43" s="479">
        <v>99.9</v>
      </c>
      <c r="AF43" s="430">
        <v>2272.87</v>
      </c>
      <c r="AG43" s="431">
        <v>1161.8699999999999</v>
      </c>
    </row>
    <row r="44" spans="1:33" x14ac:dyDescent="0.25">
      <c r="A44" s="457" t="s">
        <v>53</v>
      </c>
      <c r="B44" s="461"/>
      <c r="C44" s="402"/>
      <c r="D44" s="144"/>
      <c r="E44" s="480"/>
      <c r="F44" s="144"/>
      <c r="G44" s="144"/>
      <c r="H44" s="144"/>
      <c r="I44" s="481"/>
      <c r="J44" s="368"/>
      <c r="K44" s="373"/>
      <c r="L44" s="131"/>
      <c r="M44" s="131"/>
      <c r="N44" s="131"/>
      <c r="O44" s="368"/>
      <c r="P44" s="403"/>
      <c r="Q44" s="485"/>
      <c r="R44" s="368"/>
      <c r="S44" s="481"/>
      <c r="T44" s="131"/>
      <c r="U44" s="131"/>
      <c r="V44" s="131"/>
      <c r="W44" s="480"/>
      <c r="X44" s="393"/>
      <c r="Y44" s="482"/>
      <c r="Z44" s="75"/>
      <c r="AA44" s="75"/>
      <c r="AB44" s="75"/>
      <c r="AC44" s="75"/>
      <c r="AD44" s="75"/>
      <c r="AE44" s="75"/>
      <c r="AF44" s="393"/>
      <c r="AG44" s="397"/>
    </row>
    <row r="45" spans="1:33" ht="28.15" customHeight="1" x14ac:dyDescent="0.25">
      <c r="A45" s="460" t="s">
        <v>624</v>
      </c>
      <c r="B45" s="469" t="s">
        <v>730</v>
      </c>
      <c r="C45" s="405" t="s">
        <v>731</v>
      </c>
      <c r="D45" s="516">
        <v>50442</v>
      </c>
      <c r="E45" s="492">
        <v>37601</v>
      </c>
      <c r="F45" s="491">
        <v>38991</v>
      </c>
      <c r="G45" s="491">
        <v>45167</v>
      </c>
      <c r="H45" s="491">
        <v>47052</v>
      </c>
      <c r="I45" s="492">
        <v>54259</v>
      </c>
      <c r="J45" s="367">
        <v>4521.58</v>
      </c>
      <c r="K45" s="373" t="s">
        <v>732</v>
      </c>
      <c r="L45" s="131">
        <v>-18.22</v>
      </c>
      <c r="M45" s="131">
        <v>1242.0999999999999</v>
      </c>
      <c r="N45" s="439">
        <v>-128.46</v>
      </c>
      <c r="O45" s="367">
        <v>918.64</v>
      </c>
      <c r="P45" s="405" t="s">
        <v>733</v>
      </c>
      <c r="Q45" s="378">
        <v>7.0000000000000007E-2</v>
      </c>
      <c r="R45" s="367">
        <v>316.51</v>
      </c>
      <c r="S45" s="493">
        <v>169.48</v>
      </c>
      <c r="T45" s="494">
        <v>223.38</v>
      </c>
      <c r="U45" s="494">
        <v>52.24</v>
      </c>
      <c r="V45" s="494">
        <v>72</v>
      </c>
      <c r="W45" s="467">
        <v>33231.96</v>
      </c>
      <c r="X45" s="395">
        <v>2769.33</v>
      </c>
      <c r="Y45" s="495">
        <v>89.1</v>
      </c>
      <c r="Z45" s="335">
        <v>95.4</v>
      </c>
      <c r="AA45" s="335">
        <v>60.8</v>
      </c>
      <c r="AB45" s="335">
        <v>100.4</v>
      </c>
      <c r="AC45" s="335">
        <v>87.2</v>
      </c>
      <c r="AD45" s="335">
        <v>88.6</v>
      </c>
      <c r="AE45" s="335">
        <v>90.6</v>
      </c>
      <c r="AF45" s="394">
        <v>1465.11</v>
      </c>
      <c r="AG45" s="396">
        <v>1304.22</v>
      </c>
    </row>
    <row r="46" spans="1:33" ht="28.15" customHeight="1" x14ac:dyDescent="0.25">
      <c r="A46" s="460" t="s">
        <v>629</v>
      </c>
      <c r="B46" s="469" t="s">
        <v>734</v>
      </c>
      <c r="C46" s="405" t="s">
        <v>735</v>
      </c>
      <c r="D46" s="491">
        <v>39681</v>
      </c>
      <c r="E46" s="492">
        <v>40625</v>
      </c>
      <c r="F46" s="491">
        <v>42125</v>
      </c>
      <c r="G46" s="491">
        <v>48059</v>
      </c>
      <c r="H46" s="491">
        <v>51129</v>
      </c>
      <c r="I46" s="492">
        <v>57637</v>
      </c>
      <c r="J46" s="367">
        <v>4803.0600000000004</v>
      </c>
      <c r="K46" s="373" t="s">
        <v>736</v>
      </c>
      <c r="L46" s="131">
        <v>-18.22</v>
      </c>
      <c r="M46" s="131">
        <v>1242.0999999999999</v>
      </c>
      <c r="N46" s="439">
        <v>-128.46</v>
      </c>
      <c r="O46" s="367">
        <v>918.64</v>
      </c>
      <c r="P46" s="405" t="s">
        <v>737</v>
      </c>
      <c r="Q46" s="378">
        <v>7.0000000000000007E-2</v>
      </c>
      <c r="R46" s="367">
        <v>336.21</v>
      </c>
      <c r="S46" s="493">
        <v>198.12</v>
      </c>
      <c r="T46" s="494">
        <v>240.84</v>
      </c>
      <c r="U46" s="494">
        <v>56.32</v>
      </c>
      <c r="V46" s="494">
        <v>85</v>
      </c>
      <c r="W46" s="467">
        <v>35615.279999999999</v>
      </c>
      <c r="X46" s="395">
        <v>2967.94</v>
      </c>
      <c r="Y46" s="495">
        <v>91.2</v>
      </c>
      <c r="Z46" s="335">
        <v>94.4</v>
      </c>
      <c r="AA46" s="335">
        <v>79.599999999999994</v>
      </c>
      <c r="AB46" s="335">
        <v>97.2</v>
      </c>
      <c r="AC46" s="335">
        <v>90.8</v>
      </c>
      <c r="AD46" s="335">
        <v>88.6</v>
      </c>
      <c r="AE46" s="335">
        <v>95.4</v>
      </c>
      <c r="AF46" s="394">
        <v>1722.82</v>
      </c>
      <c r="AG46" s="396">
        <v>1245.1199999999999</v>
      </c>
    </row>
    <row r="47" spans="1:33" ht="28.15" customHeight="1" x14ac:dyDescent="0.25">
      <c r="A47" s="470" t="s">
        <v>632</v>
      </c>
      <c r="B47" s="471" t="s">
        <v>738</v>
      </c>
      <c r="C47" s="433" t="s">
        <v>739</v>
      </c>
      <c r="D47" s="496">
        <v>58863</v>
      </c>
      <c r="E47" s="497">
        <v>40000</v>
      </c>
      <c r="F47" s="496">
        <v>41000</v>
      </c>
      <c r="G47" s="496">
        <v>47435</v>
      </c>
      <c r="H47" s="496">
        <v>49435</v>
      </c>
      <c r="I47" s="497">
        <v>57220</v>
      </c>
      <c r="J47" s="424">
        <v>4768.33</v>
      </c>
      <c r="K47" s="425" t="s">
        <v>740</v>
      </c>
      <c r="L47" s="254">
        <v>-18.22</v>
      </c>
      <c r="M47" s="254">
        <v>1242.0999999999999</v>
      </c>
      <c r="N47" s="440">
        <v>-128.46</v>
      </c>
      <c r="O47" s="424">
        <v>918.64</v>
      </c>
      <c r="P47" s="433" t="s">
        <v>741</v>
      </c>
      <c r="Q47" s="486">
        <v>7.0000000000000007E-2</v>
      </c>
      <c r="R47" s="424">
        <v>333.78</v>
      </c>
      <c r="S47" s="498">
        <v>194.24</v>
      </c>
      <c r="T47" s="499">
        <v>238.68</v>
      </c>
      <c r="U47" s="499">
        <v>55.82</v>
      </c>
      <c r="V47" s="499">
        <v>83</v>
      </c>
      <c r="W47" s="477">
        <v>35330.04</v>
      </c>
      <c r="X47" s="435">
        <v>2944.17</v>
      </c>
      <c r="Y47" s="500">
        <v>96.7</v>
      </c>
      <c r="Z47" s="479">
        <v>95.3</v>
      </c>
      <c r="AA47" s="479">
        <v>70.3</v>
      </c>
      <c r="AB47" s="479">
        <v>96.6</v>
      </c>
      <c r="AC47" s="479">
        <v>89.7</v>
      </c>
      <c r="AD47" s="479">
        <v>87.4</v>
      </c>
      <c r="AE47" s="479">
        <v>94.6</v>
      </c>
      <c r="AF47" s="430">
        <v>1630.18</v>
      </c>
      <c r="AG47" s="431">
        <v>1313.99</v>
      </c>
    </row>
    <row r="48" spans="1:33" x14ac:dyDescent="0.25">
      <c r="A48" s="457" t="s">
        <v>54</v>
      </c>
      <c r="B48" s="461"/>
      <c r="C48" s="402"/>
      <c r="D48" s="144"/>
      <c r="E48" s="480"/>
      <c r="F48" s="144"/>
      <c r="G48" s="144"/>
      <c r="H48" s="144"/>
      <c r="I48" s="481"/>
      <c r="J48" s="368"/>
      <c r="K48" s="373"/>
      <c r="L48" s="131"/>
      <c r="M48" s="131"/>
      <c r="N48" s="131"/>
      <c r="O48" s="368"/>
      <c r="P48" s="403"/>
      <c r="Q48" s="485"/>
      <c r="R48" s="368"/>
      <c r="S48" s="481"/>
      <c r="T48" s="131"/>
      <c r="U48" s="131"/>
      <c r="V48" s="131"/>
      <c r="W48" s="480"/>
      <c r="X48" s="393"/>
      <c r="Y48" s="482"/>
      <c r="Z48" s="75"/>
      <c r="AA48" s="75"/>
      <c r="AB48" s="75"/>
      <c r="AC48" s="75"/>
      <c r="AD48" s="75"/>
      <c r="AE48" s="75"/>
      <c r="AF48" s="393"/>
      <c r="AG48" s="397"/>
    </row>
    <row r="49" spans="1:33" ht="30" x14ac:dyDescent="0.25">
      <c r="A49" s="460" t="s">
        <v>624</v>
      </c>
      <c r="B49" s="469" t="s">
        <v>742</v>
      </c>
      <c r="C49" s="405" t="s">
        <v>743</v>
      </c>
      <c r="D49" s="516">
        <v>47219</v>
      </c>
      <c r="E49" s="492">
        <v>40040</v>
      </c>
      <c r="F49" s="491">
        <v>45318</v>
      </c>
      <c r="G49" s="491">
        <v>49924</v>
      </c>
      <c r="H49" s="491">
        <v>56109</v>
      </c>
      <c r="I49" s="492">
        <v>53438</v>
      </c>
      <c r="J49" s="367">
        <v>4453.17</v>
      </c>
      <c r="K49" s="373" t="s">
        <v>744</v>
      </c>
      <c r="L49" s="131">
        <v>9.6999999999999993</v>
      </c>
      <c r="M49" s="131">
        <v>113</v>
      </c>
      <c r="N49" s="464">
        <v>97.68</v>
      </c>
      <c r="O49" s="367">
        <v>306.56</v>
      </c>
      <c r="P49" s="405" t="s">
        <v>745</v>
      </c>
      <c r="Q49" s="378">
        <v>0.09</v>
      </c>
      <c r="R49" s="367">
        <v>400.79</v>
      </c>
      <c r="S49" s="493">
        <v>221.83</v>
      </c>
      <c r="T49" s="494">
        <v>257.08999999999997</v>
      </c>
      <c r="U49" s="494">
        <v>60.13</v>
      </c>
      <c r="V49" s="494">
        <v>138.81</v>
      </c>
      <c r="W49" s="467">
        <v>36815.519999999997</v>
      </c>
      <c r="X49" s="395">
        <v>3067.96</v>
      </c>
      <c r="Y49" s="495">
        <v>99.3</v>
      </c>
      <c r="Z49" s="335">
        <v>98.7</v>
      </c>
      <c r="AA49" s="335">
        <v>74.400000000000006</v>
      </c>
      <c r="AB49" s="335">
        <v>94.2</v>
      </c>
      <c r="AC49" s="335">
        <v>90.3</v>
      </c>
      <c r="AD49" s="335">
        <v>101</v>
      </c>
      <c r="AE49" s="335">
        <v>104.6</v>
      </c>
      <c r="AF49" s="394">
        <v>1765.53</v>
      </c>
      <c r="AG49" s="396">
        <v>1302.43</v>
      </c>
    </row>
    <row r="50" spans="1:33" ht="30" x14ac:dyDescent="0.25">
      <c r="A50" s="460" t="s">
        <v>629</v>
      </c>
      <c r="B50" s="469" t="s">
        <v>746</v>
      </c>
      <c r="C50" s="405" t="s">
        <v>747</v>
      </c>
      <c r="D50" s="516">
        <v>57128</v>
      </c>
      <c r="E50" s="492">
        <v>43317</v>
      </c>
      <c r="F50" s="491">
        <v>49592</v>
      </c>
      <c r="G50" s="491">
        <v>55506</v>
      </c>
      <c r="H50" s="491">
        <v>62684</v>
      </c>
      <c r="I50" s="492">
        <v>58925</v>
      </c>
      <c r="J50" s="367">
        <v>4910.42</v>
      </c>
      <c r="K50" s="373" t="s">
        <v>748</v>
      </c>
      <c r="L50" s="131">
        <v>9.6999999999999993</v>
      </c>
      <c r="M50" s="131">
        <v>113</v>
      </c>
      <c r="N50" s="464">
        <v>97.68</v>
      </c>
      <c r="O50" s="367">
        <v>306.56</v>
      </c>
      <c r="P50" s="405" t="s">
        <v>745</v>
      </c>
      <c r="Q50" s="378">
        <v>0.09</v>
      </c>
      <c r="R50" s="367">
        <v>441.94</v>
      </c>
      <c r="S50" s="493">
        <v>271.76</v>
      </c>
      <c r="T50" s="494">
        <v>285.44</v>
      </c>
      <c r="U50" s="494">
        <v>66.760000000000005</v>
      </c>
      <c r="V50" s="494">
        <v>163.15</v>
      </c>
      <c r="W50" s="467">
        <v>40497.72</v>
      </c>
      <c r="X50" s="395">
        <v>3374.81</v>
      </c>
      <c r="Y50" s="495">
        <v>99.7</v>
      </c>
      <c r="Z50" s="335">
        <v>96.3</v>
      </c>
      <c r="AA50" s="335">
        <v>69.8</v>
      </c>
      <c r="AB50" s="335">
        <v>83.9</v>
      </c>
      <c r="AC50" s="335">
        <v>88.5</v>
      </c>
      <c r="AD50" s="335">
        <v>81.099999999999994</v>
      </c>
      <c r="AE50" s="335">
        <v>91.1</v>
      </c>
      <c r="AF50" s="394">
        <v>1816.64</v>
      </c>
      <c r="AG50" s="396">
        <v>1558.17</v>
      </c>
    </row>
    <row r="51" spans="1:33" ht="30" x14ac:dyDescent="0.25">
      <c r="A51" s="470" t="s">
        <v>632</v>
      </c>
      <c r="B51" s="471" t="s">
        <v>749</v>
      </c>
      <c r="C51" s="433" t="s">
        <v>750</v>
      </c>
      <c r="D51" s="496">
        <v>72451</v>
      </c>
      <c r="E51" s="497">
        <v>43146</v>
      </c>
      <c r="F51" s="496">
        <v>48193</v>
      </c>
      <c r="G51" s="496">
        <v>57191</v>
      </c>
      <c r="H51" s="496">
        <v>64016</v>
      </c>
      <c r="I51" s="497">
        <v>59811</v>
      </c>
      <c r="J51" s="424">
        <v>4984.25</v>
      </c>
      <c r="K51" s="425" t="s">
        <v>751</v>
      </c>
      <c r="L51" s="254">
        <v>9.6999999999999993</v>
      </c>
      <c r="M51" s="254">
        <v>113</v>
      </c>
      <c r="N51" s="474">
        <v>97.68</v>
      </c>
      <c r="O51" s="424">
        <v>306.56</v>
      </c>
      <c r="P51" s="433" t="s">
        <v>752</v>
      </c>
      <c r="Q51" s="486">
        <v>0.09</v>
      </c>
      <c r="R51" s="424">
        <v>448.58</v>
      </c>
      <c r="S51" s="498">
        <v>279.83</v>
      </c>
      <c r="T51" s="499">
        <v>290.02</v>
      </c>
      <c r="U51" s="499">
        <v>67.38</v>
      </c>
      <c r="V51" s="499">
        <v>167.08</v>
      </c>
      <c r="W51" s="477">
        <v>41092.32</v>
      </c>
      <c r="X51" s="435">
        <v>3424.36</v>
      </c>
      <c r="Y51" s="500">
        <v>107.5</v>
      </c>
      <c r="Z51" s="479">
        <v>99.8</v>
      </c>
      <c r="AA51" s="479">
        <v>95.2</v>
      </c>
      <c r="AB51" s="479">
        <v>114.7</v>
      </c>
      <c r="AC51" s="479">
        <v>82.5</v>
      </c>
      <c r="AD51" s="479">
        <v>86.8</v>
      </c>
      <c r="AE51" s="479">
        <v>98.4</v>
      </c>
      <c r="AF51" s="430">
        <v>2194.0300000000002</v>
      </c>
      <c r="AG51" s="431">
        <v>1230.33</v>
      </c>
    </row>
    <row r="52" spans="1:33" x14ac:dyDescent="0.25">
      <c r="A52" s="457" t="s">
        <v>56</v>
      </c>
      <c r="B52" s="461"/>
      <c r="C52" s="402"/>
      <c r="D52" s="144"/>
      <c r="E52" s="480"/>
      <c r="F52" s="144"/>
      <c r="G52" s="144"/>
      <c r="H52" s="144"/>
      <c r="I52" s="481"/>
      <c r="J52" s="368"/>
      <c r="K52" s="373"/>
      <c r="L52" s="131"/>
      <c r="M52" s="131"/>
      <c r="N52" s="131"/>
      <c r="O52" s="368"/>
      <c r="P52" s="403"/>
      <c r="Q52" s="485"/>
      <c r="R52" s="368"/>
      <c r="S52" s="481"/>
      <c r="T52" s="131"/>
      <c r="U52" s="131"/>
      <c r="V52" s="131"/>
      <c r="W52" s="480"/>
      <c r="X52" s="393"/>
      <c r="Y52" s="482"/>
      <c r="Z52" s="75"/>
      <c r="AA52" s="75"/>
      <c r="AB52" s="75"/>
      <c r="AC52" s="75"/>
      <c r="AD52" s="75"/>
      <c r="AE52" s="75"/>
      <c r="AF52" s="393"/>
      <c r="AG52" s="397"/>
    </row>
    <row r="53" spans="1:33" ht="30" x14ac:dyDescent="0.25">
      <c r="A53" s="460" t="s">
        <v>624</v>
      </c>
      <c r="B53" s="469" t="s">
        <v>753</v>
      </c>
      <c r="C53" s="405" t="s">
        <v>754</v>
      </c>
      <c r="D53" s="491">
        <v>45780</v>
      </c>
      <c r="E53" s="492">
        <v>41780</v>
      </c>
      <c r="F53" s="491">
        <v>44806.080000000002</v>
      </c>
      <c r="G53" s="491">
        <v>50551.26</v>
      </c>
      <c r="H53" s="491">
        <v>55763.89</v>
      </c>
      <c r="I53" s="492">
        <v>58125</v>
      </c>
      <c r="J53" s="367">
        <v>4843.75</v>
      </c>
      <c r="K53" s="373" t="s">
        <v>755</v>
      </c>
      <c r="L53" s="131">
        <v>120</v>
      </c>
      <c r="M53" s="131">
        <v>390.25</v>
      </c>
      <c r="N53" s="464">
        <v>127</v>
      </c>
      <c r="O53" s="379">
        <v>412.25</v>
      </c>
      <c r="P53" s="405" t="s">
        <v>756</v>
      </c>
      <c r="Q53" s="378">
        <v>0.05</v>
      </c>
      <c r="R53" s="367">
        <v>242.19</v>
      </c>
      <c r="S53" s="493">
        <v>275.05</v>
      </c>
      <c r="T53" s="494">
        <v>274.75</v>
      </c>
      <c r="U53" s="494">
        <v>64.260000000000005</v>
      </c>
      <c r="V53" s="131">
        <v>0</v>
      </c>
      <c r="W53" s="467">
        <v>42903</v>
      </c>
      <c r="X53" s="395">
        <v>3575.25</v>
      </c>
      <c r="Y53" s="495">
        <v>86.4</v>
      </c>
      <c r="Z53" s="335">
        <v>97.9</v>
      </c>
      <c r="AA53" s="335">
        <v>88.4</v>
      </c>
      <c r="AB53" s="335">
        <v>96.7</v>
      </c>
      <c r="AC53" s="335">
        <v>86.8</v>
      </c>
      <c r="AD53" s="335">
        <v>94.1</v>
      </c>
      <c r="AE53" s="335">
        <v>91.4</v>
      </c>
      <c r="AF53" s="394">
        <v>2179.12</v>
      </c>
      <c r="AG53" s="396">
        <v>1396.13</v>
      </c>
    </row>
    <row r="54" spans="1:33" ht="30" x14ac:dyDescent="0.25">
      <c r="A54" s="460" t="s">
        <v>629</v>
      </c>
      <c r="B54" s="469" t="s">
        <v>757</v>
      </c>
      <c r="C54" s="405" t="s">
        <v>758</v>
      </c>
      <c r="D54" s="516">
        <v>48968</v>
      </c>
      <c r="E54" s="492">
        <v>44801</v>
      </c>
      <c r="F54" s="491">
        <v>48232</v>
      </c>
      <c r="G54" s="491">
        <v>56601</v>
      </c>
      <c r="H54" s="491">
        <v>60221</v>
      </c>
      <c r="I54" s="492">
        <v>62905</v>
      </c>
      <c r="J54" s="367">
        <v>5242.08</v>
      </c>
      <c r="K54" s="373" t="s">
        <v>759</v>
      </c>
      <c r="L54" s="131">
        <v>0</v>
      </c>
      <c r="M54" s="131">
        <v>624</v>
      </c>
      <c r="N54" s="464">
        <v>0</v>
      </c>
      <c r="O54" s="379">
        <v>660</v>
      </c>
      <c r="P54" s="405" t="s">
        <v>756</v>
      </c>
      <c r="Q54" s="378">
        <v>0.05</v>
      </c>
      <c r="R54" s="367">
        <v>262.10000000000002</v>
      </c>
      <c r="S54" s="493">
        <v>361.56</v>
      </c>
      <c r="T54" s="494">
        <v>284.08999999999997</v>
      </c>
      <c r="U54" s="494">
        <v>66.44</v>
      </c>
      <c r="V54" s="131">
        <v>0</v>
      </c>
      <c r="W54" s="467">
        <v>43294.68</v>
      </c>
      <c r="X54" s="395">
        <v>3607.89</v>
      </c>
      <c r="Y54" s="495">
        <v>92</v>
      </c>
      <c r="Z54" s="335">
        <v>83.9</v>
      </c>
      <c r="AA54" s="335">
        <v>96.5</v>
      </c>
      <c r="AB54" s="335">
        <v>87.2</v>
      </c>
      <c r="AC54" s="335">
        <v>90.9</v>
      </c>
      <c r="AD54" s="335">
        <v>97.6</v>
      </c>
      <c r="AE54" s="335">
        <v>97.6</v>
      </c>
      <c r="AF54" s="394">
        <v>2189.34</v>
      </c>
      <c r="AG54" s="396">
        <v>1418.55</v>
      </c>
    </row>
    <row r="55" spans="1:33" ht="28.15" customHeight="1" x14ac:dyDescent="0.25">
      <c r="A55" s="470" t="s">
        <v>632</v>
      </c>
      <c r="B55" s="471" t="s">
        <v>760</v>
      </c>
      <c r="C55" s="433" t="s">
        <v>761</v>
      </c>
      <c r="D55" s="496">
        <v>57886</v>
      </c>
      <c r="E55" s="517">
        <v>43077</v>
      </c>
      <c r="F55" s="518">
        <v>45892</v>
      </c>
      <c r="G55" s="518">
        <v>56817</v>
      </c>
      <c r="H55" s="518">
        <v>60253</v>
      </c>
      <c r="I55" s="497">
        <v>60700</v>
      </c>
      <c r="J55" s="424">
        <v>5058.33</v>
      </c>
      <c r="K55" s="425" t="s">
        <v>762</v>
      </c>
      <c r="L55" s="254">
        <v>107.4</v>
      </c>
      <c r="M55" s="254">
        <v>418.51</v>
      </c>
      <c r="N55" s="474">
        <v>167.88</v>
      </c>
      <c r="O55" s="441">
        <v>587.51</v>
      </c>
      <c r="P55" s="433" t="s">
        <v>763</v>
      </c>
      <c r="Q55" s="486">
        <v>0.05</v>
      </c>
      <c r="R55" s="424">
        <v>252.92</v>
      </c>
      <c r="S55" s="498">
        <v>349.31</v>
      </c>
      <c r="T55" s="499">
        <v>277.19</v>
      </c>
      <c r="U55" s="499">
        <v>64.83</v>
      </c>
      <c r="V55" s="254">
        <v>0</v>
      </c>
      <c r="W55" s="477">
        <v>42318.84</v>
      </c>
      <c r="X55" s="435">
        <v>3526.57</v>
      </c>
      <c r="Y55" s="500">
        <v>96.6</v>
      </c>
      <c r="Z55" s="479">
        <v>99.5</v>
      </c>
      <c r="AA55" s="479">
        <v>72.099999999999994</v>
      </c>
      <c r="AB55" s="479">
        <v>95.4</v>
      </c>
      <c r="AC55" s="479">
        <v>91.5</v>
      </c>
      <c r="AD55" s="479">
        <v>88.1</v>
      </c>
      <c r="AE55" s="479">
        <v>87.1</v>
      </c>
      <c r="AF55" s="430">
        <v>1996.56</v>
      </c>
      <c r="AG55" s="431">
        <v>1530.01</v>
      </c>
    </row>
    <row r="56" spans="1:33" x14ac:dyDescent="0.25">
      <c r="A56" s="457" t="s">
        <v>57</v>
      </c>
      <c r="B56" s="469"/>
      <c r="C56" s="503"/>
      <c r="D56" s="504"/>
      <c r="E56" s="505"/>
      <c r="F56" s="504"/>
      <c r="G56" s="504"/>
      <c r="H56" s="504"/>
      <c r="I56" s="481"/>
      <c r="J56" s="368"/>
      <c r="K56" s="373"/>
      <c r="L56" s="131"/>
      <c r="M56" s="131"/>
      <c r="N56" s="131"/>
      <c r="O56" s="368"/>
      <c r="P56" s="403"/>
      <c r="Q56" s="485"/>
      <c r="R56" s="368"/>
      <c r="S56" s="481"/>
      <c r="T56" s="131"/>
      <c r="U56" s="131"/>
      <c r="V56" s="131"/>
      <c r="W56" s="480"/>
      <c r="X56" s="393"/>
      <c r="Y56" s="482"/>
      <c r="Z56" s="122"/>
      <c r="AA56" s="122"/>
      <c r="AB56" s="122"/>
      <c r="AC56" s="122"/>
      <c r="AD56" s="122"/>
      <c r="AE56" s="122"/>
      <c r="AF56" s="393"/>
      <c r="AG56" s="397"/>
    </row>
    <row r="57" spans="1:33" ht="45" x14ac:dyDescent="0.25">
      <c r="A57" s="460" t="s">
        <v>624</v>
      </c>
      <c r="B57" s="461" t="s">
        <v>764</v>
      </c>
      <c r="C57" s="402" t="s">
        <v>765</v>
      </c>
      <c r="D57" s="144">
        <v>64863</v>
      </c>
      <c r="E57" s="480">
        <v>33660</v>
      </c>
      <c r="F57" s="144">
        <v>45084</v>
      </c>
      <c r="G57" s="144">
        <v>51798</v>
      </c>
      <c r="H57" s="144">
        <v>52798</v>
      </c>
      <c r="I57" s="481">
        <v>60158</v>
      </c>
      <c r="J57" s="368">
        <v>5013.166666666667</v>
      </c>
      <c r="K57" s="373" t="s">
        <v>766</v>
      </c>
      <c r="L57" s="131">
        <v>689.6</v>
      </c>
      <c r="M57" s="131">
        <v>1775.58</v>
      </c>
      <c r="N57" s="131">
        <v>343</v>
      </c>
      <c r="O57" s="368">
        <v>1157</v>
      </c>
      <c r="P57" s="405" t="s">
        <v>767</v>
      </c>
      <c r="Q57" s="485">
        <v>0.08</v>
      </c>
      <c r="R57" s="368">
        <v>401.05333333333334</v>
      </c>
      <c r="S57" s="481">
        <v>186.95</v>
      </c>
      <c r="T57" s="131">
        <v>239.08</v>
      </c>
      <c r="U57" s="131">
        <v>55.91</v>
      </c>
      <c r="V57" s="131">
        <v>0</v>
      </c>
      <c r="W57" s="480">
        <v>35678.159999999996</v>
      </c>
      <c r="X57" s="393">
        <v>2973.18</v>
      </c>
      <c r="Y57" s="482">
        <v>94.8</v>
      </c>
      <c r="Z57" s="75">
        <v>97.5</v>
      </c>
      <c r="AA57" s="75">
        <v>80</v>
      </c>
      <c r="AB57" s="75">
        <v>99.3</v>
      </c>
      <c r="AC57" s="75">
        <v>96</v>
      </c>
      <c r="AD57" s="75">
        <v>94.5</v>
      </c>
      <c r="AE57" s="75">
        <v>97.8</v>
      </c>
      <c r="AF57" s="393">
        <v>1771.0186700639999</v>
      </c>
      <c r="AG57" s="397">
        <v>1202.1613299359999</v>
      </c>
    </row>
    <row r="58" spans="1:33" ht="45" x14ac:dyDescent="0.25">
      <c r="A58" s="460" t="s">
        <v>629</v>
      </c>
      <c r="B58" s="461" t="s">
        <v>768</v>
      </c>
      <c r="C58" s="402" t="s">
        <v>769</v>
      </c>
      <c r="D58" s="144">
        <v>101560</v>
      </c>
      <c r="E58" s="480">
        <v>33660</v>
      </c>
      <c r="F58" s="144">
        <v>58800</v>
      </c>
      <c r="G58" s="144">
        <v>65000</v>
      </c>
      <c r="H58" s="144">
        <v>65000</v>
      </c>
      <c r="I58" s="481">
        <v>64454</v>
      </c>
      <c r="J58" s="368">
        <v>5371.166666666667</v>
      </c>
      <c r="K58" s="373" t="s">
        <v>770</v>
      </c>
      <c r="L58" s="131">
        <v>237.35</v>
      </c>
      <c r="M58" s="131">
        <v>1264.98</v>
      </c>
      <c r="N58" s="131">
        <v>104</v>
      </c>
      <c r="O58" s="368">
        <v>1078</v>
      </c>
      <c r="P58" s="405" t="s">
        <v>767</v>
      </c>
      <c r="Q58" s="485">
        <v>0.08</v>
      </c>
      <c r="R58" s="368">
        <v>429.69333333333333</v>
      </c>
      <c r="S58" s="481">
        <v>235.95</v>
      </c>
      <c r="T58" s="131">
        <v>266.18</v>
      </c>
      <c r="U58" s="131">
        <v>62.25</v>
      </c>
      <c r="V58" s="131">
        <v>0</v>
      </c>
      <c r="W58" s="480">
        <v>39589.199999999997</v>
      </c>
      <c r="X58" s="393">
        <v>3299.1</v>
      </c>
      <c r="Y58" s="482">
        <v>105.8</v>
      </c>
      <c r="Z58" s="75">
        <v>100.2</v>
      </c>
      <c r="AA58" s="75">
        <v>98.1</v>
      </c>
      <c r="AB58" s="75">
        <v>111.1</v>
      </c>
      <c r="AC58" s="75">
        <v>89.6</v>
      </c>
      <c r="AD58" s="75">
        <v>106.4</v>
      </c>
      <c r="AE58" s="75">
        <v>107.5</v>
      </c>
      <c r="AF58" s="393">
        <v>2183.7056314499996</v>
      </c>
      <c r="AG58" s="397">
        <v>1115.3943685500003</v>
      </c>
    </row>
    <row r="59" spans="1:33" ht="30" x14ac:dyDescent="0.25">
      <c r="A59" s="470" t="s">
        <v>632</v>
      </c>
      <c r="B59" s="508" t="s">
        <v>771</v>
      </c>
      <c r="C59" s="509" t="s">
        <v>772</v>
      </c>
      <c r="D59" s="519">
        <v>61906</v>
      </c>
      <c r="E59" s="514">
        <v>33660</v>
      </c>
      <c r="F59" s="519">
        <v>61500</v>
      </c>
      <c r="G59" s="519">
        <v>70000</v>
      </c>
      <c r="H59" s="519">
        <v>70000</v>
      </c>
      <c r="I59" s="512">
        <v>65034</v>
      </c>
      <c r="J59" s="436">
        <v>5419.5</v>
      </c>
      <c r="K59" s="425" t="s">
        <v>773</v>
      </c>
      <c r="L59" s="254">
        <v>38.5</v>
      </c>
      <c r="M59" s="254">
        <v>370.78</v>
      </c>
      <c r="N59" s="254">
        <v>42.36</v>
      </c>
      <c r="O59" s="436">
        <v>407.88</v>
      </c>
      <c r="P59" s="433" t="s">
        <v>767</v>
      </c>
      <c r="Q59" s="513">
        <v>0.08</v>
      </c>
      <c r="R59" s="436">
        <v>433.56</v>
      </c>
      <c r="S59" s="512">
        <v>321.7</v>
      </c>
      <c r="T59" s="254">
        <v>310.72000000000003</v>
      </c>
      <c r="U59" s="254">
        <v>72.67</v>
      </c>
      <c r="V59" s="254">
        <v>0</v>
      </c>
      <c r="W59" s="514">
        <v>46475.64</v>
      </c>
      <c r="X59" s="437">
        <v>3872.97</v>
      </c>
      <c r="Y59" s="515">
        <v>110.6</v>
      </c>
      <c r="Z59" s="253">
        <v>101.4</v>
      </c>
      <c r="AA59" s="253">
        <v>82.7</v>
      </c>
      <c r="AB59" s="253">
        <v>105</v>
      </c>
      <c r="AC59" s="253">
        <v>88.3</v>
      </c>
      <c r="AD59" s="253">
        <v>93</v>
      </c>
      <c r="AE59" s="253">
        <v>99.2</v>
      </c>
      <c r="AF59" s="437">
        <v>2370.778167168</v>
      </c>
      <c r="AG59" s="438">
        <v>1502.1918328319998</v>
      </c>
    </row>
    <row r="60" spans="1:33" x14ac:dyDescent="0.25">
      <c r="A60" s="457" t="s">
        <v>58</v>
      </c>
      <c r="B60" s="405"/>
      <c r="C60" s="402"/>
      <c r="D60" s="144"/>
      <c r="E60" s="480"/>
      <c r="F60" s="144"/>
      <c r="G60" s="144"/>
      <c r="H60" s="144"/>
      <c r="I60" s="481"/>
      <c r="J60" s="368"/>
      <c r="K60" s="373"/>
      <c r="L60" s="131"/>
      <c r="M60" s="131"/>
      <c r="N60" s="131"/>
      <c r="O60" s="368"/>
      <c r="P60" s="403"/>
      <c r="Q60" s="485"/>
      <c r="R60" s="368"/>
      <c r="S60" s="481"/>
      <c r="T60" s="131"/>
      <c r="U60" s="131"/>
      <c r="V60" s="131"/>
      <c r="W60" s="480"/>
      <c r="X60" s="393"/>
      <c r="Y60" s="482"/>
      <c r="Z60" s="75"/>
      <c r="AA60" s="75"/>
      <c r="AB60" s="75"/>
      <c r="AC60" s="75"/>
      <c r="AD60" s="75"/>
      <c r="AE60" s="75"/>
      <c r="AF60" s="393"/>
      <c r="AG60" s="397"/>
    </row>
    <row r="61" spans="1:33" ht="30" x14ac:dyDescent="0.25">
      <c r="A61" s="460" t="s">
        <v>624</v>
      </c>
      <c r="B61" s="469" t="s">
        <v>774</v>
      </c>
      <c r="C61" s="405" t="s">
        <v>775</v>
      </c>
      <c r="D61" s="516">
        <v>60757</v>
      </c>
      <c r="E61" s="492">
        <v>53373</v>
      </c>
      <c r="F61" s="491">
        <v>56477</v>
      </c>
      <c r="G61" s="491">
        <v>57519</v>
      </c>
      <c r="H61" s="491">
        <v>60623</v>
      </c>
      <c r="I61" s="492">
        <v>57677</v>
      </c>
      <c r="J61" s="367">
        <v>4806.416666666667</v>
      </c>
      <c r="K61" s="373" t="s">
        <v>776</v>
      </c>
      <c r="L61" s="131" t="s">
        <v>38</v>
      </c>
      <c r="M61" s="131" t="s">
        <v>38</v>
      </c>
      <c r="N61" s="464">
        <v>46.14</v>
      </c>
      <c r="O61" s="367">
        <v>547.53</v>
      </c>
      <c r="P61" s="405" t="s">
        <v>777</v>
      </c>
      <c r="Q61" s="378">
        <v>0.05</v>
      </c>
      <c r="R61" s="367">
        <v>240.32083333333335</v>
      </c>
      <c r="S61" s="493">
        <v>254.56</v>
      </c>
      <c r="T61" s="494">
        <v>264.05</v>
      </c>
      <c r="U61" s="494">
        <v>61.75</v>
      </c>
      <c r="V61" s="494">
        <v>166.82</v>
      </c>
      <c r="W61" s="467">
        <v>39256.68</v>
      </c>
      <c r="X61" s="395">
        <v>3271.39</v>
      </c>
      <c r="Y61" s="495">
        <v>105.6</v>
      </c>
      <c r="Z61" s="335">
        <v>99.3</v>
      </c>
      <c r="AA61" s="335">
        <v>102.9</v>
      </c>
      <c r="AB61" s="335">
        <v>105.4</v>
      </c>
      <c r="AC61" s="335">
        <v>93.2</v>
      </c>
      <c r="AD61" s="335">
        <v>94.5</v>
      </c>
      <c r="AE61" s="335">
        <v>101.3</v>
      </c>
      <c r="AF61" s="394">
        <v>2178.6914349260001</v>
      </c>
      <c r="AG61" s="396">
        <v>1092.6985650739998</v>
      </c>
    </row>
    <row r="62" spans="1:33" ht="30" x14ac:dyDescent="0.25">
      <c r="A62" s="460" t="s">
        <v>629</v>
      </c>
      <c r="B62" s="469" t="s">
        <v>778</v>
      </c>
      <c r="C62" s="405" t="s">
        <v>779</v>
      </c>
      <c r="D62" s="491">
        <v>91711</v>
      </c>
      <c r="E62" s="492">
        <v>47998</v>
      </c>
      <c r="F62" s="491">
        <v>51206</v>
      </c>
      <c r="G62" s="491">
        <v>60083</v>
      </c>
      <c r="H62" s="491">
        <v>63007</v>
      </c>
      <c r="I62" s="492">
        <v>57474</v>
      </c>
      <c r="J62" s="367">
        <v>4789.5</v>
      </c>
      <c r="K62" s="373" t="s">
        <v>780</v>
      </c>
      <c r="L62" s="131">
        <v>15</v>
      </c>
      <c r="M62" s="131">
        <v>374</v>
      </c>
      <c r="N62" s="464">
        <v>100</v>
      </c>
      <c r="O62" s="367">
        <v>459</v>
      </c>
      <c r="P62" s="405" t="s">
        <v>777</v>
      </c>
      <c r="Q62" s="378">
        <v>0.05</v>
      </c>
      <c r="R62" s="367">
        <v>239.47500000000002</v>
      </c>
      <c r="S62" s="493">
        <v>263.26</v>
      </c>
      <c r="T62" s="494">
        <v>268.49</v>
      </c>
      <c r="U62" s="494">
        <v>62.79</v>
      </c>
      <c r="V62" s="494">
        <v>170.99</v>
      </c>
      <c r="W62" s="467">
        <v>39906</v>
      </c>
      <c r="X62" s="395">
        <v>3325.5</v>
      </c>
      <c r="Y62" s="495">
        <v>107.5</v>
      </c>
      <c r="Z62" s="335">
        <v>99.7</v>
      </c>
      <c r="AA62" s="335">
        <v>92.8</v>
      </c>
      <c r="AB62" s="335">
        <v>111.3</v>
      </c>
      <c r="AC62" s="335">
        <v>95.4</v>
      </c>
      <c r="AD62" s="335">
        <v>95</v>
      </c>
      <c r="AE62" s="335">
        <v>107.9</v>
      </c>
      <c r="AF62" s="394">
        <v>2147.2590550499999</v>
      </c>
      <c r="AG62" s="396">
        <v>1178.2409449500001</v>
      </c>
    </row>
    <row r="63" spans="1:33" ht="30" x14ac:dyDescent="0.25">
      <c r="A63" s="470" t="s">
        <v>632</v>
      </c>
      <c r="B63" s="471" t="s">
        <v>781</v>
      </c>
      <c r="C63" s="433" t="s">
        <v>782</v>
      </c>
      <c r="D63" s="496">
        <v>132509</v>
      </c>
      <c r="E63" s="497">
        <v>53313</v>
      </c>
      <c r="F63" s="496">
        <v>58645</v>
      </c>
      <c r="G63" s="496">
        <v>75983</v>
      </c>
      <c r="H63" s="496">
        <v>88608</v>
      </c>
      <c r="I63" s="497">
        <v>82147</v>
      </c>
      <c r="J63" s="424">
        <v>6845.583333333333</v>
      </c>
      <c r="K63" s="425" t="s">
        <v>783</v>
      </c>
      <c r="L63" s="254">
        <v>105.97500000000001</v>
      </c>
      <c r="M63" s="254">
        <v>441.56666666666666</v>
      </c>
      <c r="N63" s="474">
        <v>102.46666666666665</v>
      </c>
      <c r="O63" s="424">
        <v>427.06666666666666</v>
      </c>
      <c r="P63" s="433" t="s">
        <v>784</v>
      </c>
      <c r="Q63" s="486">
        <v>0.08</v>
      </c>
      <c r="R63" s="424">
        <v>547.64666666666665</v>
      </c>
      <c r="S63" s="520">
        <v>476.84</v>
      </c>
      <c r="T63" s="474">
        <v>397.95</v>
      </c>
      <c r="U63" s="474">
        <v>93.07</v>
      </c>
      <c r="V63" s="474">
        <v>273.33</v>
      </c>
      <c r="W63" s="477">
        <v>55556.04</v>
      </c>
      <c r="X63" s="435">
        <v>4629.67</v>
      </c>
      <c r="Y63" s="500">
        <v>121.7</v>
      </c>
      <c r="Z63" s="479">
        <v>111.7</v>
      </c>
      <c r="AA63" s="479">
        <v>210.3</v>
      </c>
      <c r="AB63" s="479">
        <v>99.8</v>
      </c>
      <c r="AC63" s="479">
        <v>99.4</v>
      </c>
      <c r="AD63" s="479">
        <v>111.3</v>
      </c>
      <c r="AE63" s="479">
        <v>108.7</v>
      </c>
      <c r="AF63" s="430">
        <v>4609.3550080399991</v>
      </c>
      <c r="AG63" s="431">
        <v>20.314991960000953</v>
      </c>
    </row>
    <row r="64" spans="1:33" x14ac:dyDescent="0.25">
      <c r="A64" s="457" t="s">
        <v>59</v>
      </c>
      <c r="B64" s="461"/>
      <c r="C64" s="402"/>
      <c r="D64" s="144"/>
      <c r="E64" s="480"/>
      <c r="F64" s="144"/>
      <c r="G64" s="144"/>
      <c r="H64" s="144"/>
      <c r="I64" s="481"/>
      <c r="J64" s="368"/>
      <c r="K64" s="373"/>
      <c r="L64" s="131"/>
      <c r="M64" s="131"/>
      <c r="N64" s="131"/>
      <c r="O64" s="368"/>
      <c r="P64" s="403"/>
      <c r="Q64" s="485"/>
      <c r="R64" s="368"/>
      <c r="S64" s="481"/>
      <c r="T64" s="131"/>
      <c r="U64" s="131"/>
      <c r="V64" s="131"/>
      <c r="W64" s="480"/>
      <c r="X64" s="393"/>
      <c r="Y64" s="482"/>
      <c r="Z64" s="75"/>
      <c r="AA64" s="75"/>
      <c r="AB64" s="75"/>
      <c r="AC64" s="75"/>
      <c r="AD64" s="75"/>
      <c r="AE64" s="75"/>
      <c r="AF64" s="393"/>
      <c r="AG64" s="397"/>
    </row>
    <row r="65" spans="1:33" ht="30" x14ac:dyDescent="0.25">
      <c r="A65" s="460" t="s">
        <v>624</v>
      </c>
      <c r="B65" s="469" t="s">
        <v>785</v>
      </c>
      <c r="C65" s="405" t="s">
        <v>786</v>
      </c>
      <c r="D65" s="516">
        <v>26582</v>
      </c>
      <c r="E65" s="492">
        <v>40705</v>
      </c>
      <c r="F65" s="491">
        <v>43517</v>
      </c>
      <c r="G65" s="491">
        <v>49763</v>
      </c>
      <c r="H65" s="491">
        <v>52576</v>
      </c>
      <c r="I65" s="492">
        <v>50760</v>
      </c>
      <c r="J65" s="367">
        <v>4229.97</v>
      </c>
      <c r="K65" s="373" t="s">
        <v>787</v>
      </c>
      <c r="L65" s="131">
        <v>143</v>
      </c>
      <c r="M65" s="131">
        <v>387</v>
      </c>
      <c r="N65" s="464">
        <v>109</v>
      </c>
      <c r="O65" s="367">
        <v>341</v>
      </c>
      <c r="P65" s="405" t="s">
        <v>788</v>
      </c>
      <c r="Q65" s="378">
        <v>0.06</v>
      </c>
      <c r="R65" s="367">
        <v>253.8</v>
      </c>
      <c r="S65" s="493">
        <v>208.56</v>
      </c>
      <c r="T65" s="494">
        <v>241.12</v>
      </c>
      <c r="U65" s="494">
        <v>56.39</v>
      </c>
      <c r="V65" s="494">
        <v>123</v>
      </c>
      <c r="W65" s="467">
        <v>36073.56</v>
      </c>
      <c r="X65" s="395">
        <v>3006.13</v>
      </c>
      <c r="Y65" s="495">
        <v>88.3</v>
      </c>
      <c r="Z65" s="335">
        <v>98.4</v>
      </c>
      <c r="AA65" s="335">
        <v>83.9</v>
      </c>
      <c r="AB65" s="335">
        <v>96.5</v>
      </c>
      <c r="AC65" s="335">
        <v>87.2</v>
      </c>
      <c r="AD65" s="335">
        <v>90.9</v>
      </c>
      <c r="AE65" s="335">
        <v>97.6</v>
      </c>
      <c r="AF65" s="394">
        <v>1792.43</v>
      </c>
      <c r="AG65" s="396">
        <v>1213.7</v>
      </c>
    </row>
    <row r="66" spans="1:33" ht="30" x14ac:dyDescent="0.25">
      <c r="A66" s="460" t="s">
        <v>629</v>
      </c>
      <c r="B66" s="469" t="s">
        <v>789</v>
      </c>
      <c r="C66" s="405" t="s">
        <v>790</v>
      </c>
      <c r="D66" s="491">
        <v>41964</v>
      </c>
      <c r="E66" s="492">
        <v>40855</v>
      </c>
      <c r="F66" s="491">
        <v>43667</v>
      </c>
      <c r="G66" s="491">
        <v>49913</v>
      </c>
      <c r="H66" s="491">
        <v>52726</v>
      </c>
      <c r="I66" s="492">
        <v>52922</v>
      </c>
      <c r="J66" s="367">
        <v>4410.17</v>
      </c>
      <c r="K66" s="373" t="s">
        <v>787</v>
      </c>
      <c r="L66" s="131">
        <v>143</v>
      </c>
      <c r="M66" s="131">
        <v>387</v>
      </c>
      <c r="N66" s="464">
        <v>109</v>
      </c>
      <c r="O66" s="367">
        <v>341</v>
      </c>
      <c r="P66" s="405" t="s">
        <v>788</v>
      </c>
      <c r="Q66" s="378">
        <v>0.06</v>
      </c>
      <c r="R66" s="367">
        <v>264.61</v>
      </c>
      <c r="S66" s="493">
        <v>228.88</v>
      </c>
      <c r="T66" s="494">
        <v>252.29</v>
      </c>
      <c r="U66" s="494">
        <v>59</v>
      </c>
      <c r="V66" s="494">
        <v>131</v>
      </c>
      <c r="W66" s="467">
        <v>37600.68</v>
      </c>
      <c r="X66" s="395">
        <v>3133.39</v>
      </c>
      <c r="Y66" s="495">
        <v>91.9</v>
      </c>
      <c r="Z66" s="335">
        <v>101.1</v>
      </c>
      <c r="AA66" s="335">
        <v>61.7</v>
      </c>
      <c r="AB66" s="335">
        <v>97.4</v>
      </c>
      <c r="AC66" s="335">
        <v>90</v>
      </c>
      <c r="AD66" s="335">
        <v>102.1</v>
      </c>
      <c r="AE66" s="335">
        <v>93.1</v>
      </c>
      <c r="AF66" s="394">
        <v>1713.14</v>
      </c>
      <c r="AG66" s="396">
        <v>1420.25</v>
      </c>
    </row>
    <row r="67" spans="1:33" ht="30.75" thickBot="1" x14ac:dyDescent="0.3">
      <c r="A67" s="521" t="s">
        <v>632</v>
      </c>
      <c r="B67" s="522" t="s">
        <v>791</v>
      </c>
      <c r="C67" s="445" t="s">
        <v>792</v>
      </c>
      <c r="D67" s="523">
        <v>67163</v>
      </c>
      <c r="E67" s="524">
        <v>41868</v>
      </c>
      <c r="F67" s="523">
        <v>44758</v>
      </c>
      <c r="G67" s="523">
        <v>51585</v>
      </c>
      <c r="H67" s="523">
        <v>54547</v>
      </c>
      <c r="I67" s="524">
        <v>52986</v>
      </c>
      <c r="J67" s="442">
        <v>4415.5</v>
      </c>
      <c r="K67" s="443" t="s">
        <v>793</v>
      </c>
      <c r="L67" s="444">
        <v>143</v>
      </c>
      <c r="M67" s="444">
        <v>387</v>
      </c>
      <c r="N67" s="525">
        <v>109</v>
      </c>
      <c r="O67" s="442">
        <v>341</v>
      </c>
      <c r="P67" s="445" t="s">
        <v>794</v>
      </c>
      <c r="Q67" s="526">
        <v>0.06</v>
      </c>
      <c r="R67" s="442">
        <v>264.93</v>
      </c>
      <c r="S67" s="527">
        <v>229.48</v>
      </c>
      <c r="T67" s="528">
        <v>252.62</v>
      </c>
      <c r="U67" s="528">
        <v>59.08</v>
      </c>
      <c r="V67" s="528">
        <v>131</v>
      </c>
      <c r="W67" s="529">
        <v>37648.68</v>
      </c>
      <c r="X67" s="446">
        <v>3137.39</v>
      </c>
      <c r="Y67" s="530">
        <v>97.1</v>
      </c>
      <c r="Z67" s="531">
        <v>96.6</v>
      </c>
      <c r="AA67" s="531">
        <v>88.5</v>
      </c>
      <c r="AB67" s="531">
        <v>105.3</v>
      </c>
      <c r="AC67" s="531">
        <v>92</v>
      </c>
      <c r="AD67" s="531">
        <v>139.9</v>
      </c>
      <c r="AE67" s="531">
        <v>104.4</v>
      </c>
      <c r="AF67" s="447">
        <v>2014.48</v>
      </c>
      <c r="AG67" s="448">
        <v>1122.9100000000001</v>
      </c>
    </row>
    <row r="68" spans="1:33" x14ac:dyDescent="0.25">
      <c r="A68" s="387" t="s">
        <v>795</v>
      </c>
      <c r="B68" s="388"/>
      <c r="C68" s="389"/>
      <c r="D68" s="365"/>
      <c r="E68" s="449"/>
      <c r="F68" s="365"/>
      <c r="G68" s="365"/>
      <c r="H68" s="365"/>
      <c r="I68" s="369"/>
      <c r="J68" s="370"/>
      <c r="K68" s="369"/>
      <c r="L68" s="380"/>
      <c r="M68" s="380"/>
      <c r="N68" s="365"/>
      <c r="O68" s="365"/>
      <c r="P68" s="406"/>
      <c r="Q68" s="381"/>
      <c r="R68" s="365"/>
      <c r="S68" s="369"/>
      <c r="T68" s="380"/>
      <c r="U68" s="380"/>
      <c r="V68" s="365"/>
      <c r="W68" s="364"/>
      <c r="X68" s="365"/>
      <c r="Y68" s="382"/>
      <c r="Z68" s="383"/>
      <c r="AA68" s="383"/>
      <c r="AB68" s="383"/>
      <c r="AC68" s="383"/>
      <c r="AD68" s="383"/>
      <c r="AE68" s="383"/>
      <c r="AF68" s="398"/>
      <c r="AG68" s="399"/>
    </row>
    <row r="69" spans="1:33" x14ac:dyDescent="0.25">
      <c r="A69" s="387"/>
      <c r="B69" s="532"/>
      <c r="C69" s="422" t="s">
        <v>796</v>
      </c>
      <c r="D69" s="365">
        <f>AVERAGE($D5,$D9,$D13,$D17,$D21,$D25,$D29,$D33,$D37,$D41,$D45,$D49,$D53,$D57,$D61,$D65)</f>
        <v>48888.6875</v>
      </c>
      <c r="E69" s="364">
        <f t="shared" ref="E69:F71" si="0">AVERAGE(E5,E9,E13,E17,E21,E25,E29,E33,E37,E41,E45,E49,E53,E57,E61,E65)</f>
        <v>42156.5</v>
      </c>
      <c r="F69" s="365">
        <f t="shared" si="0"/>
        <v>47256.754999999997</v>
      </c>
      <c r="G69" s="365">
        <f t="shared" ref="G69:H69" si="1">AVERAGE(G5,G9,G13,G17,G21,G25,G29,G33,G37,G41,G45,G49,G53,G57,G61,G65)</f>
        <v>51891.516250000001</v>
      </c>
      <c r="H69" s="365">
        <f t="shared" si="1"/>
        <v>58172.118125000001</v>
      </c>
      <c r="I69" s="364">
        <f>AVERAGE($I5,$I9,$I13,$I17,$I21,$I25,$I29,$I33,$I37,$I41,$I45,$I49,$I53,$I57,$I61,$I65)</f>
        <v>56261.625</v>
      </c>
      <c r="J69" s="365">
        <f>AVERAGE($J5,$J9,$J13,$J17,$J21,$J25,$J29,$J33,$J37,$J41,$J45,$J49,$J53,$J57,$J61,$J65)</f>
        <v>4688.4691666666668</v>
      </c>
      <c r="K69" s="364"/>
      <c r="L69" s="365">
        <f t="shared" ref="L69:N69" si="2">AVERAGE($O5,$O9,$O13,$O17,$O21,$O25,$O29,$O33,$O37,$O41,$O45,$O49,$O53,$O57,$O61,$O65)</f>
        <v>606.75562500000012</v>
      </c>
      <c r="M69" s="365">
        <f t="shared" si="2"/>
        <v>606.75562500000012</v>
      </c>
      <c r="N69" s="365">
        <f t="shared" si="2"/>
        <v>606.75562500000012</v>
      </c>
      <c r="O69" s="365">
        <f>AVERAGE($O5,$O9,$O13,$O17,$O21,$O25,$O29,$O33,$O37,$O41,$O45,$O49,$O53,$O57,$O61,$O65)</f>
        <v>606.75562500000012</v>
      </c>
      <c r="P69" s="406"/>
      <c r="Q69" s="381"/>
      <c r="R69" s="365">
        <f>AVERAGE($R5,$R9,$R13,$R17,$R21,$R25,$R29,$R33,$R37,$R41,$R45,$R49,$R53,$R57,$R61,$R65)</f>
        <v>323.18921874999995</v>
      </c>
      <c r="S69" s="364">
        <f>AVERAGE($S5,$S9,$S13,$S17,$S21,$S25,$S29,$S33,$S37,$S41,$S45,$S49,$S53,$S57,$S61,$S65)</f>
        <v>234.24749999999997</v>
      </c>
      <c r="T69" s="365">
        <f>AVERAGE($T5,$T9,$T13,$T17,$T21,$T25,$T29,$T33,$T37,$T41,$T45,$T49,$T53,$T57,$T61,$T65)</f>
        <v>225.14125000000001</v>
      </c>
      <c r="U69" s="365">
        <f>AVERAGE($U5,$U9,$U13,$U17,$U21,$U25,$U29,$U33,$U37,$U41,$U45,$U49,$U53,$U57,$U61,$U65)</f>
        <v>59.184999999999995</v>
      </c>
      <c r="V69" s="365">
        <f>AVERAGE($V5,$V9,$V13,$V17,$V21,$V25,$V29,$V33,$V37,$V41,$V45,$V49,$V53,$V57,$V61,$V65)</f>
        <v>127.93624999999999</v>
      </c>
      <c r="W69" s="364">
        <f>AVERAGE($W5,$W9,$W13,$W17,$W21,$W25,$W29,$W33,$W37,$W41,$W45,$W49,$W53,$W57,$W61,$W65)</f>
        <v>37344.195000000007</v>
      </c>
      <c r="X69" s="365">
        <f>AVERAGE($X5,$X9,$X13,$X17,$X21,$X25,$X29,$X33,$X37,$X41,$X45,$X49,$X53,$X57,$X61,$X65)</f>
        <v>3112.0162499999997</v>
      </c>
      <c r="Y69" s="533">
        <f>AVERAGE($Y5,$Y9,$Y13,$Y17,$Y21,$Y25,$Y29,$Y33,$Y37,$Y41,$Y45,$Y49,$Y53,$Y57,$Y61,$Y65)</f>
        <v>96.156249999999986</v>
      </c>
      <c r="Z69" s="534">
        <f>AVERAGE($Z5,$Z9,$Z13,$Z17,$Z21,$Z25,$Z29,$Z33,$Z37,$Z41,$Z45,$Z49,$Z53,$Z57,$Z61,$Z65)</f>
        <v>97.450000000000017</v>
      </c>
      <c r="AA69" s="535">
        <f>AVERAGE($AA5,$AA9,$AA13,$AA17,$AA21,$AA25,$AA29,$AA33,$AA37,$AA41,$AA45,$AA49,$AA53,$AA57,$AA61,$AA65)</f>
        <v>78.425000000000011</v>
      </c>
      <c r="AB69" s="534">
        <f>AVERAGE($AB5,$AB9,$AB13,$AB17,$AB21,$AB25,$AB29,$AB33,$AB37,$AB41,$AB45,$AB49,$AB53,$AB57,$AB61,$AB65)</f>
        <v>95.550000000000011</v>
      </c>
      <c r="AC69" s="534">
        <f>AVERAGE($AC5,$AC9,$AC13,$AC17,$AC21,$AC25,$AC29,$AC33,$AC37,$AC41,$AC45,$AC49,$AC53,$AC57,$AC61,$AC65)</f>
        <v>93.40625</v>
      </c>
      <c r="AD69" s="534">
        <f>AVERAGE($AD5,$AD9,$AD13,$AD17,$AD21,$AD25,$AD29,$AD33,$AD37,$AD41,$AD45,$AD49,$AD53,$AD57,$AD61,$AD65)</f>
        <v>96.412500000000009</v>
      </c>
      <c r="AE69" s="534">
        <f>AVERAGE($AE5,$AE9,$AE13,$AE17,$AE21,$AE25,$AE29,$AE33,$AE37,$AE41,$AE45,$AE49,$AE53,$AE57,$AE61,$AE65)</f>
        <v>97.487499999999983</v>
      </c>
      <c r="AF69" s="398">
        <f>AVERAGE($AF5,$AF9,$AF13,$AF17,$AF21,$AF25,$AF29,$AF33,$AF37,$AF41,$AF45,$AF49,$AF53,$AF57,$AF61,$AF65)</f>
        <v>1833.6723022235626</v>
      </c>
      <c r="AG69" s="399">
        <f>AVERAGE($AG5,$AG9,$AG13,$AG17,$AG21,$AG25,$AG29,$AG33,$AG37,$AG41,$AG45,$AG49,$AG53,$AG57,$AG61,$AG65)</f>
        <v>1278.3439477764375</v>
      </c>
    </row>
    <row r="70" spans="1:33" x14ac:dyDescent="0.25">
      <c r="A70" s="536"/>
      <c r="B70" s="532"/>
      <c r="C70" s="422" t="s">
        <v>629</v>
      </c>
      <c r="D70" s="365">
        <f>AVERAGE($D6,$D10,$D14,$D18,$D22,$D26,$D30,$D34,$D38,$D42,$D46,$D50,$D54,$D58,$D62,$D66)</f>
        <v>69146.25</v>
      </c>
      <c r="E70" s="364">
        <f t="shared" si="0"/>
        <v>43974.9375</v>
      </c>
      <c r="F70" s="365">
        <f t="shared" si="0"/>
        <v>49266.5625</v>
      </c>
      <c r="G70" s="365">
        <f t="shared" ref="G70:H70" si="3">AVERAGE(G6,G10,G14,G18,G22,G26,G30,G34,G38,G42,G46,G50,G54,G58,G62,G66)</f>
        <v>57032.3125</v>
      </c>
      <c r="H70" s="365">
        <f t="shared" si="3"/>
        <v>63228.3125</v>
      </c>
      <c r="I70" s="364">
        <f>AVERAGE($I6,$I10,$I14,$I18,$I22,$I26,$I30,$I34,$I38,$I42,$I46,$I50,$I54,$I58,$I62,$I66)</f>
        <v>60707.1875</v>
      </c>
      <c r="J70" s="365">
        <f>AVERAGE($J6,$J10,$J14,$J18,$J22,$J26,$J30,$J34,$J38,$J42,$J46,$J50,$J54,$J58,$J62,$J66)</f>
        <v>5058.9293749999997</v>
      </c>
      <c r="K70" s="364"/>
      <c r="L70" s="365">
        <f t="shared" ref="L70:N70" si="4">AVERAGE($O6,$O10,$O14,$O18,$O22,$O26,$O30,$O34,$O38,$O42,$O46,$O50,$O54,$O58,$O62,$O66)</f>
        <v>556.56312500000001</v>
      </c>
      <c r="M70" s="365">
        <f t="shared" si="4"/>
        <v>556.56312500000001</v>
      </c>
      <c r="N70" s="365">
        <f t="shared" si="4"/>
        <v>556.56312500000001</v>
      </c>
      <c r="O70" s="365">
        <f>AVERAGE($O6,$O10,$O14,$O18,$O22,$O26,$O30,$O34,$O38,$O42,$O46,$O50,$O54,$O58,$O62,$O66)</f>
        <v>556.56312500000001</v>
      </c>
      <c r="P70" s="406"/>
      <c r="Q70" s="381"/>
      <c r="R70" s="365">
        <f>AVERAGE($R6,$R10,$R14,$R18,$R22,$R26,$R30,$R34,$R38,$R42,$R46,$R50,$R54,$R58,$R62,$R66)</f>
        <v>348.61229166666675</v>
      </c>
      <c r="S70" s="364">
        <f>AVERAGE($S6,$S10,$S14,$S18,$S22,$S26,$S30,$S34,$S38,$S42,$S46,$S50,$S54,$S58,$S62,$S66)</f>
        <v>284.36562499999997</v>
      </c>
      <c r="T70" s="365">
        <f>AVERAGE($T6,$T10,$T14,$T18,$T22,$T26,$T30,$T34,$T38,$T42,$T46,$T50,$T54,$T58,$T62,$T66)</f>
        <v>244.93875000000003</v>
      </c>
      <c r="U70" s="365">
        <f>AVERAGE($U6,$U10,$U14,$U18,$U22,$U26,$U30,$U34,$U38,$U42,$U46,$U50,$U54,$U58,$U62,$U66)</f>
        <v>65.281874999999999</v>
      </c>
      <c r="V70" s="365">
        <f>AVERAGE($V6,$V10,$V14,$V18,$V22,$V26,$V30,$V34,$V38,$V42,$V46,$V50,$V54,$V58,$V62,$V66)</f>
        <v>144.958125</v>
      </c>
      <c r="W70" s="364">
        <f>AVERAGE($W6,$W10,$W14,$W18,$W22,$W26,$W30,$W34,$W38,$W42,$W46,$W50,$W54,$W58,$W62,$W66)</f>
        <v>40930.019999999997</v>
      </c>
      <c r="X70" s="365">
        <f>AVERAGE($X6,$X10,$X14,$X18,$X22,$X26,$X30,$X34,$X38,$X42,$X46,$X50,$X54,$X58,$X62,$X66)</f>
        <v>3410.8349999999996</v>
      </c>
      <c r="Y70" s="537">
        <f>AVERAGE($Y6,$Y10,$Y14,$Y18,$Y22,$Y26,$Y30,$Y34,$Y38,$Y42,$Y46,$Y50,$Y54,$Y58,$Y62,$Y66)</f>
        <v>100.75625000000001</v>
      </c>
      <c r="Z70" s="534">
        <f>AVERAGE($Z6,$Z10,$Z14,$Z18,$Z22,$Z26,$Z30,$Z34,$Z38,$Z42,$Z46,$Z50,$Z54,$Z58,$Z62,$Z66)</f>
        <v>98.268749999999997</v>
      </c>
      <c r="AA70" s="534">
        <f>AVERAGE($AA6,$AA10,$AA14,$AA18,$AA22,$AA26,$AA30,$AA34,$AA38,$AA42,$AA46,$AA50,$AA54,$AA58,$AA62,$AA66)</f>
        <v>90.106249999999989</v>
      </c>
      <c r="AB70" s="534">
        <f>AVERAGE($AB6,$AB10,$AB14,$AB18,$AB22,$AB26,$AB30,$AB34,$AB38,$AB42,$AB46,$AB50,$AB54,$AB58,$AB62,$AB66)</f>
        <v>95.131250000000009</v>
      </c>
      <c r="AC70" s="383">
        <f>AVERAGE($AC6,$AC10,$AC14,$AC18,$AC22,$AC26,$AC30,$AC34,$AC38,$AC42,$AC46,$AC50,$AC54,$AC58,$AC62,$AC66)</f>
        <v>93.300000000000011</v>
      </c>
      <c r="AD70" s="534">
        <f>AVERAGE($AD6,$AD10,$AD14,$AD18,$AD22,$AD26,$AD30,$AD34,$AD38,$AD42,$AD46,$AD50,$AD54,$AD58,$AD62,$AD66)</f>
        <v>95.706249999999983</v>
      </c>
      <c r="AE70" s="534">
        <f>AVERAGE($AE6,$AE10,$AE14,$AE18,$AE22,$AE26,$AE30,$AE34,$AE38,$AE42,$AE46,$AE50,$AE54,$AE58,$AE62,$AE66)</f>
        <v>99.543749999999989</v>
      </c>
      <c r="AF70" s="398">
        <f>AVERAGE($AF6,$AF10,$AF14,$AF18,$AF22,$AF26,$AF30,$AF34,$AF38,$AF42,$AF46,$AF50,$AF54,$AF58,$AF62,$AF66)</f>
        <v>2153.1438646552501</v>
      </c>
      <c r="AG70" s="399">
        <f>AVERAGE($AG6,$AG10,$AG14,$AG18,$AG22,$AG26,$AG30,$AG34,$AG38,$AG42,$AG46,$AG50,$AG54,$AG58,$AG62,$AG66)</f>
        <v>1257.6911353447501</v>
      </c>
    </row>
    <row r="71" spans="1:33" ht="15.75" thickBot="1" x14ac:dyDescent="0.3">
      <c r="A71" s="538"/>
      <c r="B71" s="539"/>
      <c r="C71" s="423" t="s">
        <v>632</v>
      </c>
      <c r="D71" s="390">
        <f>AVERAGE($D7,$D11,$D15,$D19,$D23,$D27,$D31,$D35,$D39,$D43,$D47,$D51,$D55,$D59,$D63,$D67)</f>
        <v>69655.5625</v>
      </c>
      <c r="E71" s="540">
        <f t="shared" si="0"/>
        <v>45548.0625</v>
      </c>
      <c r="F71" s="390">
        <f t="shared" si="0"/>
        <v>50871.896874999999</v>
      </c>
      <c r="G71" s="390">
        <f t="shared" ref="G71:H71" si="5">AVERAGE(G7,G11,G15,G19,G23,G27,G31,G35,G39,G43,G47,G51,G55,G59,G63,G67)</f>
        <v>61378.037499999999</v>
      </c>
      <c r="H71" s="541">
        <f t="shared" si="5"/>
        <v>67403.846875000003</v>
      </c>
      <c r="I71" s="540">
        <f>AVERAGE($I7,$I11,$I15,$I19,$I23,$I27,$I31,$I35,$I39,$I43,$I47,$I51,$I55,$I59,$I63,$I67)</f>
        <v>63873.6875</v>
      </c>
      <c r="J71" s="390">
        <f>AVERAGE($J7,$J11,$J15,$J19,$J23,$J27,$J31,$J35,$J39,$J43,$J47,$J51,$J55,$J59,$J63,$J67)</f>
        <v>5322.8077083333328</v>
      </c>
      <c r="K71" s="540"/>
      <c r="L71" s="390">
        <f t="shared" ref="L71:N71" si="6">AVERAGE($O7,$O11,$O15,$O19,$O23,$O27,$O31,$O35,$O39,$O43,$O47,$O51,$O55,$O59,$O63,$O67)</f>
        <v>545.93300000000011</v>
      </c>
      <c r="M71" s="390">
        <f t="shared" si="6"/>
        <v>545.93300000000011</v>
      </c>
      <c r="N71" s="390">
        <f t="shared" si="6"/>
        <v>545.93300000000011</v>
      </c>
      <c r="O71" s="390">
        <f>AVERAGE($O7,$O11,$O15,$O19,$O23,$O27,$O31,$O35,$O39,$O43,$O47,$O51,$O55,$O59,$O63,$O67)</f>
        <v>545.93300000000011</v>
      </c>
      <c r="P71" s="407"/>
      <c r="Q71" s="542"/>
      <c r="R71" s="390">
        <f>AVERAGE($R7,$R11,$R15,$R19,$R23,$R27,$R31,$R35,$R39,$R43,$R47,$R51,$R55,$R59,$R63,$R67)</f>
        <v>380.36807291666668</v>
      </c>
      <c r="S71" s="540">
        <f>AVERAGE($S7,$S11,$S15,$S19,$S23,$S27,$S31,$S35,$S39,$S43,$S47,$S51,$S55,$S59,$S63,$S67)</f>
        <v>315.94625000000002</v>
      </c>
      <c r="T71" s="390">
        <f>AVERAGE($T7,$T11,$T15,$T19,$T23,$T27,$T31,$T35,$T39,$T43,$T47,$T51,$T55,$T59,$T63,$T67)</f>
        <v>260.03937499999995</v>
      </c>
      <c r="U71" s="390">
        <f>AVERAGE($U7,$U11,$U15,$U19,$U23,$U27,$U31,$U35,$U39,$U43,$U47,$U51,$U55,$U59,$U63,$U67)</f>
        <v>69.29187499999999</v>
      </c>
      <c r="V71" s="390">
        <f>AVERAGE($V7,$V11,$V15,$V19,$V23,$V27,$V31,$V35,$V39,$V43,$V47,$V51,$V55,$V59,$V63,$V67)</f>
        <v>165.61562499999999</v>
      </c>
      <c r="W71" s="540">
        <f>AVERAGE($W7,$W11,$W15,$W19,$W23,$W27,$W31,$W35,$W39,$W43,$W47,$W51,$W55,$W59,$W63,$W67)</f>
        <v>43073.917500000003</v>
      </c>
      <c r="X71" s="390">
        <f>AVERAGE($X7,$X11,$X15,$X19,$X23,$X27,$X31,$X35,$X39,$X43,$X47,$X51,$X55,$X59,$X63,$X67)</f>
        <v>3589.493125</v>
      </c>
      <c r="Y71" s="391">
        <f>AVERAGE($Y7,$Y11,$Y15,$Y19,$Y23,$Y27,$Y31,$Y35,$Y39,$Y43,$Y47,$Y51,$Y55,$Y59,$Y63,$Y67)</f>
        <v>104.63124999999999</v>
      </c>
      <c r="Z71" s="543">
        <f>AVERAGE($Z7,$Z11,$Z15,$Z19,$Z23,$Z27,$Z31,$Z35,$Z39,$Z43,$Z47,$Z51,$Z55,$Z59,$Z63,$Z67)</f>
        <v>100.09375</v>
      </c>
      <c r="AA71" s="543">
        <f>AVERAGE($AA7,$AA11,$AA15,$AA19,$AA23,$AA27,$AA31,$AA35,$AA39,$AA43,$AA47,$AA51,$AA55,$AA59,$AA63,$AA67)</f>
        <v>94.431249999999991</v>
      </c>
      <c r="AB71" s="543">
        <f>AVERAGE($AB7,$AB11,$AB15,$AB19,$AB23,$AB27,$AB31,$AB35,$AB39,$AB43,$AB47,$AB51,$AB55,$AB59,$AB63,$AB67)</f>
        <v>98.006249999999994</v>
      </c>
      <c r="AC71" s="543">
        <f>AVERAGE($AC7,$AC11,$AC15,$AC19,$AC23,$AC27,$AC31,$AC35,$AC39,$AC43,$AC47,$AC51,$AC55,$AC59,$AC63,$AC67)</f>
        <v>95.112499999999997</v>
      </c>
      <c r="AD71" s="543">
        <f>AVERAGE($AD7,$AD11,$AD15,$AD19,$AD23,$AD27,$AD31,$AD35,$AD39,$AD43,$AD47,$AD51,$AD55,$AD59,$AD63,$AD67)</f>
        <v>101.99375000000001</v>
      </c>
      <c r="AE71" s="543">
        <f>AVERAGE($AE7,$AE11,$AE15,$AE19,$AE23,$AE27,$AE31,$AE35,$AE39,$AE43,$AE47,$AE51,$AE55,$AE59,$AE63,$AE67)</f>
        <v>100.60625</v>
      </c>
      <c r="AF71" s="400">
        <f>AVERAGE($AF7,$AF11,$AF15,$AF19,$AF23,$AF27,$AF31,$AF35,$AF39,$AF43,$AF47,$AF51,$AF55,$AF59,$AF63,$AF67)</f>
        <v>2331.3927042942501</v>
      </c>
      <c r="AG71" s="401">
        <f>AVERAGE($AG7,$AG11,$AG15,$AG19,$AG23,$AG27,$AG31,$AG35,$AG39,$AG43,$AG47,$AG51,$AG55,$AG59,$AG63,$AG67)</f>
        <v>1258.1004207057497</v>
      </c>
    </row>
  </sheetData>
  <sheetProtection algorithmName="SHA-512" hashValue="Rt8dGIl62RxIMFmLdA+oVrkmiW3ta7qpbuVgNKcR/s2SCaUfvSdEAo+r3g6OUHuvHNtzuBVtj7SY9synFrejAw==" saltValue="OyKCrvxmzzUNeGz1+X+IEg==" spinCount="100000" sheet="1" objects="1" scenarios="1"/>
  <mergeCells count="7">
    <mergeCell ref="Y2:AG2"/>
    <mergeCell ref="W2:X2"/>
    <mergeCell ref="E2:H2"/>
    <mergeCell ref="A2:D2"/>
    <mergeCell ref="I2:J2"/>
    <mergeCell ref="K2:R2"/>
    <mergeCell ref="S2:V2"/>
  </mergeCells>
  <phoneticPr fontId="32" type="noConversion"/>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50799-C573-4599-9272-7F8668A2EFAE}">
  <sheetPr codeName="Sheet4">
    <tabColor rgb="FF80A833"/>
  </sheetPr>
  <dimension ref="A1:R22"/>
  <sheetViews>
    <sheetView workbookViewId="0">
      <pane xSplit="1" ySplit="4" topLeftCell="B5" activePane="bottomRight" state="frozen"/>
      <selection pane="topRight"/>
      <selection pane="bottomLeft"/>
      <selection pane="bottomRight"/>
    </sheetView>
  </sheetViews>
  <sheetFormatPr defaultRowHeight="15" x14ac:dyDescent="0.25"/>
  <cols>
    <col min="1" max="1" width="20.7109375" style="6" customWidth="1"/>
    <col min="2" max="2" width="13.7109375" customWidth="1"/>
    <col min="3" max="3" width="16.140625" customWidth="1"/>
    <col min="4" max="9" width="13.7109375" customWidth="1"/>
    <col min="10" max="17" width="14" customWidth="1"/>
    <col min="18" max="18" width="26.7109375" customWidth="1"/>
  </cols>
  <sheetData>
    <row r="1" spans="1:18" s="1" customFormat="1" ht="20.25" x14ac:dyDescent="0.3">
      <c r="A1" s="320" t="s">
        <v>4</v>
      </c>
      <c r="B1" s="5"/>
    </row>
    <row r="2" spans="1:18" s="1" customFormat="1" x14ac:dyDescent="0.25">
      <c r="A2" s="6"/>
      <c r="D2" s="599" t="s">
        <v>14</v>
      </c>
      <c r="E2" s="599"/>
      <c r="F2" s="599"/>
      <c r="G2" s="599"/>
      <c r="H2" s="599"/>
      <c r="I2" s="600"/>
      <c r="J2" s="601" t="s">
        <v>15</v>
      </c>
      <c r="K2" s="601"/>
      <c r="L2" s="601"/>
      <c r="M2" s="601"/>
      <c r="N2" s="601"/>
      <c r="O2" s="601"/>
      <c r="P2" s="601"/>
      <c r="Q2" s="601"/>
      <c r="R2" s="601"/>
    </row>
    <row r="3" spans="1:18" s="1" customFormat="1" x14ac:dyDescent="0.25">
      <c r="A3" s="6"/>
      <c r="D3" s="602" t="s">
        <v>16</v>
      </c>
      <c r="E3" s="602"/>
      <c r="F3" s="603" t="s">
        <v>17</v>
      </c>
      <c r="G3" s="603"/>
      <c r="H3" s="604" t="s">
        <v>18</v>
      </c>
      <c r="I3" s="605"/>
      <c r="J3" s="606" t="s">
        <v>16</v>
      </c>
      <c r="K3" s="606"/>
      <c r="L3" s="606"/>
      <c r="M3" s="607"/>
      <c r="N3" s="608" t="s">
        <v>17</v>
      </c>
      <c r="O3" s="609"/>
      <c r="P3" s="609"/>
      <c r="Q3" s="609"/>
      <c r="R3" s="7" t="s">
        <v>18</v>
      </c>
    </row>
    <row r="4" spans="1:18" s="18" customFormat="1" ht="75.75" thickBot="1" x14ac:dyDescent="0.25">
      <c r="A4" s="136" t="s">
        <v>19</v>
      </c>
      <c r="B4" s="137" t="s">
        <v>20</v>
      </c>
      <c r="C4" s="137" t="s">
        <v>21</v>
      </c>
      <c r="D4" s="138" t="s">
        <v>22</v>
      </c>
      <c r="E4" s="138" t="s">
        <v>23</v>
      </c>
      <c r="F4" s="139" t="s">
        <v>24</v>
      </c>
      <c r="G4" s="139" t="s">
        <v>25</v>
      </c>
      <c r="H4" s="140" t="s">
        <v>26</v>
      </c>
      <c r="I4" s="151" t="s">
        <v>27</v>
      </c>
      <c r="J4" s="141" t="s">
        <v>28</v>
      </c>
      <c r="K4" s="137" t="s">
        <v>29</v>
      </c>
      <c r="L4" s="141" t="s">
        <v>30</v>
      </c>
      <c r="M4" s="141" t="s">
        <v>31</v>
      </c>
      <c r="N4" s="139" t="s">
        <v>32</v>
      </c>
      <c r="O4" s="142" t="s">
        <v>33</v>
      </c>
      <c r="P4" s="139" t="s">
        <v>34</v>
      </c>
      <c r="Q4" s="139" t="s">
        <v>35</v>
      </c>
      <c r="R4" s="143" t="s">
        <v>36</v>
      </c>
    </row>
    <row r="5" spans="1:18" ht="15.75" thickTop="1" x14ac:dyDescent="0.25">
      <c r="A5" s="19" t="s">
        <v>37</v>
      </c>
      <c r="B5" s="75" t="s">
        <v>38</v>
      </c>
      <c r="C5" s="75" t="s">
        <v>38</v>
      </c>
      <c r="D5" s="144">
        <v>36946</v>
      </c>
      <c r="E5" s="144">
        <v>47672</v>
      </c>
      <c r="F5" s="144">
        <v>42397</v>
      </c>
      <c r="G5" s="144">
        <v>54560</v>
      </c>
      <c r="H5" s="144">
        <v>48518</v>
      </c>
      <c r="I5" s="152">
        <v>62712</v>
      </c>
      <c r="J5" s="144">
        <v>36867</v>
      </c>
      <c r="K5" s="144">
        <v>44670</v>
      </c>
      <c r="L5" s="144">
        <v>46917</v>
      </c>
      <c r="M5" s="75">
        <v>27</v>
      </c>
      <c r="N5" s="144">
        <v>42395</v>
      </c>
      <c r="O5" s="144">
        <v>51371</v>
      </c>
      <c r="P5" s="144">
        <v>53792</v>
      </c>
      <c r="Q5" s="75">
        <v>27</v>
      </c>
      <c r="R5" s="75" t="s">
        <v>39</v>
      </c>
    </row>
    <row r="6" spans="1:18" x14ac:dyDescent="0.25">
      <c r="A6" s="19" t="s">
        <v>40</v>
      </c>
      <c r="B6" s="75" t="s">
        <v>38</v>
      </c>
      <c r="C6" s="75" t="s">
        <v>38</v>
      </c>
      <c r="D6" s="144">
        <v>33664</v>
      </c>
      <c r="E6" s="144">
        <v>46315</v>
      </c>
      <c r="F6" s="144">
        <v>37531</v>
      </c>
      <c r="G6" s="144">
        <v>46025</v>
      </c>
      <c r="H6" s="144">
        <v>48218</v>
      </c>
      <c r="I6" s="152">
        <v>51699</v>
      </c>
      <c r="J6" s="144">
        <v>30122</v>
      </c>
      <c r="K6" s="144">
        <v>36872</v>
      </c>
      <c r="L6" s="144">
        <v>36872</v>
      </c>
      <c r="M6" s="75">
        <v>15</v>
      </c>
      <c r="N6" s="144">
        <v>34640</v>
      </c>
      <c r="O6" s="144">
        <v>42140</v>
      </c>
      <c r="P6" s="144">
        <v>42140</v>
      </c>
      <c r="Q6" s="75">
        <v>15</v>
      </c>
      <c r="R6" s="75" t="s">
        <v>41</v>
      </c>
    </row>
    <row r="7" spans="1:18" x14ac:dyDescent="0.25">
      <c r="A7" s="19" t="s">
        <v>42</v>
      </c>
      <c r="B7" s="75" t="s">
        <v>38</v>
      </c>
      <c r="C7" s="75" t="s">
        <v>38</v>
      </c>
      <c r="D7" s="144">
        <v>40736</v>
      </c>
      <c r="E7" s="144">
        <v>59314</v>
      </c>
      <c r="F7" s="144">
        <v>46295</v>
      </c>
      <c r="G7" s="144">
        <v>72100</v>
      </c>
      <c r="H7" s="144">
        <v>59960</v>
      </c>
      <c r="I7" s="152">
        <v>81882</v>
      </c>
      <c r="J7" s="144">
        <v>28281</v>
      </c>
      <c r="K7" s="144" t="s">
        <v>38</v>
      </c>
      <c r="L7" s="144" t="s">
        <v>38</v>
      </c>
      <c r="M7" s="144" t="s">
        <v>38</v>
      </c>
      <c r="N7" s="144" t="s">
        <v>38</v>
      </c>
      <c r="O7" s="144" t="s">
        <v>38</v>
      </c>
      <c r="P7" s="144" t="s">
        <v>38</v>
      </c>
      <c r="Q7" s="144" t="s">
        <v>38</v>
      </c>
      <c r="R7" s="144" t="s">
        <v>38</v>
      </c>
    </row>
    <row r="8" spans="1:18" x14ac:dyDescent="0.25">
      <c r="A8" s="19" t="s">
        <v>43</v>
      </c>
      <c r="B8" s="75" t="s">
        <v>38</v>
      </c>
      <c r="C8" s="75" t="s">
        <v>38</v>
      </c>
      <c r="D8" s="144">
        <v>37154</v>
      </c>
      <c r="E8" s="144">
        <v>59747</v>
      </c>
      <c r="F8" s="144">
        <v>39269</v>
      </c>
      <c r="G8" s="144">
        <v>61834</v>
      </c>
      <c r="H8" s="144">
        <v>46612</v>
      </c>
      <c r="I8" s="152">
        <v>62721</v>
      </c>
      <c r="J8" s="144" t="s">
        <v>38</v>
      </c>
      <c r="K8" s="144" t="s">
        <v>38</v>
      </c>
      <c r="L8" s="144" t="s">
        <v>38</v>
      </c>
      <c r="M8" s="144" t="s">
        <v>38</v>
      </c>
      <c r="N8" s="144" t="s">
        <v>38</v>
      </c>
      <c r="O8" s="144" t="s">
        <v>38</v>
      </c>
      <c r="P8" s="144" t="s">
        <v>38</v>
      </c>
      <c r="Q8" s="144" t="s">
        <v>38</v>
      </c>
      <c r="R8" s="144" t="s">
        <v>38</v>
      </c>
    </row>
    <row r="9" spans="1:18" x14ac:dyDescent="0.25">
      <c r="A9" s="19" t="s">
        <v>44</v>
      </c>
      <c r="B9" s="75" t="s">
        <v>38</v>
      </c>
      <c r="C9" s="75" t="s">
        <v>38</v>
      </c>
      <c r="D9" s="144">
        <v>34607</v>
      </c>
      <c r="E9" s="144">
        <v>52150</v>
      </c>
      <c r="F9" s="144">
        <v>39664</v>
      </c>
      <c r="G9" s="144">
        <v>59882</v>
      </c>
      <c r="H9" s="144">
        <v>54190</v>
      </c>
      <c r="I9" s="152">
        <v>74902</v>
      </c>
      <c r="J9" s="144">
        <v>33424</v>
      </c>
      <c r="K9" s="144">
        <v>46017</v>
      </c>
      <c r="L9" s="144">
        <v>50285</v>
      </c>
      <c r="M9" s="75">
        <v>21</v>
      </c>
      <c r="N9" s="144">
        <v>38438</v>
      </c>
      <c r="O9" s="144">
        <v>52918</v>
      </c>
      <c r="P9" s="144">
        <v>57825</v>
      </c>
      <c r="Q9" s="75">
        <v>21</v>
      </c>
      <c r="R9" s="75" t="s">
        <v>67</v>
      </c>
    </row>
    <row r="10" spans="1:18" x14ac:dyDescent="0.25">
      <c r="A10" s="19" t="s">
        <v>46</v>
      </c>
      <c r="B10" s="75" t="s">
        <v>38</v>
      </c>
      <c r="C10" s="75" t="s">
        <v>38</v>
      </c>
      <c r="D10" s="144">
        <v>36389</v>
      </c>
      <c r="E10" s="144">
        <v>51506</v>
      </c>
      <c r="F10" s="144">
        <v>40158</v>
      </c>
      <c r="G10" s="144">
        <v>56293</v>
      </c>
      <c r="H10" s="144">
        <v>52134</v>
      </c>
      <c r="I10" s="152">
        <v>60798</v>
      </c>
      <c r="J10" s="144">
        <v>29804</v>
      </c>
      <c r="K10" s="144">
        <v>38793</v>
      </c>
      <c r="L10" s="144">
        <v>39431</v>
      </c>
      <c r="M10" s="75">
        <v>20</v>
      </c>
      <c r="N10" s="144">
        <v>33213</v>
      </c>
      <c r="O10" s="144">
        <v>42189</v>
      </c>
      <c r="P10" s="144">
        <v>41988</v>
      </c>
      <c r="Q10" s="75">
        <v>20</v>
      </c>
      <c r="R10" s="75" t="s">
        <v>41</v>
      </c>
    </row>
    <row r="11" spans="1:18" x14ac:dyDescent="0.25">
      <c r="A11" s="19" t="s">
        <v>47</v>
      </c>
      <c r="B11" s="75" t="s">
        <v>38</v>
      </c>
      <c r="C11" s="75" t="s">
        <v>38</v>
      </c>
      <c r="D11" s="144">
        <v>39646</v>
      </c>
      <c r="E11" s="144">
        <v>52100</v>
      </c>
      <c r="F11" s="144">
        <v>40421</v>
      </c>
      <c r="G11" s="144">
        <v>53566</v>
      </c>
      <c r="H11" s="144">
        <v>49745</v>
      </c>
      <c r="I11" s="152">
        <v>55577</v>
      </c>
      <c r="J11" s="144" t="s">
        <v>38</v>
      </c>
      <c r="K11" s="144" t="s">
        <v>38</v>
      </c>
      <c r="L11" s="144" t="s">
        <v>38</v>
      </c>
      <c r="M11" s="144" t="s">
        <v>38</v>
      </c>
      <c r="N11" s="144" t="s">
        <v>38</v>
      </c>
      <c r="O11" s="144" t="s">
        <v>38</v>
      </c>
      <c r="P11" s="144" t="s">
        <v>38</v>
      </c>
      <c r="Q11" s="144" t="s">
        <v>38</v>
      </c>
      <c r="R11" s="144" t="s">
        <v>38</v>
      </c>
    </row>
    <row r="12" spans="1:18" x14ac:dyDescent="0.25">
      <c r="A12" s="19" t="s">
        <v>48</v>
      </c>
      <c r="B12" s="75" t="s">
        <v>38</v>
      </c>
      <c r="C12" s="75" t="s">
        <v>38</v>
      </c>
      <c r="D12" s="144">
        <v>44484</v>
      </c>
      <c r="E12" s="144">
        <v>59255</v>
      </c>
      <c r="F12" s="144">
        <v>47080</v>
      </c>
      <c r="G12" s="144">
        <v>80803</v>
      </c>
      <c r="H12" s="144">
        <v>66456</v>
      </c>
      <c r="I12" s="152">
        <v>88165</v>
      </c>
      <c r="J12" s="144">
        <v>41259</v>
      </c>
      <c r="K12" s="144" t="s">
        <v>38</v>
      </c>
      <c r="L12" s="144" t="s">
        <v>38</v>
      </c>
      <c r="M12" s="144" t="s">
        <v>38</v>
      </c>
      <c r="N12" s="144" t="s">
        <v>38</v>
      </c>
      <c r="O12" s="144" t="s">
        <v>38</v>
      </c>
      <c r="P12" s="144" t="s">
        <v>38</v>
      </c>
      <c r="Q12" s="144" t="s">
        <v>38</v>
      </c>
      <c r="R12" s="144" t="s">
        <v>38</v>
      </c>
    </row>
    <row r="13" spans="1:18" x14ac:dyDescent="0.25">
      <c r="A13" s="19" t="s">
        <v>49</v>
      </c>
      <c r="B13" s="75" t="s">
        <v>38</v>
      </c>
      <c r="C13" s="75" t="s">
        <v>38</v>
      </c>
      <c r="D13" s="144">
        <v>34660</v>
      </c>
      <c r="E13" s="144">
        <v>53180</v>
      </c>
      <c r="F13" s="144">
        <v>37071</v>
      </c>
      <c r="G13" s="144">
        <v>60775</v>
      </c>
      <c r="H13" s="144">
        <v>42744</v>
      </c>
      <c r="I13" s="152">
        <v>67904</v>
      </c>
      <c r="J13" s="144">
        <v>34390</v>
      </c>
      <c r="K13" s="144">
        <v>40825</v>
      </c>
      <c r="L13" s="144">
        <v>52785</v>
      </c>
      <c r="M13" s="75">
        <v>35</v>
      </c>
      <c r="N13" s="144">
        <v>36780</v>
      </c>
      <c r="O13" s="144">
        <v>45360</v>
      </c>
      <c r="P13" s="144">
        <v>60620</v>
      </c>
      <c r="Q13" s="75">
        <v>35</v>
      </c>
      <c r="R13" s="75" t="s">
        <v>68</v>
      </c>
    </row>
    <row r="14" spans="1:18" x14ac:dyDescent="0.25">
      <c r="A14" s="19" t="s">
        <v>51</v>
      </c>
      <c r="B14" s="75" t="s">
        <v>38</v>
      </c>
      <c r="C14" s="75" t="s">
        <v>38</v>
      </c>
      <c r="D14" s="144">
        <v>37370</v>
      </c>
      <c r="E14" s="144">
        <v>52370</v>
      </c>
      <c r="F14" s="144">
        <v>40870</v>
      </c>
      <c r="G14" s="144">
        <v>57370</v>
      </c>
      <c r="H14" s="144">
        <v>47941</v>
      </c>
      <c r="I14" s="152">
        <v>59900</v>
      </c>
      <c r="J14" s="144">
        <v>35000</v>
      </c>
      <c r="K14" s="144">
        <v>43500</v>
      </c>
      <c r="L14" s="144">
        <v>50000</v>
      </c>
      <c r="M14" s="75">
        <v>25</v>
      </c>
      <c r="N14" s="144">
        <v>38500</v>
      </c>
      <c r="O14" s="144">
        <v>47850</v>
      </c>
      <c r="P14" s="144">
        <v>55000</v>
      </c>
      <c r="Q14" s="75">
        <v>25</v>
      </c>
      <c r="R14" s="75" t="s">
        <v>69</v>
      </c>
    </row>
    <row r="15" spans="1:18" x14ac:dyDescent="0.25">
      <c r="A15" s="19" t="s">
        <v>53</v>
      </c>
      <c r="B15" s="75" t="s">
        <v>38</v>
      </c>
      <c r="C15" s="75" t="s">
        <v>38</v>
      </c>
      <c r="D15" s="144">
        <v>31918</v>
      </c>
      <c r="E15" s="144">
        <v>43629</v>
      </c>
      <c r="F15" s="144">
        <v>33156</v>
      </c>
      <c r="G15" s="144">
        <v>45436</v>
      </c>
      <c r="H15" s="144">
        <v>45276</v>
      </c>
      <c r="I15" s="152">
        <v>47360</v>
      </c>
      <c r="J15" s="144">
        <v>31600</v>
      </c>
      <c r="K15" s="144">
        <v>38075</v>
      </c>
      <c r="L15" s="144">
        <v>42325</v>
      </c>
      <c r="M15" s="75">
        <v>25</v>
      </c>
      <c r="N15" s="144">
        <v>32800</v>
      </c>
      <c r="O15" s="144">
        <v>39700</v>
      </c>
      <c r="P15" s="144">
        <v>43950</v>
      </c>
      <c r="Q15" s="75">
        <v>25</v>
      </c>
      <c r="R15" s="75" t="s">
        <v>41</v>
      </c>
    </row>
    <row r="16" spans="1:18" x14ac:dyDescent="0.25">
      <c r="A16" s="19" t="s">
        <v>54</v>
      </c>
      <c r="B16" s="75" t="s">
        <v>38</v>
      </c>
      <c r="C16" s="75" t="s">
        <v>38</v>
      </c>
      <c r="D16" s="144">
        <v>32367</v>
      </c>
      <c r="E16" s="144">
        <v>50764</v>
      </c>
      <c r="F16" s="144">
        <v>36950</v>
      </c>
      <c r="G16" s="144">
        <v>57439</v>
      </c>
      <c r="H16" s="144">
        <v>48769</v>
      </c>
      <c r="I16" s="152">
        <v>70022</v>
      </c>
      <c r="J16" s="144">
        <v>27911</v>
      </c>
      <c r="K16" s="144">
        <v>39271</v>
      </c>
      <c r="L16" s="144">
        <v>42887</v>
      </c>
      <c r="M16" s="75">
        <v>22</v>
      </c>
      <c r="N16" s="144">
        <v>31958</v>
      </c>
      <c r="O16" s="144">
        <v>44518</v>
      </c>
      <c r="P16" s="144">
        <v>48549</v>
      </c>
      <c r="Q16" s="75">
        <v>22</v>
      </c>
      <c r="R16" s="75" t="s">
        <v>55</v>
      </c>
    </row>
    <row r="17" spans="1:18" x14ac:dyDescent="0.25">
      <c r="A17" s="19" t="s">
        <v>56</v>
      </c>
      <c r="B17" s="75" t="s">
        <v>38</v>
      </c>
      <c r="C17" s="75" t="s">
        <v>38</v>
      </c>
      <c r="D17" s="144">
        <v>35334</v>
      </c>
      <c r="E17" s="144">
        <v>47000</v>
      </c>
      <c r="F17" s="144">
        <v>38247</v>
      </c>
      <c r="G17" s="144">
        <v>51435</v>
      </c>
      <c r="H17" s="144">
        <v>48817</v>
      </c>
      <c r="I17" s="152">
        <v>59609</v>
      </c>
      <c r="J17" s="144">
        <v>31500</v>
      </c>
      <c r="K17" s="144">
        <v>38085</v>
      </c>
      <c r="L17" s="144">
        <v>38085</v>
      </c>
      <c r="M17" s="75">
        <v>11</v>
      </c>
      <c r="N17" s="144">
        <v>34915</v>
      </c>
      <c r="O17" s="144">
        <v>42390</v>
      </c>
      <c r="P17" s="144">
        <v>42390</v>
      </c>
      <c r="Q17" s="75">
        <v>11</v>
      </c>
      <c r="R17" s="75" t="s">
        <v>41</v>
      </c>
    </row>
    <row r="18" spans="1:18" x14ac:dyDescent="0.25">
      <c r="A18" s="19" t="s">
        <v>57</v>
      </c>
      <c r="B18" s="75" t="s">
        <v>38</v>
      </c>
      <c r="C18" s="75" t="s">
        <v>38</v>
      </c>
      <c r="D18" s="144">
        <v>39400</v>
      </c>
      <c r="E18" s="144">
        <v>58424</v>
      </c>
      <c r="F18" s="144">
        <v>43551</v>
      </c>
      <c r="G18" s="144">
        <v>59947</v>
      </c>
      <c r="H18" s="144">
        <v>51890</v>
      </c>
      <c r="I18" s="152">
        <v>57380</v>
      </c>
      <c r="J18" s="144">
        <v>28080</v>
      </c>
      <c r="K18" s="144">
        <v>42310</v>
      </c>
      <c r="L18" s="144">
        <v>45510</v>
      </c>
      <c r="M18" s="75">
        <v>20</v>
      </c>
      <c r="N18" s="144">
        <v>28080</v>
      </c>
      <c r="O18" s="144">
        <v>42310</v>
      </c>
      <c r="P18" s="144">
        <v>45510</v>
      </c>
      <c r="Q18" s="75">
        <v>20</v>
      </c>
      <c r="R18" s="75" t="s">
        <v>41</v>
      </c>
    </row>
    <row r="19" spans="1:18" x14ac:dyDescent="0.25">
      <c r="A19" s="27" t="s">
        <v>58</v>
      </c>
      <c r="B19" s="75" t="s">
        <v>38</v>
      </c>
      <c r="C19" s="75" t="s">
        <v>38</v>
      </c>
      <c r="D19" s="144">
        <v>39398</v>
      </c>
      <c r="E19" s="144">
        <v>63157</v>
      </c>
      <c r="F19" s="144">
        <v>42576</v>
      </c>
      <c r="G19" s="144">
        <v>70580</v>
      </c>
      <c r="H19" s="144">
        <v>49690</v>
      </c>
      <c r="I19" s="152">
        <v>67982</v>
      </c>
      <c r="J19" s="144">
        <v>30500</v>
      </c>
      <c r="K19" s="144" t="s">
        <v>38</v>
      </c>
      <c r="L19" s="144" t="s">
        <v>38</v>
      </c>
      <c r="M19" s="144" t="s">
        <v>38</v>
      </c>
      <c r="N19" s="144" t="s">
        <v>38</v>
      </c>
      <c r="O19" s="144" t="s">
        <v>38</v>
      </c>
      <c r="P19" s="144" t="s">
        <v>38</v>
      </c>
      <c r="Q19" s="144" t="s">
        <v>38</v>
      </c>
      <c r="R19" s="144" t="s">
        <v>38</v>
      </c>
    </row>
    <row r="20" spans="1:18" x14ac:dyDescent="0.25">
      <c r="A20" s="27" t="s">
        <v>59</v>
      </c>
      <c r="B20" s="75" t="s">
        <v>38</v>
      </c>
      <c r="C20" s="75" t="s">
        <v>38</v>
      </c>
      <c r="D20" s="144">
        <v>33665</v>
      </c>
      <c r="E20" s="144">
        <v>54696</v>
      </c>
      <c r="F20" s="144">
        <v>36498</v>
      </c>
      <c r="G20" s="144">
        <v>57544</v>
      </c>
      <c r="H20" s="144">
        <v>45622</v>
      </c>
      <c r="I20" s="152">
        <v>61306</v>
      </c>
      <c r="J20" s="144">
        <v>30315</v>
      </c>
      <c r="K20" s="144">
        <v>38338</v>
      </c>
      <c r="L20" s="144">
        <v>48709</v>
      </c>
      <c r="M20" s="75">
        <v>35</v>
      </c>
      <c r="N20" s="144">
        <v>32843</v>
      </c>
      <c r="O20" s="144">
        <v>40867</v>
      </c>
      <c r="P20" s="144">
        <v>51237</v>
      </c>
      <c r="Q20" s="75">
        <v>35</v>
      </c>
      <c r="R20" s="75" t="s">
        <v>66</v>
      </c>
    </row>
    <row r="21" spans="1:18" x14ac:dyDescent="0.25">
      <c r="A21" s="29" t="s">
        <v>61</v>
      </c>
      <c r="B21" s="228" t="s">
        <v>38</v>
      </c>
      <c r="C21" s="219" t="s">
        <v>38</v>
      </c>
      <c r="D21" s="229">
        <v>36733.625</v>
      </c>
      <c r="E21" s="229">
        <v>53204.9375</v>
      </c>
      <c r="F21" s="229">
        <v>40108.375</v>
      </c>
      <c r="G21" s="229">
        <v>59099.3125</v>
      </c>
      <c r="H21" s="229">
        <v>50411.375</v>
      </c>
      <c r="I21" s="230">
        <v>64369.9375</v>
      </c>
      <c r="J21" s="229">
        <v>32069</v>
      </c>
      <c r="K21" s="229">
        <v>40614.181818181816</v>
      </c>
      <c r="L21" s="229">
        <v>44891.454545454544</v>
      </c>
      <c r="M21" s="219">
        <v>23</v>
      </c>
      <c r="N21" s="229">
        <v>34960.181818181816</v>
      </c>
      <c r="O21" s="229">
        <v>44692.090909090912</v>
      </c>
      <c r="P21" s="229">
        <v>49363.727272727272</v>
      </c>
      <c r="Q21" s="219">
        <v>23</v>
      </c>
      <c r="R21" s="201"/>
    </row>
    <row r="22" spans="1:18" x14ac:dyDescent="0.25">
      <c r="A22" s="147" t="s">
        <v>62</v>
      </c>
      <c r="B22" s="232">
        <v>100</v>
      </c>
      <c r="C22" s="238">
        <v>-0.17</v>
      </c>
      <c r="D22" s="233">
        <v>37521</v>
      </c>
      <c r="E22" s="233">
        <v>54595</v>
      </c>
      <c r="F22" s="233">
        <v>40760</v>
      </c>
      <c r="G22" s="233">
        <v>62897</v>
      </c>
      <c r="H22" s="233">
        <v>58479</v>
      </c>
      <c r="I22" s="234">
        <v>69165</v>
      </c>
      <c r="J22" s="233"/>
      <c r="K22" s="233"/>
      <c r="L22" s="233"/>
      <c r="M22" s="232"/>
      <c r="N22" s="233"/>
      <c r="O22" s="233"/>
      <c r="P22" s="233"/>
      <c r="Q22" s="232"/>
      <c r="R22" s="148"/>
    </row>
  </sheetData>
  <sheetProtection algorithmName="SHA-512" hashValue="2W10Vx8IkU5axr2M1kEz93IbDJk+8B+3RfhD2fF5721hLisM+Qi76U7H9yhoQk+s465QzIPVNuWW+aHUPV+VVA==" saltValue="GTRnLKPrEHgT6arkzrLVrw=="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pageSetup orientation="portrait" horizontalDpi="1200" verticalDpi="1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D6858-29E3-4D5A-8953-5EC66A3B0BFE}">
  <sheetPr codeName="Sheet5">
    <tabColor rgb="FF80A833"/>
  </sheetPr>
  <dimension ref="A1:R22"/>
  <sheetViews>
    <sheetView workbookViewId="0">
      <pane xSplit="1" ySplit="4" topLeftCell="B5" activePane="bottomRight" state="frozen"/>
      <selection pane="topRight"/>
      <selection pane="bottomLeft"/>
      <selection pane="bottomRight"/>
    </sheetView>
  </sheetViews>
  <sheetFormatPr defaultRowHeight="15" x14ac:dyDescent="0.25"/>
  <cols>
    <col min="1" max="1" width="20.28515625" style="6" customWidth="1"/>
    <col min="2" max="2" width="11.140625" customWidth="1"/>
    <col min="3" max="3" width="18.28515625" customWidth="1"/>
    <col min="4" max="9" width="15.28515625" customWidth="1"/>
    <col min="10" max="17" width="14.28515625" customWidth="1"/>
    <col min="18" max="18" width="32.5703125" customWidth="1"/>
  </cols>
  <sheetData>
    <row r="1" spans="1:18" s="1" customFormat="1" ht="20.25" x14ac:dyDescent="0.3">
      <c r="A1" s="320" t="s">
        <v>5</v>
      </c>
      <c r="B1" s="5"/>
    </row>
    <row r="2" spans="1:18" s="1" customFormat="1" x14ac:dyDescent="0.25">
      <c r="A2" s="6"/>
      <c r="D2" s="599" t="s">
        <v>14</v>
      </c>
      <c r="E2" s="599"/>
      <c r="F2" s="599"/>
      <c r="G2" s="599"/>
      <c r="H2" s="599"/>
      <c r="I2" s="600"/>
      <c r="J2" s="601" t="s">
        <v>15</v>
      </c>
      <c r="K2" s="601"/>
      <c r="L2" s="601"/>
      <c r="M2" s="601"/>
      <c r="N2" s="601"/>
      <c r="O2" s="601"/>
      <c r="P2" s="601"/>
      <c r="Q2" s="601"/>
      <c r="R2" s="601"/>
    </row>
    <row r="3" spans="1:18" s="1" customFormat="1" x14ac:dyDescent="0.25">
      <c r="A3" s="6"/>
      <c r="D3" s="602" t="s">
        <v>16</v>
      </c>
      <c r="E3" s="602"/>
      <c r="F3" s="603" t="s">
        <v>17</v>
      </c>
      <c r="G3" s="603"/>
      <c r="H3" s="604" t="s">
        <v>18</v>
      </c>
      <c r="I3" s="605"/>
      <c r="J3" s="606" t="s">
        <v>16</v>
      </c>
      <c r="K3" s="606"/>
      <c r="L3" s="606"/>
      <c r="M3" s="607"/>
      <c r="N3" s="608" t="s">
        <v>17</v>
      </c>
      <c r="O3" s="609"/>
      <c r="P3" s="609"/>
      <c r="Q3" s="609"/>
      <c r="R3" s="7" t="s">
        <v>18</v>
      </c>
    </row>
    <row r="4" spans="1:18" s="18" customFormat="1" ht="75.75" thickBot="1" x14ac:dyDescent="0.25">
      <c r="A4" s="136" t="s">
        <v>19</v>
      </c>
      <c r="B4" s="137" t="s">
        <v>20</v>
      </c>
      <c r="C4" s="137" t="s">
        <v>21</v>
      </c>
      <c r="D4" s="138" t="s">
        <v>22</v>
      </c>
      <c r="E4" s="138" t="s">
        <v>23</v>
      </c>
      <c r="F4" s="139" t="s">
        <v>24</v>
      </c>
      <c r="G4" s="139" t="s">
        <v>25</v>
      </c>
      <c r="H4" s="140" t="s">
        <v>26</v>
      </c>
      <c r="I4" s="151" t="s">
        <v>27</v>
      </c>
      <c r="J4" s="141" t="s">
        <v>28</v>
      </c>
      <c r="K4" s="137" t="s">
        <v>29</v>
      </c>
      <c r="L4" s="141" t="s">
        <v>30</v>
      </c>
      <c r="M4" s="141" t="s">
        <v>31</v>
      </c>
      <c r="N4" s="139" t="s">
        <v>32</v>
      </c>
      <c r="O4" s="142" t="s">
        <v>33</v>
      </c>
      <c r="P4" s="139" t="s">
        <v>34</v>
      </c>
      <c r="Q4" s="139" t="s">
        <v>35</v>
      </c>
      <c r="R4" s="143" t="s">
        <v>36</v>
      </c>
    </row>
    <row r="5" spans="1:18" ht="15.75" thickTop="1" x14ac:dyDescent="0.25">
      <c r="A5" s="19" t="s">
        <v>37</v>
      </c>
      <c r="B5" s="75">
        <v>87</v>
      </c>
      <c r="C5" s="177">
        <v>-0.29399999999999998</v>
      </c>
      <c r="D5" s="144">
        <v>38477</v>
      </c>
      <c r="E5" s="144">
        <v>49532</v>
      </c>
      <c r="F5" s="144">
        <v>44223</v>
      </c>
      <c r="G5" s="144">
        <v>56684</v>
      </c>
      <c r="H5" s="144">
        <v>50391</v>
      </c>
      <c r="I5" s="152">
        <v>65192</v>
      </c>
      <c r="J5" s="144">
        <v>38342</v>
      </c>
      <c r="K5" s="144">
        <v>46457</v>
      </c>
      <c r="L5" s="144">
        <v>48794</v>
      </c>
      <c r="M5" s="75">
        <v>27</v>
      </c>
      <c r="N5" s="75">
        <v>44091</v>
      </c>
      <c r="O5" s="75">
        <v>53426</v>
      </c>
      <c r="P5" s="75">
        <v>55944</v>
      </c>
      <c r="Q5" s="75">
        <v>27</v>
      </c>
      <c r="R5" s="75" t="s">
        <v>70</v>
      </c>
    </row>
    <row r="6" spans="1:18" x14ac:dyDescent="0.25">
      <c r="A6" s="19" t="s">
        <v>40</v>
      </c>
      <c r="B6" s="75">
        <v>85.5</v>
      </c>
      <c r="C6" s="177">
        <v>-0.24299999999999999</v>
      </c>
      <c r="D6" s="144">
        <v>33973</v>
      </c>
      <c r="E6" s="144">
        <v>46675</v>
      </c>
      <c r="F6" s="144">
        <v>37935</v>
      </c>
      <c r="G6" s="144">
        <v>46454</v>
      </c>
      <c r="H6" s="144">
        <v>48304</v>
      </c>
      <c r="I6" s="152">
        <v>52316</v>
      </c>
      <c r="J6" s="144">
        <v>31000</v>
      </c>
      <c r="K6" s="144">
        <v>37750</v>
      </c>
      <c r="L6" s="144">
        <v>37750</v>
      </c>
      <c r="M6" s="75">
        <v>15</v>
      </c>
      <c r="N6" s="144">
        <v>35650</v>
      </c>
      <c r="O6" s="144">
        <v>43150</v>
      </c>
      <c r="P6" s="144">
        <v>43150</v>
      </c>
      <c r="Q6" s="75">
        <v>15</v>
      </c>
      <c r="R6" s="75" t="s">
        <v>41</v>
      </c>
    </row>
    <row r="7" spans="1:18" x14ac:dyDescent="0.25">
      <c r="A7" s="19" t="s">
        <v>42</v>
      </c>
      <c r="B7" s="75">
        <v>99.2</v>
      </c>
      <c r="C7" s="177">
        <v>-0.18</v>
      </c>
      <c r="D7" s="144">
        <v>41415</v>
      </c>
      <c r="E7" s="144">
        <v>58374</v>
      </c>
      <c r="F7" s="144">
        <v>47034</v>
      </c>
      <c r="G7" s="144">
        <v>73365</v>
      </c>
      <c r="H7" s="144">
        <v>61286</v>
      </c>
      <c r="I7" s="152">
        <v>83359</v>
      </c>
      <c r="J7" s="144">
        <v>28281</v>
      </c>
      <c r="K7" s="144" t="s">
        <v>38</v>
      </c>
      <c r="L7" s="144" t="s">
        <v>38</v>
      </c>
      <c r="M7" s="144" t="s">
        <v>38</v>
      </c>
      <c r="N7" s="144" t="s">
        <v>38</v>
      </c>
      <c r="O7" s="144" t="s">
        <v>38</v>
      </c>
      <c r="P7" s="144" t="s">
        <v>38</v>
      </c>
      <c r="Q7" s="144" t="s">
        <v>38</v>
      </c>
      <c r="R7" s="144" t="s">
        <v>38</v>
      </c>
    </row>
    <row r="8" spans="1:18" x14ac:dyDescent="0.25">
      <c r="A8" s="19" t="s">
        <v>43</v>
      </c>
      <c r="B8" s="75">
        <v>95.7</v>
      </c>
      <c r="C8" s="177">
        <v>-0.25700000000000001</v>
      </c>
      <c r="D8" s="144">
        <v>37405</v>
      </c>
      <c r="E8" s="144">
        <v>59991</v>
      </c>
      <c r="F8" s="144">
        <v>38777</v>
      </c>
      <c r="G8" s="144">
        <v>59616</v>
      </c>
      <c r="H8" s="144">
        <v>47267</v>
      </c>
      <c r="I8" s="152">
        <v>62196</v>
      </c>
      <c r="J8" s="144" t="s">
        <v>38</v>
      </c>
      <c r="K8" s="144" t="s">
        <v>38</v>
      </c>
      <c r="L8" s="144" t="s">
        <v>38</v>
      </c>
      <c r="M8" s="144" t="s">
        <v>38</v>
      </c>
      <c r="N8" s="144" t="s">
        <v>38</v>
      </c>
      <c r="O8" s="144" t="s">
        <v>38</v>
      </c>
      <c r="P8" s="144" t="s">
        <v>38</v>
      </c>
      <c r="Q8" s="144" t="s">
        <v>38</v>
      </c>
      <c r="R8" s="144" t="s">
        <v>38</v>
      </c>
    </row>
    <row r="9" spans="1:18" x14ac:dyDescent="0.25">
      <c r="A9" s="19" t="s">
        <v>44</v>
      </c>
      <c r="B9" s="75">
        <v>90</v>
      </c>
      <c r="C9" s="177">
        <v>-0.28999999999999998</v>
      </c>
      <c r="D9" s="144">
        <v>34872</v>
      </c>
      <c r="E9" s="144">
        <v>52369</v>
      </c>
      <c r="F9" s="144">
        <v>39894</v>
      </c>
      <c r="G9" s="144">
        <v>60117</v>
      </c>
      <c r="H9" s="144">
        <v>55532</v>
      </c>
      <c r="I9" s="152">
        <v>75145</v>
      </c>
      <c r="J9" s="144">
        <v>33424</v>
      </c>
      <c r="K9" s="144">
        <v>46017</v>
      </c>
      <c r="L9" s="144">
        <v>50285</v>
      </c>
      <c r="M9" s="75">
        <v>21</v>
      </c>
      <c r="N9" s="144">
        <v>38438</v>
      </c>
      <c r="O9" s="144">
        <v>52918</v>
      </c>
      <c r="P9" s="144">
        <v>53551</v>
      </c>
      <c r="Q9" s="75">
        <v>21</v>
      </c>
      <c r="R9" s="75" t="s">
        <v>67</v>
      </c>
    </row>
    <row r="10" spans="1:18" x14ac:dyDescent="0.25">
      <c r="A10" s="19" t="s">
        <v>46</v>
      </c>
      <c r="B10" s="75">
        <v>84.4</v>
      </c>
      <c r="C10" s="177">
        <v>-0.246</v>
      </c>
      <c r="D10" s="144">
        <v>36494</v>
      </c>
      <c r="E10" s="144">
        <v>51688</v>
      </c>
      <c r="F10" s="144">
        <v>40247</v>
      </c>
      <c r="G10" s="144">
        <v>56530</v>
      </c>
      <c r="H10" s="144">
        <v>52338</v>
      </c>
      <c r="I10" s="152">
        <v>61176</v>
      </c>
      <c r="J10" s="144">
        <v>29804</v>
      </c>
      <c r="K10" s="144">
        <v>38793</v>
      </c>
      <c r="L10" s="144">
        <v>39431</v>
      </c>
      <c r="M10" s="75">
        <v>20</v>
      </c>
      <c r="N10" s="144">
        <v>33213</v>
      </c>
      <c r="O10" s="144">
        <v>42189</v>
      </c>
      <c r="P10" s="144">
        <v>42828</v>
      </c>
      <c r="Q10" s="75">
        <v>20</v>
      </c>
      <c r="R10" s="75" t="s">
        <v>41</v>
      </c>
    </row>
    <row r="11" spans="1:18" x14ac:dyDescent="0.25">
      <c r="A11" s="19" t="s">
        <v>47</v>
      </c>
      <c r="B11" s="75">
        <v>90.1</v>
      </c>
      <c r="C11" s="177">
        <v>-0.23499999999999999</v>
      </c>
      <c r="D11" s="144">
        <v>40128</v>
      </c>
      <c r="E11" s="144">
        <v>52676</v>
      </c>
      <c r="F11" s="144">
        <v>40714</v>
      </c>
      <c r="G11" s="144">
        <v>53871</v>
      </c>
      <c r="H11" s="144">
        <v>49801</v>
      </c>
      <c r="I11" s="152">
        <v>56036</v>
      </c>
      <c r="J11" s="144" t="s">
        <v>38</v>
      </c>
      <c r="K11" s="144" t="s">
        <v>38</v>
      </c>
      <c r="L11" s="144" t="s">
        <v>38</v>
      </c>
      <c r="M11" s="144" t="s">
        <v>38</v>
      </c>
      <c r="N11" s="144" t="s">
        <v>38</v>
      </c>
      <c r="O11" s="144" t="s">
        <v>38</v>
      </c>
      <c r="P11" s="144" t="s">
        <v>38</v>
      </c>
      <c r="Q11" s="144" t="s">
        <v>38</v>
      </c>
      <c r="R11" s="144" t="s">
        <v>38</v>
      </c>
    </row>
    <row r="12" spans="1:18" x14ac:dyDescent="0.25">
      <c r="A12" s="19" t="s">
        <v>48</v>
      </c>
      <c r="B12" s="75">
        <v>114.9</v>
      </c>
      <c r="C12" s="177">
        <v>-0.14399999999999999</v>
      </c>
      <c r="D12" s="144">
        <v>44675</v>
      </c>
      <c r="E12" s="144">
        <v>61035</v>
      </c>
      <c r="F12" s="144">
        <v>47502</v>
      </c>
      <c r="G12" s="144">
        <v>81706</v>
      </c>
      <c r="H12" s="144">
        <v>68357</v>
      </c>
      <c r="I12" s="152">
        <v>89704</v>
      </c>
      <c r="J12" s="144">
        <v>42126</v>
      </c>
      <c r="K12" s="144" t="s">
        <v>38</v>
      </c>
      <c r="L12" s="144" t="s">
        <v>38</v>
      </c>
      <c r="M12" s="144" t="s">
        <v>38</v>
      </c>
      <c r="N12" s="144" t="s">
        <v>38</v>
      </c>
      <c r="O12" s="144" t="s">
        <v>38</v>
      </c>
      <c r="P12" s="144" t="s">
        <v>38</v>
      </c>
      <c r="Q12" s="144" t="s">
        <v>38</v>
      </c>
      <c r="R12" s="144" t="s">
        <v>38</v>
      </c>
    </row>
    <row r="13" spans="1:18" x14ac:dyDescent="0.25">
      <c r="A13" s="19" t="s">
        <v>49</v>
      </c>
      <c r="B13" s="75">
        <v>81.900000000000006</v>
      </c>
      <c r="C13" s="177">
        <v>-0.189</v>
      </c>
      <c r="D13" s="144">
        <v>34780</v>
      </c>
      <c r="E13" s="144">
        <v>53344</v>
      </c>
      <c r="F13" s="144">
        <v>37203</v>
      </c>
      <c r="G13" s="144">
        <v>61043</v>
      </c>
      <c r="H13" s="144">
        <v>44659</v>
      </c>
      <c r="I13" s="152">
        <v>68041</v>
      </c>
      <c r="J13" s="144">
        <v>34390</v>
      </c>
      <c r="K13" s="144">
        <v>40825</v>
      </c>
      <c r="L13" s="144">
        <v>52785</v>
      </c>
      <c r="M13" s="75">
        <v>35</v>
      </c>
      <c r="N13" s="144">
        <v>36780</v>
      </c>
      <c r="O13" s="144">
        <v>45360</v>
      </c>
      <c r="P13" s="144">
        <v>60620</v>
      </c>
      <c r="Q13" s="75">
        <v>35</v>
      </c>
      <c r="R13" s="75" t="s">
        <v>68</v>
      </c>
    </row>
    <row r="14" spans="1:18" x14ac:dyDescent="0.25">
      <c r="A14" s="19" t="s">
        <v>51</v>
      </c>
      <c r="B14" s="75">
        <v>90.2</v>
      </c>
      <c r="C14" s="177">
        <v>-0.35499999999999998</v>
      </c>
      <c r="D14" s="144">
        <v>37514</v>
      </c>
      <c r="E14" s="144">
        <v>53466</v>
      </c>
      <c r="F14" s="144">
        <v>41046</v>
      </c>
      <c r="G14" s="144">
        <v>58600</v>
      </c>
      <c r="H14" s="144">
        <v>49970</v>
      </c>
      <c r="I14" s="152">
        <v>61163</v>
      </c>
      <c r="J14" s="144">
        <v>35000</v>
      </c>
      <c r="K14" s="144">
        <v>45250</v>
      </c>
      <c r="L14" s="144">
        <v>51000</v>
      </c>
      <c r="M14" s="75">
        <v>25</v>
      </c>
      <c r="N14" s="144">
        <v>38500</v>
      </c>
      <c r="O14" s="144">
        <v>49780</v>
      </c>
      <c r="P14" s="144">
        <v>56100</v>
      </c>
      <c r="Q14" s="75">
        <v>25</v>
      </c>
      <c r="R14" s="75" t="s">
        <v>71</v>
      </c>
    </row>
    <row r="15" spans="1:18" x14ac:dyDescent="0.25">
      <c r="A15" s="19" t="s">
        <v>53</v>
      </c>
      <c r="B15" s="75">
        <v>86.5</v>
      </c>
      <c r="C15" s="177">
        <v>-0.35399999999999998</v>
      </c>
      <c r="D15" s="144">
        <v>31919</v>
      </c>
      <c r="E15" s="144">
        <v>43587</v>
      </c>
      <c r="F15" s="144">
        <v>33159</v>
      </c>
      <c r="G15" s="144">
        <v>45348</v>
      </c>
      <c r="H15" s="144">
        <v>45292</v>
      </c>
      <c r="I15" s="152">
        <v>47466</v>
      </c>
      <c r="J15" s="144">
        <v>31600</v>
      </c>
      <c r="K15" s="144">
        <v>38075</v>
      </c>
      <c r="L15" s="144">
        <v>42325</v>
      </c>
      <c r="M15" s="75">
        <v>25</v>
      </c>
      <c r="N15" s="144">
        <v>32800</v>
      </c>
      <c r="O15" s="144">
        <v>39700</v>
      </c>
      <c r="P15" s="144">
        <v>43950</v>
      </c>
      <c r="Q15" s="75">
        <v>25</v>
      </c>
      <c r="R15" s="75" t="s">
        <v>41</v>
      </c>
    </row>
    <row r="16" spans="1:18" x14ac:dyDescent="0.25">
      <c r="A16" s="19" t="s">
        <v>54</v>
      </c>
      <c r="B16" s="75">
        <v>92.9</v>
      </c>
      <c r="C16" s="177">
        <v>-0.20499999999999999</v>
      </c>
      <c r="D16" s="144">
        <v>33057</v>
      </c>
      <c r="E16" s="144">
        <v>52267</v>
      </c>
      <c r="F16" s="144">
        <v>37718</v>
      </c>
      <c r="G16" s="144">
        <v>59150</v>
      </c>
      <c r="H16" s="144">
        <v>50000</v>
      </c>
      <c r="I16" s="152">
        <v>72084</v>
      </c>
      <c r="J16" s="144">
        <v>28190</v>
      </c>
      <c r="K16" s="144">
        <v>39663</v>
      </c>
      <c r="L16" s="144">
        <v>43749</v>
      </c>
      <c r="M16" s="75">
        <v>23</v>
      </c>
      <c r="N16" s="144">
        <v>32278</v>
      </c>
      <c r="O16" s="144">
        <v>44963</v>
      </c>
      <c r="P16" s="144">
        <v>49525</v>
      </c>
      <c r="Q16" s="75">
        <v>23</v>
      </c>
      <c r="R16" s="75" t="s">
        <v>72</v>
      </c>
    </row>
    <row r="17" spans="1:18" x14ac:dyDescent="0.25">
      <c r="A17" s="19" t="s">
        <v>56</v>
      </c>
      <c r="B17" s="75">
        <v>86.6</v>
      </c>
      <c r="C17" s="177">
        <v>-0.27300000000000002</v>
      </c>
      <c r="D17" s="144">
        <v>36402</v>
      </c>
      <c r="E17" s="144">
        <v>48568</v>
      </c>
      <c r="F17" s="144">
        <v>39491</v>
      </c>
      <c r="G17" s="144">
        <v>53020</v>
      </c>
      <c r="H17" s="144">
        <v>50099</v>
      </c>
      <c r="I17" s="152">
        <v>60817</v>
      </c>
      <c r="J17" s="144">
        <v>32445</v>
      </c>
      <c r="K17" s="144">
        <v>39030</v>
      </c>
      <c r="L17" s="144">
        <v>39030</v>
      </c>
      <c r="M17" s="75">
        <v>11</v>
      </c>
      <c r="N17" s="144">
        <v>35860</v>
      </c>
      <c r="O17" s="144">
        <v>43335</v>
      </c>
      <c r="P17" s="144">
        <v>43335</v>
      </c>
      <c r="Q17" s="75">
        <v>11</v>
      </c>
      <c r="R17" s="75" t="s">
        <v>41</v>
      </c>
    </row>
    <row r="18" spans="1:18" x14ac:dyDescent="0.25">
      <c r="A18" s="19" t="s">
        <v>57</v>
      </c>
      <c r="B18" s="75">
        <v>91.4</v>
      </c>
      <c r="C18" s="177">
        <v>-0.28899999999999998</v>
      </c>
      <c r="D18" s="144">
        <v>40725</v>
      </c>
      <c r="E18" s="144">
        <v>58399</v>
      </c>
      <c r="F18" s="144">
        <v>43460</v>
      </c>
      <c r="G18" s="144">
        <v>59770</v>
      </c>
      <c r="H18" s="144">
        <v>52525</v>
      </c>
      <c r="I18" s="152">
        <v>58692</v>
      </c>
      <c r="J18" s="144">
        <v>28080</v>
      </c>
      <c r="K18" s="144">
        <v>42310</v>
      </c>
      <c r="L18" s="144">
        <v>45510</v>
      </c>
      <c r="M18" s="75">
        <v>20</v>
      </c>
      <c r="N18" s="144">
        <v>28080</v>
      </c>
      <c r="O18" s="144">
        <v>42310</v>
      </c>
      <c r="P18" s="144">
        <v>45510</v>
      </c>
      <c r="Q18" s="75">
        <v>20</v>
      </c>
      <c r="R18" s="75" t="s">
        <v>41</v>
      </c>
    </row>
    <row r="19" spans="1:18" x14ac:dyDescent="0.25">
      <c r="A19" s="27" t="s">
        <v>58</v>
      </c>
      <c r="B19" s="75">
        <v>98.1</v>
      </c>
      <c r="C19" s="177">
        <v>-0.33600000000000002</v>
      </c>
      <c r="D19" s="144">
        <v>39398</v>
      </c>
      <c r="E19" s="144">
        <v>63157</v>
      </c>
      <c r="F19" s="144">
        <v>42576</v>
      </c>
      <c r="G19" s="144">
        <v>70580</v>
      </c>
      <c r="H19" s="144">
        <v>52340</v>
      </c>
      <c r="I19" s="152">
        <v>67982</v>
      </c>
      <c r="J19" s="144">
        <v>31395</v>
      </c>
      <c r="K19" s="144" t="s">
        <v>38</v>
      </c>
      <c r="L19" s="144" t="s">
        <v>38</v>
      </c>
      <c r="M19" s="144" t="s">
        <v>38</v>
      </c>
      <c r="N19" s="144" t="s">
        <v>38</v>
      </c>
      <c r="O19" s="144" t="s">
        <v>38</v>
      </c>
      <c r="P19" s="144" t="s">
        <v>38</v>
      </c>
      <c r="Q19" s="144" t="s">
        <v>38</v>
      </c>
      <c r="R19" s="144" t="s">
        <v>38</v>
      </c>
    </row>
    <row r="20" spans="1:18" x14ac:dyDescent="0.25">
      <c r="A20" s="27" t="s">
        <v>59</v>
      </c>
      <c r="B20" s="75">
        <v>89.7</v>
      </c>
      <c r="C20" s="177">
        <v>-0.21199999999999999</v>
      </c>
      <c r="D20" s="144">
        <v>33684</v>
      </c>
      <c r="E20" s="144">
        <v>54760</v>
      </c>
      <c r="F20" s="144">
        <v>36506</v>
      </c>
      <c r="G20" s="144">
        <v>57613</v>
      </c>
      <c r="H20" s="144">
        <v>45555</v>
      </c>
      <c r="I20" s="152">
        <v>61380</v>
      </c>
      <c r="J20" s="144">
        <v>30315</v>
      </c>
      <c r="K20" s="144">
        <v>38338</v>
      </c>
      <c r="L20" s="144">
        <v>48709</v>
      </c>
      <c r="M20" s="75">
        <v>35</v>
      </c>
      <c r="N20" s="144">
        <v>32843</v>
      </c>
      <c r="O20" s="144">
        <v>40857</v>
      </c>
      <c r="P20" s="144">
        <v>51237</v>
      </c>
      <c r="Q20" s="75">
        <v>35</v>
      </c>
      <c r="R20" s="75" t="s">
        <v>66</v>
      </c>
    </row>
    <row r="21" spans="1:18" x14ac:dyDescent="0.25">
      <c r="A21" s="29" t="s">
        <v>61</v>
      </c>
      <c r="B21" s="228">
        <v>91.5</v>
      </c>
      <c r="C21" s="235">
        <v>-0.25600000000000001</v>
      </c>
      <c r="D21" s="229">
        <v>37182.375</v>
      </c>
      <c r="E21" s="229">
        <v>53743</v>
      </c>
      <c r="F21" s="229">
        <v>40467.8125</v>
      </c>
      <c r="G21" s="229">
        <v>59591.6875</v>
      </c>
      <c r="H21" s="229">
        <v>51482.25</v>
      </c>
      <c r="I21" s="230">
        <v>65171.8125</v>
      </c>
      <c r="J21" s="229">
        <v>32428</v>
      </c>
      <c r="K21" s="229">
        <v>41137</v>
      </c>
      <c r="L21" s="229">
        <v>45397</v>
      </c>
      <c r="M21" s="219">
        <v>23</v>
      </c>
      <c r="N21" s="229">
        <v>35321</v>
      </c>
      <c r="O21" s="229">
        <v>45272</v>
      </c>
      <c r="P21" s="229">
        <v>49614</v>
      </c>
      <c r="Q21" s="219">
        <v>23</v>
      </c>
      <c r="R21" s="201"/>
    </row>
    <row r="22" spans="1:18" x14ac:dyDescent="0.25">
      <c r="A22" s="147" t="s">
        <v>62</v>
      </c>
      <c r="B22" s="232">
        <v>100</v>
      </c>
      <c r="C22" s="236">
        <v>-0.20899999999999999</v>
      </c>
      <c r="D22" s="233">
        <v>38617</v>
      </c>
      <c r="E22" s="233">
        <v>56520</v>
      </c>
      <c r="F22" s="233">
        <v>42001</v>
      </c>
      <c r="G22" s="233">
        <v>65121</v>
      </c>
      <c r="H22" s="233">
        <v>59539</v>
      </c>
      <c r="I22" s="234">
        <v>71237</v>
      </c>
      <c r="J22" s="233"/>
      <c r="K22" s="233"/>
      <c r="L22" s="233"/>
      <c r="M22" s="232"/>
      <c r="N22" s="232"/>
      <c r="O22" s="232"/>
      <c r="P22" s="232"/>
      <c r="Q22" s="232"/>
      <c r="R22" s="148"/>
    </row>
  </sheetData>
  <sheetProtection algorithmName="SHA-512" hashValue="0s4/sExtr5bHaocyUxPSwCcENz6eWmjgGZ1U3cms8YHraRZvJU8sP7QQd+2U6y1+G0meygtvkikgzQ7vytSnAw==" saltValue="/wh8+285wGGQvy9SKc15Wg=="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pageSetup orientation="portrait" horizontalDpi="1200" verticalDpi="1200"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3EDC-5E31-4417-A4A3-E1FAEF537411}">
  <sheetPr codeName="Sheet6">
    <tabColor rgb="FF80A833"/>
  </sheetPr>
  <dimension ref="A1:R32"/>
  <sheetViews>
    <sheetView workbookViewId="0">
      <pane xSplit="1" ySplit="4" topLeftCell="B5" activePane="bottomRight" state="frozen"/>
      <selection pane="topRight"/>
      <selection pane="bottomLeft"/>
      <selection pane="bottomRight" activeCell="I11" sqref="I11"/>
    </sheetView>
  </sheetViews>
  <sheetFormatPr defaultRowHeight="15" x14ac:dyDescent="0.25"/>
  <cols>
    <col min="1" max="1" width="20.28515625" style="6" customWidth="1"/>
    <col min="2" max="2" width="11.140625" customWidth="1"/>
    <col min="3" max="3" width="18.42578125" customWidth="1"/>
    <col min="4" max="9" width="14.42578125" customWidth="1"/>
    <col min="10" max="10" width="14.140625" customWidth="1"/>
    <col min="11" max="17" width="14" customWidth="1"/>
    <col min="18" max="18" width="26.42578125" bestFit="1" customWidth="1"/>
  </cols>
  <sheetData>
    <row r="1" spans="1:18" s="1" customFormat="1" ht="20.25" x14ac:dyDescent="0.3">
      <c r="A1" s="320" t="s">
        <v>6</v>
      </c>
      <c r="B1" s="5"/>
    </row>
    <row r="2" spans="1:18" s="1" customFormat="1" x14ac:dyDescent="0.25">
      <c r="A2" s="6"/>
      <c r="D2" s="599" t="s">
        <v>14</v>
      </c>
      <c r="E2" s="599"/>
      <c r="F2" s="599"/>
      <c r="G2" s="599"/>
      <c r="H2" s="599"/>
      <c r="I2" s="600"/>
      <c r="J2" s="601" t="s">
        <v>15</v>
      </c>
      <c r="K2" s="601"/>
      <c r="L2" s="601"/>
      <c r="M2" s="601"/>
      <c r="N2" s="601"/>
      <c r="O2" s="601"/>
      <c r="P2" s="601"/>
      <c r="Q2" s="601"/>
      <c r="R2" s="601"/>
    </row>
    <row r="3" spans="1:18" s="1" customFormat="1" x14ac:dyDescent="0.25">
      <c r="A3" s="6"/>
      <c r="D3" s="602" t="s">
        <v>16</v>
      </c>
      <c r="E3" s="602"/>
      <c r="F3" s="603" t="s">
        <v>17</v>
      </c>
      <c r="G3" s="603"/>
      <c r="H3" s="604" t="s">
        <v>18</v>
      </c>
      <c r="I3" s="605"/>
      <c r="J3" s="606" t="s">
        <v>16</v>
      </c>
      <c r="K3" s="606"/>
      <c r="L3" s="606"/>
      <c r="M3" s="607"/>
      <c r="N3" s="608" t="s">
        <v>17</v>
      </c>
      <c r="O3" s="609"/>
      <c r="P3" s="609"/>
      <c r="Q3" s="609"/>
      <c r="R3" s="7" t="s">
        <v>18</v>
      </c>
    </row>
    <row r="4" spans="1:18" s="18" customFormat="1" ht="75.75" thickBot="1" x14ac:dyDescent="0.25">
      <c r="A4" s="136" t="s">
        <v>19</v>
      </c>
      <c r="B4" s="137" t="s">
        <v>20</v>
      </c>
      <c r="C4" s="137" t="s">
        <v>21</v>
      </c>
      <c r="D4" s="138" t="s">
        <v>22</v>
      </c>
      <c r="E4" s="138" t="s">
        <v>23</v>
      </c>
      <c r="F4" s="139" t="s">
        <v>24</v>
      </c>
      <c r="G4" s="139" t="s">
        <v>25</v>
      </c>
      <c r="H4" s="140" t="s">
        <v>26</v>
      </c>
      <c r="I4" s="151" t="s">
        <v>27</v>
      </c>
      <c r="J4" s="141" t="s">
        <v>28</v>
      </c>
      <c r="K4" s="137" t="s">
        <v>29</v>
      </c>
      <c r="L4" s="141" t="s">
        <v>30</v>
      </c>
      <c r="M4" s="141" t="s">
        <v>31</v>
      </c>
      <c r="N4" s="139" t="s">
        <v>32</v>
      </c>
      <c r="O4" s="142" t="s">
        <v>33</v>
      </c>
      <c r="P4" s="139" t="s">
        <v>34</v>
      </c>
      <c r="Q4" s="139" t="s">
        <v>35</v>
      </c>
      <c r="R4" s="143" t="s">
        <v>36</v>
      </c>
    </row>
    <row r="5" spans="1:18" ht="15.75" thickTop="1" x14ac:dyDescent="0.25">
      <c r="A5" s="19" t="s">
        <v>37</v>
      </c>
      <c r="B5" s="75">
        <v>90.3</v>
      </c>
      <c r="C5" s="177">
        <v>-0.24199999999999999</v>
      </c>
      <c r="D5" s="144">
        <v>38491</v>
      </c>
      <c r="E5" s="144">
        <v>49560</v>
      </c>
      <c r="F5" s="144">
        <v>44246</v>
      </c>
      <c r="G5" s="144">
        <v>56748</v>
      </c>
      <c r="H5" s="144">
        <v>50568</v>
      </c>
      <c r="I5" s="152">
        <v>65174</v>
      </c>
      <c r="J5" s="144">
        <v>38342</v>
      </c>
      <c r="K5" s="144">
        <v>46457</v>
      </c>
      <c r="L5" s="144">
        <v>48794</v>
      </c>
      <c r="M5" s="75">
        <v>27</v>
      </c>
      <c r="N5" s="144">
        <v>44091</v>
      </c>
      <c r="O5" s="144">
        <v>53426</v>
      </c>
      <c r="P5" s="144">
        <v>55944</v>
      </c>
      <c r="Q5" s="75">
        <v>27</v>
      </c>
      <c r="R5" s="75" t="s">
        <v>70</v>
      </c>
    </row>
    <row r="6" spans="1:18" x14ac:dyDescent="0.25">
      <c r="A6" s="19" t="s">
        <v>40</v>
      </c>
      <c r="B6" s="75">
        <v>88.3</v>
      </c>
      <c r="C6" s="177">
        <v>-0.17100000000000001</v>
      </c>
      <c r="D6" s="144">
        <v>34323</v>
      </c>
      <c r="E6" s="144" t="s">
        <v>38</v>
      </c>
      <c r="F6" s="144">
        <v>38307</v>
      </c>
      <c r="G6" s="144" t="s">
        <v>38</v>
      </c>
      <c r="H6" s="144">
        <v>49096</v>
      </c>
      <c r="I6" s="152">
        <v>52721</v>
      </c>
      <c r="J6" s="144">
        <v>31400</v>
      </c>
      <c r="K6" s="144">
        <v>38150</v>
      </c>
      <c r="L6" s="144">
        <v>31850</v>
      </c>
      <c r="M6" s="75">
        <v>15</v>
      </c>
      <c r="N6" s="144">
        <v>36050</v>
      </c>
      <c r="O6" s="144">
        <v>43550</v>
      </c>
      <c r="P6" s="144">
        <v>43550</v>
      </c>
      <c r="Q6" s="75">
        <v>15</v>
      </c>
      <c r="R6" s="75" t="s">
        <v>41</v>
      </c>
    </row>
    <row r="7" spans="1:18" x14ac:dyDescent="0.25">
      <c r="A7" s="19" t="s">
        <v>42</v>
      </c>
      <c r="B7" s="75">
        <v>103.7</v>
      </c>
      <c r="C7" s="177">
        <v>-0.10100000000000001</v>
      </c>
      <c r="D7" s="144">
        <v>41639</v>
      </c>
      <c r="E7" s="144">
        <v>58583</v>
      </c>
      <c r="F7" s="144">
        <v>47278</v>
      </c>
      <c r="G7" s="144">
        <v>73561</v>
      </c>
      <c r="H7" s="144">
        <v>62422</v>
      </c>
      <c r="I7" s="152">
        <v>83564</v>
      </c>
      <c r="J7" s="144">
        <v>28706</v>
      </c>
      <c r="K7" s="144" t="s">
        <v>38</v>
      </c>
      <c r="L7" s="144" t="s">
        <v>38</v>
      </c>
      <c r="M7" s="144" t="s">
        <v>38</v>
      </c>
      <c r="N7" s="144" t="s">
        <v>38</v>
      </c>
      <c r="O7" s="144" t="s">
        <v>38</v>
      </c>
      <c r="P7" s="144" t="s">
        <v>38</v>
      </c>
      <c r="Q7" s="144" t="s">
        <v>38</v>
      </c>
      <c r="R7" s="144" t="s">
        <v>38</v>
      </c>
    </row>
    <row r="8" spans="1:18" x14ac:dyDescent="0.25">
      <c r="A8" s="19" t="s">
        <v>43</v>
      </c>
      <c r="B8" s="75">
        <v>100.5</v>
      </c>
      <c r="C8" s="177">
        <v>-0.252</v>
      </c>
      <c r="D8" s="144">
        <v>37636</v>
      </c>
      <c r="E8" s="144">
        <v>59048</v>
      </c>
      <c r="F8" s="144">
        <v>39925</v>
      </c>
      <c r="G8" s="144">
        <v>61268</v>
      </c>
      <c r="H8" s="144">
        <v>48168</v>
      </c>
      <c r="I8" s="152">
        <v>60946</v>
      </c>
      <c r="J8" s="144" t="s">
        <v>38</v>
      </c>
      <c r="K8" s="144" t="s">
        <v>38</v>
      </c>
      <c r="L8" s="144" t="s">
        <v>38</v>
      </c>
      <c r="M8" s="144" t="s">
        <v>38</v>
      </c>
      <c r="N8" s="144" t="s">
        <v>38</v>
      </c>
      <c r="O8" s="144" t="s">
        <v>38</v>
      </c>
      <c r="P8" s="144" t="s">
        <v>38</v>
      </c>
      <c r="Q8" s="144" t="s">
        <v>38</v>
      </c>
      <c r="R8" s="144" t="s">
        <v>38</v>
      </c>
    </row>
    <row r="9" spans="1:18" x14ac:dyDescent="0.25">
      <c r="A9" s="19" t="s">
        <v>44</v>
      </c>
      <c r="B9" s="75">
        <v>92.7</v>
      </c>
      <c r="C9" s="177">
        <v>-0.19700000000000001</v>
      </c>
      <c r="D9" s="144">
        <v>35474</v>
      </c>
      <c r="E9" s="144">
        <v>53280</v>
      </c>
      <c r="F9" s="144">
        <v>40623</v>
      </c>
      <c r="G9" s="144">
        <v>61159</v>
      </c>
      <c r="H9" s="144">
        <v>56329</v>
      </c>
      <c r="I9" s="152">
        <v>76364</v>
      </c>
      <c r="J9" s="144">
        <v>34092</v>
      </c>
      <c r="K9" s="144">
        <v>46935</v>
      </c>
      <c r="L9" s="144">
        <v>51287</v>
      </c>
      <c r="M9" s="75">
        <v>21</v>
      </c>
      <c r="N9" s="144">
        <v>39206</v>
      </c>
      <c r="O9" s="144">
        <v>53976</v>
      </c>
      <c r="P9" s="144">
        <v>58981</v>
      </c>
      <c r="Q9" s="75">
        <v>21</v>
      </c>
      <c r="R9" s="75" t="s">
        <v>73</v>
      </c>
    </row>
    <row r="10" spans="1:18" x14ac:dyDescent="0.25">
      <c r="A10" s="19" t="s">
        <v>46</v>
      </c>
      <c r="B10" s="75">
        <v>91.4</v>
      </c>
      <c r="C10" s="177">
        <v>-0.21199999999999999</v>
      </c>
      <c r="D10" s="144">
        <v>36752</v>
      </c>
      <c r="E10" s="144">
        <v>52055</v>
      </c>
      <c r="F10" s="144">
        <v>40513</v>
      </c>
      <c r="G10" s="144">
        <v>56974</v>
      </c>
      <c r="H10" s="144">
        <v>52952</v>
      </c>
      <c r="I10" s="152">
        <v>61683</v>
      </c>
      <c r="J10" s="144">
        <v>29804</v>
      </c>
      <c r="K10" s="144">
        <v>38793</v>
      </c>
      <c r="L10" s="144">
        <v>39431</v>
      </c>
      <c r="M10" s="75">
        <v>20</v>
      </c>
      <c r="N10" s="144">
        <v>33213</v>
      </c>
      <c r="O10" s="144">
        <v>42189</v>
      </c>
      <c r="P10" s="144">
        <v>42828</v>
      </c>
      <c r="Q10" s="75">
        <v>20</v>
      </c>
      <c r="R10" s="75" t="s">
        <v>41</v>
      </c>
    </row>
    <row r="11" spans="1:18" x14ac:dyDescent="0.25">
      <c r="A11" s="19" t="s">
        <v>47</v>
      </c>
      <c r="B11" s="75">
        <v>93.6</v>
      </c>
      <c r="C11" s="177">
        <v>-0.23599999999999999</v>
      </c>
      <c r="D11" s="144">
        <v>40303</v>
      </c>
      <c r="E11" s="144">
        <v>53008</v>
      </c>
      <c r="F11" s="144">
        <v>41006</v>
      </c>
      <c r="G11" s="144">
        <v>54297</v>
      </c>
      <c r="H11" s="144">
        <v>50359</v>
      </c>
      <c r="I11" s="152">
        <v>56230</v>
      </c>
      <c r="J11" s="144" t="s">
        <v>38</v>
      </c>
      <c r="K11" s="144" t="s">
        <v>38</v>
      </c>
      <c r="L11" s="144" t="s">
        <v>38</v>
      </c>
      <c r="M11" s="144" t="s">
        <v>38</v>
      </c>
      <c r="N11" s="144" t="s">
        <v>38</v>
      </c>
      <c r="O11" s="144" t="s">
        <v>38</v>
      </c>
      <c r="P11" s="144" t="s">
        <v>38</v>
      </c>
      <c r="Q11" s="144" t="s">
        <v>38</v>
      </c>
      <c r="R11" s="144" t="s">
        <v>38</v>
      </c>
    </row>
    <row r="12" spans="1:18" x14ac:dyDescent="0.25">
      <c r="A12" s="19" t="s">
        <v>48</v>
      </c>
      <c r="B12" s="75">
        <v>126.6</v>
      </c>
      <c r="C12" s="177">
        <v>-0.22600000000000001</v>
      </c>
      <c r="D12" s="144">
        <v>45147</v>
      </c>
      <c r="E12" s="144">
        <v>61059</v>
      </c>
      <c r="F12" s="144">
        <v>47926</v>
      </c>
      <c r="G12" s="144">
        <v>82547</v>
      </c>
      <c r="H12" s="144">
        <v>69627</v>
      </c>
      <c r="I12" s="152">
        <v>90386</v>
      </c>
      <c r="J12" s="144">
        <v>42370</v>
      </c>
      <c r="K12" s="144" t="s">
        <v>38</v>
      </c>
      <c r="L12" s="144" t="s">
        <v>38</v>
      </c>
      <c r="M12" s="144" t="s">
        <v>38</v>
      </c>
      <c r="N12" s="144" t="s">
        <v>38</v>
      </c>
      <c r="O12" s="144" t="s">
        <v>38</v>
      </c>
      <c r="P12" s="144" t="s">
        <v>38</v>
      </c>
      <c r="Q12" s="144" t="s">
        <v>38</v>
      </c>
      <c r="R12" s="144" t="s">
        <v>38</v>
      </c>
    </row>
    <row r="13" spans="1:18" x14ac:dyDescent="0.25">
      <c r="A13" s="19" t="s">
        <v>49</v>
      </c>
      <c r="B13" s="75">
        <v>84.8</v>
      </c>
      <c r="C13" s="177">
        <v>-0.216</v>
      </c>
      <c r="D13" s="144">
        <v>34784</v>
      </c>
      <c r="E13" s="144">
        <v>53320</v>
      </c>
      <c r="F13" s="144">
        <v>37192</v>
      </c>
      <c r="G13" s="144">
        <v>61180</v>
      </c>
      <c r="H13" s="144">
        <v>44926</v>
      </c>
      <c r="I13" s="152">
        <v>68022</v>
      </c>
      <c r="J13" s="144">
        <v>34390</v>
      </c>
      <c r="K13" s="144">
        <v>40825</v>
      </c>
      <c r="L13" s="144">
        <v>52785</v>
      </c>
      <c r="M13" s="75">
        <v>35</v>
      </c>
      <c r="N13" s="144">
        <v>36780</v>
      </c>
      <c r="O13" s="144">
        <v>45360</v>
      </c>
      <c r="P13" s="144">
        <v>60620</v>
      </c>
      <c r="Q13" s="75">
        <v>35</v>
      </c>
      <c r="R13" s="75" t="s">
        <v>68</v>
      </c>
    </row>
    <row r="14" spans="1:18" x14ac:dyDescent="0.25">
      <c r="A14" s="19" t="s">
        <v>51</v>
      </c>
      <c r="B14" s="75">
        <v>92.1</v>
      </c>
      <c r="C14" s="177">
        <v>-0.122</v>
      </c>
      <c r="D14" s="144">
        <v>37631</v>
      </c>
      <c r="E14" s="144">
        <v>53931</v>
      </c>
      <c r="F14" s="144">
        <v>41131</v>
      </c>
      <c r="G14" s="144">
        <v>59061</v>
      </c>
      <c r="H14" s="144">
        <v>51234</v>
      </c>
      <c r="I14" s="152">
        <v>61591</v>
      </c>
      <c r="J14" s="144">
        <v>35000</v>
      </c>
      <c r="K14" s="144">
        <v>45550</v>
      </c>
      <c r="L14" s="144">
        <v>51300</v>
      </c>
      <c r="M14" s="75">
        <v>25</v>
      </c>
      <c r="N14" s="144">
        <v>38500</v>
      </c>
      <c r="O14" s="144">
        <v>50110</v>
      </c>
      <c r="P14" s="144">
        <v>56430</v>
      </c>
      <c r="Q14" s="75">
        <v>25</v>
      </c>
      <c r="R14" s="75" t="s">
        <v>74</v>
      </c>
    </row>
    <row r="15" spans="1:18" x14ac:dyDescent="0.25">
      <c r="A15" s="19" t="s">
        <v>53</v>
      </c>
      <c r="B15" s="75">
        <v>90.5</v>
      </c>
      <c r="C15" s="177">
        <v>-0.16500000000000001</v>
      </c>
      <c r="D15" s="144">
        <v>32010</v>
      </c>
      <c r="E15" s="144">
        <v>43630</v>
      </c>
      <c r="F15" s="144">
        <v>33811</v>
      </c>
      <c r="G15" s="144">
        <v>45460</v>
      </c>
      <c r="H15" s="144">
        <v>46300</v>
      </c>
      <c r="I15" s="152">
        <v>47532</v>
      </c>
      <c r="J15" s="144">
        <v>31600</v>
      </c>
      <c r="K15" s="144">
        <v>38075</v>
      </c>
      <c r="L15" s="144">
        <v>42325</v>
      </c>
      <c r="M15" s="75">
        <v>25</v>
      </c>
      <c r="N15" s="144">
        <v>32800</v>
      </c>
      <c r="O15" s="144">
        <v>39700</v>
      </c>
      <c r="P15" s="144">
        <v>43950</v>
      </c>
      <c r="Q15" s="75">
        <v>25</v>
      </c>
      <c r="R15" s="75" t="s">
        <v>41</v>
      </c>
    </row>
    <row r="16" spans="1:18" x14ac:dyDescent="0.25">
      <c r="A16" s="19" t="s">
        <v>54</v>
      </c>
      <c r="B16" s="75">
        <v>96.9</v>
      </c>
      <c r="C16" s="177">
        <v>-1.4999999999999999E-2</v>
      </c>
      <c r="D16" s="144">
        <v>33148</v>
      </c>
      <c r="E16" s="144">
        <v>52544</v>
      </c>
      <c r="F16" s="144">
        <v>37821</v>
      </c>
      <c r="G16" s="144">
        <v>59486</v>
      </c>
      <c r="H16" s="144">
        <v>50182</v>
      </c>
      <c r="I16" s="152">
        <v>72508</v>
      </c>
      <c r="J16" s="144">
        <v>28190</v>
      </c>
      <c r="K16" s="144">
        <v>39663</v>
      </c>
      <c r="L16" s="144">
        <v>43749</v>
      </c>
      <c r="M16" s="75">
        <v>23</v>
      </c>
      <c r="N16" s="144">
        <v>32278</v>
      </c>
      <c r="O16" s="144">
        <v>44963</v>
      </c>
      <c r="P16" s="144">
        <v>49525</v>
      </c>
      <c r="Q16" s="75">
        <v>23</v>
      </c>
      <c r="R16" s="75" t="s">
        <v>72</v>
      </c>
    </row>
    <row r="17" spans="1:18" x14ac:dyDescent="0.25">
      <c r="A17" s="19" t="s">
        <v>56</v>
      </c>
      <c r="B17" s="75">
        <v>90.5</v>
      </c>
      <c r="C17" s="177">
        <v>-0.14199999999999999</v>
      </c>
      <c r="D17" s="144">
        <v>37305</v>
      </c>
      <c r="E17" s="144">
        <v>50131</v>
      </c>
      <c r="F17" s="144">
        <v>40399</v>
      </c>
      <c r="G17" s="144">
        <v>54593</v>
      </c>
      <c r="H17" s="144">
        <v>50958</v>
      </c>
      <c r="I17" s="152">
        <v>62463</v>
      </c>
      <c r="J17" s="144">
        <v>33745</v>
      </c>
      <c r="K17" s="144">
        <v>40595</v>
      </c>
      <c r="L17" s="144">
        <v>40595</v>
      </c>
      <c r="M17" s="75">
        <v>11</v>
      </c>
      <c r="N17" s="144">
        <v>37300</v>
      </c>
      <c r="O17" s="144">
        <v>45075</v>
      </c>
      <c r="P17" s="144">
        <v>45075</v>
      </c>
      <c r="Q17" s="75">
        <v>11</v>
      </c>
      <c r="R17" s="75" t="s">
        <v>41</v>
      </c>
    </row>
    <row r="18" spans="1:18" x14ac:dyDescent="0.25">
      <c r="A18" s="19" t="s">
        <v>57</v>
      </c>
      <c r="B18" s="75">
        <v>95.2</v>
      </c>
      <c r="C18" s="177">
        <v>-0.221</v>
      </c>
      <c r="D18" s="144">
        <v>41481</v>
      </c>
      <c r="E18" s="144">
        <v>59816</v>
      </c>
      <c r="F18" s="144">
        <v>46003</v>
      </c>
      <c r="G18" s="144">
        <v>61444</v>
      </c>
      <c r="H18" s="144">
        <v>53334</v>
      </c>
      <c r="I18" s="152">
        <v>59883</v>
      </c>
      <c r="J18" s="144">
        <v>28080</v>
      </c>
      <c r="K18" s="144">
        <v>42310</v>
      </c>
      <c r="L18" s="144">
        <v>45510</v>
      </c>
      <c r="M18" s="75">
        <v>20</v>
      </c>
      <c r="N18" s="144">
        <v>28080</v>
      </c>
      <c r="O18" s="144">
        <v>42310</v>
      </c>
      <c r="P18" s="144">
        <v>45510</v>
      </c>
      <c r="Q18" s="75">
        <v>20</v>
      </c>
      <c r="R18" s="75" t="s">
        <v>41</v>
      </c>
    </row>
    <row r="19" spans="1:18" x14ac:dyDescent="0.25">
      <c r="A19" s="27" t="s">
        <v>58</v>
      </c>
      <c r="B19" s="75">
        <v>102.5</v>
      </c>
      <c r="C19" s="177">
        <v>-0.255</v>
      </c>
      <c r="D19" s="144">
        <v>40453</v>
      </c>
      <c r="E19" s="144">
        <v>64675</v>
      </c>
      <c r="F19" s="144">
        <v>43838</v>
      </c>
      <c r="G19" s="144">
        <v>71246</v>
      </c>
      <c r="H19" s="144">
        <v>53091</v>
      </c>
      <c r="I19" s="152">
        <v>68760</v>
      </c>
      <c r="J19" s="144">
        <v>31400</v>
      </c>
      <c r="K19" s="144" t="s">
        <v>38</v>
      </c>
      <c r="L19" s="144" t="s">
        <v>38</v>
      </c>
      <c r="M19" s="144" t="s">
        <v>38</v>
      </c>
      <c r="N19" s="144" t="s">
        <v>38</v>
      </c>
      <c r="O19" s="144" t="s">
        <v>38</v>
      </c>
      <c r="P19" s="144" t="s">
        <v>38</v>
      </c>
      <c r="Q19" s="144" t="s">
        <v>38</v>
      </c>
      <c r="R19" s="144" t="s">
        <v>38</v>
      </c>
    </row>
    <row r="20" spans="1:18" x14ac:dyDescent="0.25">
      <c r="A20" s="27" t="s">
        <v>59</v>
      </c>
      <c r="B20" s="75">
        <v>93.9</v>
      </c>
      <c r="C20" s="177">
        <v>-0.313</v>
      </c>
      <c r="D20" s="144">
        <v>33715</v>
      </c>
      <c r="E20" s="144">
        <v>54788</v>
      </c>
      <c r="F20" s="144">
        <v>36538</v>
      </c>
      <c r="G20" s="144">
        <v>57631</v>
      </c>
      <c r="H20" s="144">
        <v>45693</v>
      </c>
      <c r="I20" s="152">
        <v>61410</v>
      </c>
      <c r="J20" s="144">
        <v>30315</v>
      </c>
      <c r="K20" s="144">
        <v>38338</v>
      </c>
      <c r="L20" s="144">
        <v>48709</v>
      </c>
      <c r="M20" s="75">
        <v>35</v>
      </c>
      <c r="N20" s="144">
        <v>32843</v>
      </c>
      <c r="O20" s="144">
        <v>40867</v>
      </c>
      <c r="P20" s="144">
        <v>51237</v>
      </c>
      <c r="Q20" s="75">
        <v>35</v>
      </c>
      <c r="R20" s="75" t="s">
        <v>66</v>
      </c>
    </row>
    <row r="21" spans="1:18" x14ac:dyDescent="0.25">
      <c r="A21" s="29" t="s">
        <v>61</v>
      </c>
      <c r="B21" s="228">
        <v>95.9</v>
      </c>
      <c r="C21" s="235">
        <v>-0.19800000000000001</v>
      </c>
      <c r="D21" s="229">
        <v>37333</v>
      </c>
      <c r="E21" s="229">
        <v>54744</v>
      </c>
      <c r="F21" s="229">
        <v>41037</v>
      </c>
      <c r="G21" s="229">
        <v>61597</v>
      </c>
      <c r="H21" s="229">
        <v>52322</v>
      </c>
      <c r="I21" s="230">
        <v>66200</v>
      </c>
      <c r="J21" s="229">
        <v>32636</v>
      </c>
      <c r="K21" s="229">
        <v>41426</v>
      </c>
      <c r="L21" s="229">
        <v>45694</v>
      </c>
      <c r="M21" s="219">
        <v>23</v>
      </c>
      <c r="N21" s="229">
        <v>35558</v>
      </c>
      <c r="O21" s="229">
        <v>45593</v>
      </c>
      <c r="P21" s="229">
        <v>50332</v>
      </c>
      <c r="Q21" s="219">
        <v>23</v>
      </c>
      <c r="R21" s="201"/>
    </row>
    <row r="22" spans="1:18" x14ac:dyDescent="0.25">
      <c r="A22" s="147" t="s">
        <v>62</v>
      </c>
      <c r="B22" s="232">
        <v>100</v>
      </c>
      <c r="C22" s="236">
        <v>-0.22</v>
      </c>
      <c r="D22" s="233">
        <v>39249</v>
      </c>
      <c r="E22" s="233">
        <v>57827</v>
      </c>
      <c r="F22" s="233">
        <v>42927</v>
      </c>
      <c r="G22" s="233">
        <v>66919</v>
      </c>
      <c r="H22" s="233">
        <v>60768</v>
      </c>
      <c r="I22" s="234">
        <v>72631</v>
      </c>
      <c r="J22" s="233"/>
      <c r="K22" s="233"/>
      <c r="L22" s="233"/>
      <c r="M22" s="232"/>
      <c r="N22" s="233"/>
      <c r="O22" s="233"/>
      <c r="P22" s="233"/>
      <c r="Q22" s="232"/>
      <c r="R22" s="148"/>
    </row>
    <row r="32" spans="1:18" x14ac:dyDescent="0.25">
      <c r="O32" s="237"/>
    </row>
  </sheetData>
  <sheetProtection algorithmName="SHA-512" hashValue="v2Ms8PqX+dp1zukB5pSn9TCG5qOYPwhJmXVii0feDllJoWcEw4g/laZnLlmHP/R7ecWIZjpzsFOoOfGTll/J0A==" saltValue="1EAmKOOYY1cGVVr/4GyQJA=="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CDF62-74FD-4252-8299-17FDF9586320}">
  <sheetPr codeName="Sheet7">
    <tabColor rgb="FF80A833"/>
  </sheetPr>
  <dimension ref="A1:R28"/>
  <sheetViews>
    <sheetView workbookViewId="0">
      <pane xSplit="1" ySplit="4" topLeftCell="B5" activePane="bottomRight" state="frozen"/>
      <selection pane="topRight"/>
      <selection pane="bottomLeft"/>
      <selection pane="bottomRight"/>
    </sheetView>
  </sheetViews>
  <sheetFormatPr defaultColWidth="8.85546875" defaultRowHeight="15" x14ac:dyDescent="0.25"/>
  <cols>
    <col min="1" max="1" width="21.140625" style="6" customWidth="1"/>
    <col min="2" max="2" width="10.5703125" style="1" bestFit="1" customWidth="1"/>
    <col min="3" max="3" width="14.7109375" style="1" customWidth="1"/>
    <col min="4" max="9" width="13" style="1" customWidth="1"/>
    <col min="10" max="17" width="14.28515625" style="1" customWidth="1"/>
    <col min="18" max="18" width="25.7109375" style="1" customWidth="1"/>
    <col min="19" max="16384" width="8.85546875" style="1"/>
  </cols>
  <sheetData>
    <row r="1" spans="1:18" ht="20.25" x14ac:dyDescent="0.3">
      <c r="A1" s="320" t="s">
        <v>7</v>
      </c>
      <c r="B1" s="5"/>
    </row>
    <row r="2" spans="1:18" x14ac:dyDescent="0.25">
      <c r="D2" s="599" t="s">
        <v>14</v>
      </c>
      <c r="E2" s="599"/>
      <c r="F2" s="599"/>
      <c r="G2" s="599"/>
      <c r="H2" s="599"/>
      <c r="I2" s="610"/>
      <c r="J2" s="611" t="s">
        <v>15</v>
      </c>
      <c r="K2" s="601"/>
      <c r="L2" s="601"/>
      <c r="M2" s="601"/>
      <c r="N2" s="601"/>
      <c r="O2" s="601"/>
      <c r="P2" s="601"/>
      <c r="Q2" s="601"/>
      <c r="R2" s="601"/>
    </row>
    <row r="3" spans="1:18" x14ac:dyDescent="0.25">
      <c r="D3" s="602" t="s">
        <v>16</v>
      </c>
      <c r="E3" s="602"/>
      <c r="F3" s="603" t="s">
        <v>17</v>
      </c>
      <c r="G3" s="603"/>
      <c r="H3" s="604" t="s">
        <v>18</v>
      </c>
      <c r="I3" s="604"/>
      <c r="J3" s="612" t="s">
        <v>16</v>
      </c>
      <c r="K3" s="606"/>
      <c r="L3" s="606"/>
      <c r="M3" s="607"/>
      <c r="N3" s="608" t="s">
        <v>17</v>
      </c>
      <c r="O3" s="609"/>
      <c r="P3" s="609"/>
      <c r="Q3" s="609"/>
      <c r="R3" s="7" t="s">
        <v>18</v>
      </c>
    </row>
    <row r="4" spans="1:18" s="18" customFormat="1" ht="75.75" thickBot="1" x14ac:dyDescent="0.3">
      <c r="A4" s="8" t="s">
        <v>19</v>
      </c>
      <c r="B4" s="9" t="s">
        <v>20</v>
      </c>
      <c r="C4" s="9" t="s">
        <v>21</v>
      </c>
      <c r="D4" s="10" t="s">
        <v>22</v>
      </c>
      <c r="E4" s="10" t="s">
        <v>23</v>
      </c>
      <c r="F4" s="11" t="s">
        <v>24</v>
      </c>
      <c r="G4" s="11" t="s">
        <v>25</v>
      </c>
      <c r="H4" s="12" t="s">
        <v>26</v>
      </c>
      <c r="I4" s="13" t="s">
        <v>27</v>
      </c>
      <c r="J4" s="14" t="s">
        <v>28</v>
      </c>
      <c r="K4" s="9" t="s">
        <v>29</v>
      </c>
      <c r="L4" s="15" t="s">
        <v>30</v>
      </c>
      <c r="M4" s="15" t="s">
        <v>31</v>
      </c>
      <c r="N4" s="11" t="s">
        <v>32</v>
      </c>
      <c r="O4" s="16" t="s">
        <v>33</v>
      </c>
      <c r="P4" s="11" t="s">
        <v>34</v>
      </c>
      <c r="Q4" s="11" t="s">
        <v>35</v>
      </c>
      <c r="R4" s="17" t="s">
        <v>36</v>
      </c>
    </row>
    <row r="5" spans="1:18" ht="15.75" thickTop="1" x14ac:dyDescent="0.2">
      <c r="A5" s="19" t="s">
        <v>37</v>
      </c>
      <c r="B5" s="20">
        <v>93.9</v>
      </c>
      <c r="C5" s="21">
        <v>-24.6</v>
      </c>
      <c r="D5" s="22">
        <v>39479</v>
      </c>
      <c r="E5" s="22">
        <v>50679</v>
      </c>
      <c r="F5" s="22">
        <v>45383</v>
      </c>
      <c r="G5" s="22">
        <v>58010</v>
      </c>
      <c r="H5" s="23">
        <v>52009</v>
      </c>
      <c r="I5" s="24">
        <v>66692</v>
      </c>
      <c r="J5" s="22">
        <v>39301</v>
      </c>
      <c r="K5" s="22">
        <v>46557</v>
      </c>
      <c r="L5" s="22">
        <v>50014</v>
      </c>
      <c r="M5" s="25">
        <v>27</v>
      </c>
      <c r="N5" s="22">
        <v>45193</v>
      </c>
      <c r="O5" s="22">
        <v>53548</v>
      </c>
      <c r="P5" s="22">
        <v>57343</v>
      </c>
      <c r="Q5" s="25">
        <v>27</v>
      </c>
      <c r="R5" s="25" t="s">
        <v>75</v>
      </c>
    </row>
    <row r="6" spans="1:18" x14ac:dyDescent="0.2">
      <c r="A6" s="19" t="s">
        <v>40</v>
      </c>
      <c r="B6" s="20">
        <v>89.8</v>
      </c>
      <c r="C6" s="21">
        <v>-17.7</v>
      </c>
      <c r="D6" s="22">
        <v>34724</v>
      </c>
      <c r="E6" s="26" t="s">
        <v>38</v>
      </c>
      <c r="F6" s="22">
        <v>38734</v>
      </c>
      <c r="G6" s="26" t="s">
        <v>38</v>
      </c>
      <c r="H6" s="22">
        <v>49438</v>
      </c>
      <c r="I6" s="24">
        <v>53290</v>
      </c>
      <c r="J6" s="22">
        <v>31800</v>
      </c>
      <c r="K6" s="22">
        <v>38550</v>
      </c>
      <c r="L6" s="22">
        <v>38550</v>
      </c>
      <c r="M6" s="25">
        <v>15</v>
      </c>
      <c r="N6" s="22">
        <v>36450</v>
      </c>
      <c r="O6" s="22">
        <v>43950</v>
      </c>
      <c r="P6" s="22">
        <v>43950</v>
      </c>
      <c r="Q6" s="25">
        <v>15</v>
      </c>
      <c r="R6" s="25" t="s">
        <v>41</v>
      </c>
    </row>
    <row r="7" spans="1:18" x14ac:dyDescent="0.2">
      <c r="A7" s="19" t="s">
        <v>42</v>
      </c>
      <c r="B7" s="20">
        <v>109.9</v>
      </c>
      <c r="C7" s="21">
        <v>-9.8000000000000007</v>
      </c>
      <c r="D7" s="22">
        <v>42412</v>
      </c>
      <c r="E7" s="22">
        <v>59624</v>
      </c>
      <c r="F7" s="22">
        <v>48152</v>
      </c>
      <c r="G7" s="22">
        <v>75275</v>
      </c>
      <c r="H7" s="22">
        <v>63662</v>
      </c>
      <c r="I7" s="24">
        <v>85865</v>
      </c>
      <c r="J7" s="22">
        <v>29866</v>
      </c>
      <c r="K7" s="22">
        <v>38512</v>
      </c>
      <c r="L7" s="22">
        <v>38512</v>
      </c>
      <c r="M7" s="25">
        <v>11</v>
      </c>
      <c r="N7" s="22">
        <v>33870</v>
      </c>
      <c r="O7" s="22">
        <v>47806</v>
      </c>
      <c r="P7" s="22">
        <v>48862</v>
      </c>
      <c r="Q7" s="25">
        <v>16</v>
      </c>
      <c r="R7" s="25" t="s">
        <v>41</v>
      </c>
    </row>
    <row r="8" spans="1:18" x14ac:dyDescent="0.2">
      <c r="A8" s="19" t="s">
        <v>43</v>
      </c>
      <c r="B8" s="20">
        <v>100.9</v>
      </c>
      <c r="C8" s="21">
        <v>-19.3</v>
      </c>
      <c r="D8" s="22">
        <v>37932</v>
      </c>
      <c r="E8" s="22">
        <v>59541</v>
      </c>
      <c r="F8" s="22">
        <v>39856</v>
      </c>
      <c r="G8" s="22">
        <v>60771</v>
      </c>
      <c r="H8" s="22">
        <v>48314</v>
      </c>
      <c r="I8" s="24">
        <v>61129</v>
      </c>
      <c r="J8" s="22" t="s">
        <v>38</v>
      </c>
      <c r="K8" s="22" t="s">
        <v>38</v>
      </c>
      <c r="L8" s="22" t="s">
        <v>38</v>
      </c>
      <c r="M8" s="22" t="s">
        <v>38</v>
      </c>
      <c r="N8" s="22" t="s">
        <v>38</v>
      </c>
      <c r="O8" s="22" t="s">
        <v>38</v>
      </c>
      <c r="P8" s="22" t="s">
        <v>38</v>
      </c>
      <c r="Q8" s="22" t="s">
        <v>38</v>
      </c>
      <c r="R8" s="22" t="s">
        <v>38</v>
      </c>
    </row>
    <row r="9" spans="1:18" x14ac:dyDescent="0.2">
      <c r="A9" s="19" t="s">
        <v>44</v>
      </c>
      <c r="B9" s="20">
        <v>93.2</v>
      </c>
      <c r="C9" s="21">
        <v>-25.1</v>
      </c>
      <c r="D9" s="22">
        <v>35656</v>
      </c>
      <c r="E9" s="22">
        <v>53713</v>
      </c>
      <c r="F9" s="22">
        <v>40888</v>
      </c>
      <c r="G9" s="22">
        <v>61705</v>
      </c>
      <c r="H9" s="22">
        <v>57095</v>
      </c>
      <c r="I9" s="24">
        <v>77209</v>
      </c>
      <c r="J9" s="22">
        <v>34092</v>
      </c>
      <c r="K9" s="22">
        <v>46935</v>
      </c>
      <c r="L9" s="22">
        <v>51287</v>
      </c>
      <c r="M9" s="25">
        <v>21</v>
      </c>
      <c r="N9" s="22">
        <v>39206</v>
      </c>
      <c r="O9" s="22">
        <v>53976</v>
      </c>
      <c r="P9" s="22">
        <v>58981</v>
      </c>
      <c r="Q9" s="25">
        <v>21</v>
      </c>
      <c r="R9" s="25" t="s">
        <v>73</v>
      </c>
    </row>
    <row r="10" spans="1:18" x14ac:dyDescent="0.2">
      <c r="A10" s="19" t="s">
        <v>46</v>
      </c>
      <c r="B10" s="20">
        <v>92.6</v>
      </c>
      <c r="C10" s="21">
        <v>-22.2</v>
      </c>
      <c r="D10" s="22">
        <v>36932</v>
      </c>
      <c r="E10" s="22">
        <v>52340</v>
      </c>
      <c r="F10" s="22">
        <v>40707</v>
      </c>
      <c r="G10" s="22">
        <v>57297</v>
      </c>
      <c r="H10" s="22">
        <v>53434</v>
      </c>
      <c r="I10" s="24">
        <v>62047</v>
      </c>
      <c r="J10" s="22">
        <v>29804</v>
      </c>
      <c r="K10" s="22">
        <v>38793</v>
      </c>
      <c r="L10" s="22">
        <v>39431</v>
      </c>
      <c r="M10" s="25">
        <v>20</v>
      </c>
      <c r="N10" s="22">
        <v>33213</v>
      </c>
      <c r="O10" s="22">
        <v>42189</v>
      </c>
      <c r="P10" s="22">
        <v>42828</v>
      </c>
      <c r="Q10" s="25">
        <v>20</v>
      </c>
      <c r="R10" s="25" t="s">
        <v>41</v>
      </c>
    </row>
    <row r="11" spans="1:18" x14ac:dyDescent="0.2">
      <c r="A11" s="19" t="s">
        <v>47</v>
      </c>
      <c r="B11" s="20">
        <v>97.2</v>
      </c>
      <c r="C11" s="21">
        <v>-23.3</v>
      </c>
      <c r="D11" s="22">
        <v>40400</v>
      </c>
      <c r="E11" s="22">
        <v>53254</v>
      </c>
      <c r="F11" s="22">
        <v>41671</v>
      </c>
      <c r="G11" s="22">
        <v>54626</v>
      </c>
      <c r="H11" s="22">
        <v>50288</v>
      </c>
      <c r="I11" s="24">
        <v>56660</v>
      </c>
      <c r="J11" s="22">
        <v>31800</v>
      </c>
      <c r="K11" s="26" t="s">
        <v>38</v>
      </c>
      <c r="L11" s="26" t="s">
        <v>38</v>
      </c>
      <c r="M11" s="26" t="s">
        <v>38</v>
      </c>
      <c r="N11" s="26" t="s">
        <v>38</v>
      </c>
      <c r="O11" s="26" t="s">
        <v>38</v>
      </c>
      <c r="P11" s="26" t="s">
        <v>38</v>
      </c>
      <c r="Q11" s="26" t="s">
        <v>38</v>
      </c>
      <c r="R11" s="26" t="s">
        <v>38</v>
      </c>
    </row>
    <row r="12" spans="1:18" x14ac:dyDescent="0.2">
      <c r="A12" s="19" t="s">
        <v>48</v>
      </c>
      <c r="B12" s="20">
        <v>126.8</v>
      </c>
      <c r="C12" s="21">
        <v>-11.4</v>
      </c>
      <c r="D12" s="22">
        <v>45685</v>
      </c>
      <c r="E12" s="22">
        <v>62538</v>
      </c>
      <c r="F12" s="22">
        <v>48539</v>
      </c>
      <c r="G12" s="22">
        <v>84047</v>
      </c>
      <c r="H12" s="22">
        <v>70463</v>
      </c>
      <c r="I12" s="24">
        <v>90951</v>
      </c>
      <c r="J12" s="22">
        <v>42370</v>
      </c>
      <c r="K12" s="26" t="s">
        <v>38</v>
      </c>
      <c r="L12" s="26" t="s">
        <v>38</v>
      </c>
      <c r="M12" s="26" t="s">
        <v>38</v>
      </c>
      <c r="N12" s="26" t="s">
        <v>38</v>
      </c>
      <c r="O12" s="26" t="s">
        <v>38</v>
      </c>
      <c r="P12" s="26" t="s">
        <v>38</v>
      </c>
      <c r="Q12" s="26" t="s">
        <v>38</v>
      </c>
      <c r="R12" s="26" t="s">
        <v>38</v>
      </c>
    </row>
    <row r="13" spans="1:18" x14ac:dyDescent="0.2">
      <c r="A13" s="19" t="s">
        <v>49</v>
      </c>
      <c r="B13" s="20">
        <v>88.2</v>
      </c>
      <c r="C13" s="21">
        <v>-15.2</v>
      </c>
      <c r="D13" s="22">
        <v>35067</v>
      </c>
      <c r="E13" s="22">
        <v>53779</v>
      </c>
      <c r="F13" s="22">
        <v>37502</v>
      </c>
      <c r="G13" s="22">
        <v>61678</v>
      </c>
      <c r="H13" s="22">
        <v>45105</v>
      </c>
      <c r="I13" s="24">
        <v>68562</v>
      </c>
      <c r="J13" s="22">
        <v>34390</v>
      </c>
      <c r="K13" s="22">
        <v>40825</v>
      </c>
      <c r="L13" s="22">
        <v>52785</v>
      </c>
      <c r="M13" s="25">
        <v>35</v>
      </c>
      <c r="N13" s="22">
        <v>36780</v>
      </c>
      <c r="O13" s="22">
        <v>45360</v>
      </c>
      <c r="P13" s="22">
        <v>60620</v>
      </c>
      <c r="Q13" s="25">
        <v>35</v>
      </c>
      <c r="R13" s="25" t="s">
        <v>68</v>
      </c>
    </row>
    <row r="14" spans="1:18" x14ac:dyDescent="0.2">
      <c r="A14" s="19" t="s">
        <v>51</v>
      </c>
      <c r="B14" s="20">
        <v>95.4</v>
      </c>
      <c r="C14" s="21">
        <v>-25.3</v>
      </c>
      <c r="D14" s="22">
        <v>37739</v>
      </c>
      <c r="E14" s="22">
        <v>54739</v>
      </c>
      <c r="F14" s="22">
        <v>41239</v>
      </c>
      <c r="G14" s="22">
        <v>59939</v>
      </c>
      <c r="H14" s="22">
        <v>53940</v>
      </c>
      <c r="I14" s="24">
        <v>62469</v>
      </c>
      <c r="J14" s="22">
        <v>35000</v>
      </c>
      <c r="K14" s="22">
        <v>50000</v>
      </c>
      <c r="L14" s="22">
        <v>52000</v>
      </c>
      <c r="M14" s="25">
        <v>25</v>
      </c>
      <c r="N14" s="22">
        <v>38500</v>
      </c>
      <c r="O14" s="22">
        <v>55000</v>
      </c>
      <c r="P14" s="22">
        <v>57200</v>
      </c>
      <c r="Q14" s="25">
        <v>25</v>
      </c>
      <c r="R14" s="25" t="s">
        <v>76</v>
      </c>
    </row>
    <row r="15" spans="1:18" x14ac:dyDescent="0.2">
      <c r="A15" s="19" t="s">
        <v>53</v>
      </c>
      <c r="B15" s="20">
        <v>93.2</v>
      </c>
      <c r="C15" s="21">
        <v>-29</v>
      </c>
      <c r="D15" s="22">
        <v>37014</v>
      </c>
      <c r="E15" s="22">
        <v>51406</v>
      </c>
      <c r="F15" s="22">
        <v>38453</v>
      </c>
      <c r="G15" s="22">
        <v>53447</v>
      </c>
      <c r="H15" s="22">
        <v>52397</v>
      </c>
      <c r="I15" s="24">
        <v>55902</v>
      </c>
      <c r="J15" s="22">
        <v>36601</v>
      </c>
      <c r="K15" s="22">
        <v>44167</v>
      </c>
      <c r="L15" s="22">
        <v>50049</v>
      </c>
      <c r="M15" s="25">
        <v>25</v>
      </c>
      <c r="N15" s="22">
        <v>37991</v>
      </c>
      <c r="O15" s="22">
        <v>46052</v>
      </c>
      <c r="P15" s="22">
        <v>51971</v>
      </c>
      <c r="Q15" s="25">
        <v>25</v>
      </c>
      <c r="R15" s="25" t="s">
        <v>77</v>
      </c>
    </row>
    <row r="16" spans="1:18" x14ac:dyDescent="0.2">
      <c r="A16" s="19" t="s">
        <v>54</v>
      </c>
      <c r="B16" s="20">
        <v>99.5</v>
      </c>
      <c r="C16" s="21">
        <v>-13.4</v>
      </c>
      <c r="D16" s="22">
        <v>34471</v>
      </c>
      <c r="E16" s="22">
        <v>53148</v>
      </c>
      <c r="F16" s="22">
        <v>39317</v>
      </c>
      <c r="G16" s="22">
        <v>60155</v>
      </c>
      <c r="H16" s="22">
        <v>50882</v>
      </c>
      <c r="I16" s="24">
        <v>73296</v>
      </c>
      <c r="J16" s="22">
        <v>32000</v>
      </c>
      <c r="K16" s="22">
        <v>42792</v>
      </c>
      <c r="L16" s="22">
        <v>47201</v>
      </c>
      <c r="M16" s="25">
        <v>23</v>
      </c>
      <c r="N16" s="22">
        <v>36649</v>
      </c>
      <c r="O16" s="22">
        <v>48510</v>
      </c>
      <c r="P16" s="22">
        <v>53432</v>
      </c>
      <c r="Q16" s="25">
        <v>23</v>
      </c>
      <c r="R16" s="25" t="s">
        <v>78</v>
      </c>
    </row>
    <row r="17" spans="1:18" x14ac:dyDescent="0.2">
      <c r="A17" s="19" t="s">
        <v>56</v>
      </c>
      <c r="B17" s="20">
        <v>92.2</v>
      </c>
      <c r="C17" s="21">
        <v>-21.4</v>
      </c>
      <c r="D17" s="22">
        <v>37951</v>
      </c>
      <c r="E17" s="22">
        <v>50775</v>
      </c>
      <c r="F17" s="22">
        <v>41080</v>
      </c>
      <c r="G17" s="22">
        <v>55353</v>
      </c>
      <c r="H17" s="22">
        <v>51349</v>
      </c>
      <c r="I17" s="24">
        <v>60214</v>
      </c>
      <c r="J17" s="22">
        <v>36000</v>
      </c>
      <c r="K17" s="22">
        <v>42900</v>
      </c>
      <c r="L17" s="22">
        <v>42900</v>
      </c>
      <c r="M17" s="25">
        <v>15</v>
      </c>
      <c r="N17" s="22">
        <v>39605</v>
      </c>
      <c r="O17" s="22">
        <v>47380</v>
      </c>
      <c r="P17" s="22">
        <v>47380</v>
      </c>
      <c r="Q17" s="25">
        <v>11</v>
      </c>
      <c r="R17" s="25" t="s">
        <v>41</v>
      </c>
    </row>
    <row r="18" spans="1:18" x14ac:dyDescent="0.2">
      <c r="A18" s="19" t="s">
        <v>57</v>
      </c>
      <c r="B18" s="20">
        <v>96.8</v>
      </c>
      <c r="C18" s="21">
        <v>-21.9</v>
      </c>
      <c r="D18" s="22">
        <v>42418</v>
      </c>
      <c r="E18" s="26" t="s">
        <v>38</v>
      </c>
      <c r="F18" s="22">
        <v>45533</v>
      </c>
      <c r="G18" s="26" t="s">
        <v>38</v>
      </c>
      <c r="H18" s="22">
        <v>54121</v>
      </c>
      <c r="I18" s="24">
        <v>60183</v>
      </c>
      <c r="J18" s="22">
        <v>28080</v>
      </c>
      <c r="K18" s="22">
        <v>42310</v>
      </c>
      <c r="L18" s="22">
        <v>45510</v>
      </c>
      <c r="M18" s="25">
        <v>20</v>
      </c>
      <c r="N18" s="22">
        <v>28080</v>
      </c>
      <c r="O18" s="22">
        <v>42310</v>
      </c>
      <c r="P18" s="22">
        <v>45510</v>
      </c>
      <c r="Q18" s="25">
        <v>20</v>
      </c>
      <c r="R18" s="25" t="s">
        <v>41</v>
      </c>
    </row>
    <row r="19" spans="1:18" x14ac:dyDescent="0.2">
      <c r="A19" s="27" t="s">
        <v>58</v>
      </c>
      <c r="B19" s="20">
        <v>103.6</v>
      </c>
      <c r="C19" s="21">
        <v>-32.700000000000003</v>
      </c>
      <c r="D19" s="22">
        <v>41077</v>
      </c>
      <c r="E19" s="26" t="s">
        <v>38</v>
      </c>
      <c r="F19" s="22">
        <v>43802</v>
      </c>
      <c r="G19" s="26" t="s">
        <v>38</v>
      </c>
      <c r="H19" s="22">
        <v>53267</v>
      </c>
      <c r="I19" s="271" t="s">
        <v>38</v>
      </c>
      <c r="J19" s="270">
        <v>31700</v>
      </c>
      <c r="K19" s="26" t="s">
        <v>38</v>
      </c>
      <c r="L19" s="26" t="s">
        <v>38</v>
      </c>
      <c r="M19" s="26" t="s">
        <v>38</v>
      </c>
      <c r="N19" s="26" t="s">
        <v>38</v>
      </c>
      <c r="O19" s="26" t="s">
        <v>38</v>
      </c>
      <c r="P19" s="26" t="s">
        <v>38</v>
      </c>
      <c r="Q19" s="26" t="s">
        <v>38</v>
      </c>
      <c r="R19" s="26" t="s">
        <v>38</v>
      </c>
    </row>
    <row r="20" spans="1:18" x14ac:dyDescent="0.2">
      <c r="A20" s="27" t="s">
        <v>59</v>
      </c>
      <c r="B20" s="20">
        <v>95.6</v>
      </c>
      <c r="C20" s="21">
        <v>-18.2</v>
      </c>
      <c r="D20" s="22">
        <v>35767</v>
      </c>
      <c r="E20" s="22">
        <v>56840</v>
      </c>
      <c r="F20" s="22">
        <v>38590</v>
      </c>
      <c r="G20" s="22">
        <v>59694</v>
      </c>
      <c r="H20" s="22">
        <v>47681</v>
      </c>
      <c r="I20" s="28">
        <v>63541</v>
      </c>
      <c r="J20" s="22">
        <v>32335</v>
      </c>
      <c r="K20" s="22">
        <v>40358</v>
      </c>
      <c r="L20" s="22">
        <v>50729</v>
      </c>
      <c r="M20" s="25">
        <v>35</v>
      </c>
      <c r="N20" s="22">
        <v>34863</v>
      </c>
      <c r="O20" s="22">
        <v>42887</v>
      </c>
      <c r="P20" s="22">
        <v>53257</v>
      </c>
      <c r="Q20" s="25">
        <v>35</v>
      </c>
      <c r="R20" s="25" t="s">
        <v>79</v>
      </c>
    </row>
    <row r="21" spans="1:18" s="6" customFormat="1" x14ac:dyDescent="0.25">
      <c r="A21" s="29" t="s">
        <v>61</v>
      </c>
      <c r="B21" s="30">
        <v>98.1</v>
      </c>
      <c r="C21" s="34">
        <f>AVERAGE(C5:C20)</f>
        <v>-20.656249999999996</v>
      </c>
      <c r="D21" s="32">
        <f>AVERAGE(D5:D20)</f>
        <v>38420.25</v>
      </c>
      <c r="E21" s="32">
        <f>AVERAGE(E5:E20)</f>
        <v>54798.153846153844</v>
      </c>
      <c r="F21" s="32">
        <f t="shared" ref="F21:P21" si="0">AVERAGE(F5:F20)</f>
        <v>41840.375</v>
      </c>
      <c r="G21" s="32">
        <f t="shared" si="0"/>
        <v>61692.076923076922</v>
      </c>
      <c r="H21" s="32">
        <v>53448</v>
      </c>
      <c r="I21" s="33">
        <f t="shared" si="0"/>
        <v>66534</v>
      </c>
      <c r="J21" s="32">
        <f t="shared" si="0"/>
        <v>33675.933333333334</v>
      </c>
      <c r="K21" s="32">
        <f t="shared" si="0"/>
        <v>42724.916666666664</v>
      </c>
      <c r="L21" s="32">
        <f t="shared" si="0"/>
        <v>46580.666666666664</v>
      </c>
      <c r="M21" s="31">
        <v>23</v>
      </c>
      <c r="N21" s="32">
        <f t="shared" si="0"/>
        <v>36700</v>
      </c>
      <c r="O21" s="32">
        <f t="shared" si="0"/>
        <v>47414</v>
      </c>
      <c r="P21" s="32">
        <f t="shared" si="0"/>
        <v>51777.833333333336</v>
      </c>
      <c r="Q21" s="30">
        <v>23</v>
      </c>
      <c r="R21" s="34"/>
    </row>
    <row r="22" spans="1:18" x14ac:dyDescent="0.2">
      <c r="A22" s="202" t="s">
        <v>62</v>
      </c>
      <c r="B22" s="222">
        <v>100</v>
      </c>
      <c r="C22" s="223">
        <v>-19.2</v>
      </c>
      <c r="D22" s="224">
        <v>40154</v>
      </c>
      <c r="E22" s="224">
        <v>58574</v>
      </c>
      <c r="F22" s="224">
        <v>43823</v>
      </c>
      <c r="G22" s="268">
        <v>68789</v>
      </c>
      <c r="H22" s="224">
        <v>62335</v>
      </c>
      <c r="I22" s="226">
        <v>74582</v>
      </c>
      <c r="J22" s="204"/>
      <c r="K22" s="203"/>
      <c r="L22" s="203"/>
      <c r="M22" s="205"/>
      <c r="N22" s="203"/>
      <c r="O22" s="203"/>
      <c r="P22" s="203"/>
      <c r="Q22" s="205"/>
      <c r="R22" s="205"/>
    </row>
    <row r="28" spans="1:18" x14ac:dyDescent="0.25">
      <c r="O28" s="227"/>
    </row>
  </sheetData>
  <sheetProtection algorithmName="SHA-512" hashValue="x+sgaccptg1sEcv6n65MlvuqSXSuY78H81mjdQFaDLeCDDalw+LqFqoW6m9kgizVGRwlXZ2oXrum+ULx+azmjg==" saltValue="H5OgH7zsqL8iJYzvGYjJKA=="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8122F-E4D0-4F56-9599-5542099B661D}">
  <sheetPr codeName="Sheet8">
    <tabColor rgb="FF80A833"/>
  </sheetPr>
  <dimension ref="A1:R22"/>
  <sheetViews>
    <sheetView workbookViewId="0">
      <pane xSplit="1" ySplit="4" topLeftCell="B5" activePane="bottomRight" state="frozen"/>
      <selection pane="topRight"/>
      <selection pane="bottomLeft"/>
      <selection pane="bottomRight"/>
    </sheetView>
  </sheetViews>
  <sheetFormatPr defaultColWidth="8.7109375" defaultRowHeight="15" x14ac:dyDescent="0.25"/>
  <cols>
    <col min="1" max="1" width="20.28515625" style="122" customWidth="1"/>
    <col min="2" max="2" width="13.42578125" style="133" bestFit="1" customWidth="1"/>
    <col min="3" max="3" width="15.140625" style="133" customWidth="1"/>
    <col min="4" max="17" width="13.85546875" style="133" customWidth="1"/>
    <col min="18" max="18" width="26.42578125" style="133" bestFit="1" customWidth="1"/>
    <col min="19" max="16384" width="8.7109375" style="133"/>
  </cols>
  <sheetData>
    <row r="1" spans="1:18" s="75" customFormat="1" ht="20.25" x14ac:dyDescent="0.25">
      <c r="A1" s="319" t="s">
        <v>8</v>
      </c>
      <c r="B1" s="134"/>
    </row>
    <row r="2" spans="1:18" s="75" customFormat="1" x14ac:dyDescent="0.25">
      <c r="A2" s="122"/>
      <c r="D2" s="613" t="s">
        <v>14</v>
      </c>
      <c r="E2" s="613"/>
      <c r="F2" s="613"/>
      <c r="G2" s="613"/>
      <c r="H2" s="613"/>
      <c r="I2" s="614"/>
      <c r="J2" s="615" t="s">
        <v>15</v>
      </c>
      <c r="K2" s="615"/>
      <c r="L2" s="615"/>
      <c r="M2" s="615"/>
      <c r="N2" s="615"/>
      <c r="O2" s="615"/>
      <c r="P2" s="615"/>
      <c r="Q2" s="615"/>
      <c r="R2" s="615"/>
    </row>
    <row r="3" spans="1:18" s="75" customFormat="1" x14ac:dyDescent="0.25">
      <c r="A3" s="122"/>
      <c r="D3" s="616" t="s">
        <v>16</v>
      </c>
      <c r="E3" s="616"/>
      <c r="F3" s="617" t="s">
        <v>17</v>
      </c>
      <c r="G3" s="617"/>
      <c r="H3" s="618" t="s">
        <v>18</v>
      </c>
      <c r="I3" s="619"/>
      <c r="J3" s="620" t="s">
        <v>16</v>
      </c>
      <c r="K3" s="620"/>
      <c r="L3" s="620"/>
      <c r="M3" s="621"/>
      <c r="N3" s="622" t="s">
        <v>17</v>
      </c>
      <c r="O3" s="623"/>
      <c r="P3" s="623"/>
      <c r="Q3" s="623"/>
      <c r="R3" s="135" t="s">
        <v>18</v>
      </c>
    </row>
    <row r="4" spans="1:18" s="123" customFormat="1" ht="75" x14ac:dyDescent="0.25">
      <c r="A4" s="136" t="s">
        <v>19</v>
      </c>
      <c r="B4" s="137" t="s">
        <v>20</v>
      </c>
      <c r="C4" s="137" t="s">
        <v>21</v>
      </c>
      <c r="D4" s="138" t="s">
        <v>22</v>
      </c>
      <c r="E4" s="138" t="s">
        <v>23</v>
      </c>
      <c r="F4" s="139" t="s">
        <v>24</v>
      </c>
      <c r="G4" s="139" t="s">
        <v>25</v>
      </c>
      <c r="H4" s="140" t="s">
        <v>26</v>
      </c>
      <c r="I4" s="151" t="s">
        <v>27</v>
      </c>
      <c r="J4" s="141" t="s">
        <v>28</v>
      </c>
      <c r="K4" s="137" t="s">
        <v>29</v>
      </c>
      <c r="L4" s="141" t="s">
        <v>30</v>
      </c>
      <c r="M4" s="141" t="s">
        <v>31</v>
      </c>
      <c r="N4" s="139" t="s">
        <v>32</v>
      </c>
      <c r="O4" s="142" t="s">
        <v>33</v>
      </c>
      <c r="P4" s="139" t="s">
        <v>34</v>
      </c>
      <c r="Q4" s="139" t="s">
        <v>35</v>
      </c>
      <c r="R4" s="143" t="s">
        <v>36</v>
      </c>
    </row>
    <row r="5" spans="1:18" x14ac:dyDescent="0.25">
      <c r="A5" s="19" t="s">
        <v>37</v>
      </c>
      <c r="B5" s="75">
        <v>88.1</v>
      </c>
      <c r="C5" s="75" t="s">
        <v>38</v>
      </c>
      <c r="D5" s="144">
        <v>41028</v>
      </c>
      <c r="E5" s="144">
        <v>52609</v>
      </c>
      <c r="F5" s="144">
        <v>47146</v>
      </c>
      <c r="G5" s="144">
        <v>60245</v>
      </c>
      <c r="H5" s="144">
        <v>54095</v>
      </c>
      <c r="I5" s="152">
        <v>69292</v>
      </c>
      <c r="J5" s="144">
        <v>40873</v>
      </c>
      <c r="K5" s="144">
        <v>48419</v>
      </c>
      <c r="L5" s="144">
        <v>52015</v>
      </c>
      <c r="M5" s="75">
        <v>27</v>
      </c>
      <c r="N5" s="144">
        <v>47001</v>
      </c>
      <c r="O5" s="144">
        <v>55680</v>
      </c>
      <c r="P5" s="144">
        <v>59637</v>
      </c>
      <c r="Q5" s="75">
        <v>27</v>
      </c>
      <c r="R5" s="75" t="s">
        <v>80</v>
      </c>
    </row>
    <row r="6" spans="1:18" x14ac:dyDescent="0.25">
      <c r="A6" s="19" t="s">
        <v>40</v>
      </c>
      <c r="B6" s="75">
        <v>88.8</v>
      </c>
      <c r="C6" s="75" t="s">
        <v>38</v>
      </c>
      <c r="D6" s="144">
        <v>35201</v>
      </c>
      <c r="E6" s="144">
        <v>48090</v>
      </c>
      <c r="F6" s="144">
        <v>39313</v>
      </c>
      <c r="G6" s="144">
        <v>47765</v>
      </c>
      <c r="H6" s="144">
        <v>50456</v>
      </c>
      <c r="I6" s="152">
        <v>53780</v>
      </c>
      <c r="J6" s="144">
        <v>32800</v>
      </c>
      <c r="K6" s="144">
        <v>39550</v>
      </c>
      <c r="L6" s="144">
        <v>39550</v>
      </c>
      <c r="M6" s="75">
        <v>15</v>
      </c>
      <c r="N6" s="144">
        <v>37450</v>
      </c>
      <c r="O6" s="144">
        <v>44950</v>
      </c>
      <c r="P6" s="144">
        <v>44950</v>
      </c>
      <c r="Q6" s="75">
        <v>15</v>
      </c>
      <c r="R6" s="75" t="s">
        <v>41</v>
      </c>
    </row>
    <row r="7" spans="1:18" x14ac:dyDescent="0.25">
      <c r="A7" s="19" t="s">
        <v>42</v>
      </c>
      <c r="B7" s="75">
        <v>105.3</v>
      </c>
      <c r="C7" s="75" t="s">
        <v>38</v>
      </c>
      <c r="D7" s="144">
        <v>43092</v>
      </c>
      <c r="E7" s="144">
        <v>61121</v>
      </c>
      <c r="F7" s="144">
        <v>48951</v>
      </c>
      <c r="G7" s="144">
        <v>76655</v>
      </c>
      <c r="H7" s="144">
        <v>64853</v>
      </c>
      <c r="I7" s="152">
        <v>87117</v>
      </c>
      <c r="J7" s="144">
        <v>29866</v>
      </c>
      <c r="K7" s="144">
        <v>38512</v>
      </c>
      <c r="L7" s="144">
        <v>38512</v>
      </c>
      <c r="M7" s="75">
        <v>11</v>
      </c>
      <c r="N7" s="144">
        <v>33870</v>
      </c>
      <c r="O7" s="144">
        <v>47806</v>
      </c>
      <c r="P7" s="144">
        <v>48862</v>
      </c>
      <c r="Q7" s="75">
        <v>16</v>
      </c>
      <c r="R7" s="75" t="s">
        <v>81</v>
      </c>
    </row>
    <row r="8" spans="1:18" x14ac:dyDescent="0.25">
      <c r="A8" s="19" t="s">
        <v>43</v>
      </c>
      <c r="B8" s="75">
        <v>100.7</v>
      </c>
      <c r="C8" s="75" t="s">
        <v>38</v>
      </c>
      <c r="D8" s="144">
        <v>38724</v>
      </c>
      <c r="E8" s="144">
        <v>60401</v>
      </c>
      <c r="F8" s="144">
        <v>42437</v>
      </c>
      <c r="G8" s="144">
        <v>61273</v>
      </c>
      <c r="H8" s="144">
        <v>49102</v>
      </c>
      <c r="I8" s="152">
        <v>61873</v>
      </c>
      <c r="J8" s="144" t="s">
        <v>38</v>
      </c>
      <c r="K8" s="144" t="s">
        <v>38</v>
      </c>
      <c r="L8" s="144" t="s">
        <v>38</v>
      </c>
      <c r="M8" s="144" t="s">
        <v>38</v>
      </c>
      <c r="N8" s="144" t="s">
        <v>38</v>
      </c>
      <c r="O8" s="144" t="s">
        <v>38</v>
      </c>
      <c r="P8" s="144" t="s">
        <v>38</v>
      </c>
      <c r="Q8" s="144" t="s">
        <v>38</v>
      </c>
      <c r="R8" s="144" t="s">
        <v>38</v>
      </c>
    </row>
    <row r="9" spans="1:18" x14ac:dyDescent="0.25">
      <c r="A9" s="19" t="s">
        <v>44</v>
      </c>
      <c r="B9" s="75">
        <v>89.7</v>
      </c>
      <c r="C9" s="75" t="s">
        <v>38</v>
      </c>
      <c r="D9" s="144">
        <v>38509</v>
      </c>
      <c r="E9" s="144">
        <v>56566</v>
      </c>
      <c r="F9" s="144">
        <v>43711</v>
      </c>
      <c r="G9" s="144">
        <v>64507</v>
      </c>
      <c r="H9" s="144">
        <v>60578</v>
      </c>
      <c r="I9" s="152">
        <v>79930</v>
      </c>
      <c r="J9" s="144">
        <v>37092</v>
      </c>
      <c r="K9" s="144">
        <v>49935</v>
      </c>
      <c r="L9" s="144">
        <v>54287</v>
      </c>
      <c r="M9" s="75">
        <v>21</v>
      </c>
      <c r="N9" s="144">
        <v>42206</v>
      </c>
      <c r="O9" s="144">
        <v>56976</v>
      </c>
      <c r="P9" s="144">
        <v>61981</v>
      </c>
      <c r="Q9" s="75">
        <v>21</v>
      </c>
      <c r="R9" s="75" t="s">
        <v>82</v>
      </c>
    </row>
    <row r="10" spans="1:18" x14ac:dyDescent="0.25">
      <c r="A10" s="19" t="s">
        <v>46</v>
      </c>
      <c r="B10" s="75">
        <v>94.5</v>
      </c>
      <c r="C10" s="75" t="s">
        <v>38</v>
      </c>
      <c r="D10" s="144">
        <v>37238</v>
      </c>
      <c r="E10" s="144">
        <v>53054</v>
      </c>
      <c r="F10" s="144">
        <v>41055</v>
      </c>
      <c r="G10" s="144">
        <v>57917</v>
      </c>
      <c r="H10" s="144">
        <v>53907</v>
      </c>
      <c r="I10" s="152">
        <v>62706</v>
      </c>
      <c r="J10" s="144">
        <v>29804</v>
      </c>
      <c r="K10" s="144">
        <v>38793</v>
      </c>
      <c r="L10" s="144">
        <v>39431</v>
      </c>
      <c r="M10" s="75">
        <v>20</v>
      </c>
      <c r="N10" s="144">
        <v>33213</v>
      </c>
      <c r="O10" s="144">
        <v>42189</v>
      </c>
      <c r="P10" s="144">
        <v>42828</v>
      </c>
      <c r="Q10" s="75">
        <v>20</v>
      </c>
      <c r="R10" s="75" t="s">
        <v>41</v>
      </c>
    </row>
    <row r="11" spans="1:18" x14ac:dyDescent="0.25">
      <c r="A11" s="19" t="s">
        <v>47</v>
      </c>
      <c r="B11" s="75">
        <v>93.2</v>
      </c>
      <c r="C11" s="75" t="s">
        <v>38</v>
      </c>
      <c r="D11" s="144">
        <v>41747</v>
      </c>
      <c r="E11" s="144">
        <v>54310</v>
      </c>
      <c r="F11" s="144">
        <v>42382</v>
      </c>
      <c r="G11" s="144">
        <v>55508</v>
      </c>
      <c r="H11" s="144">
        <v>51566</v>
      </c>
      <c r="I11" s="152">
        <v>57620</v>
      </c>
      <c r="J11" s="144" t="s">
        <v>38</v>
      </c>
      <c r="K11" s="144" t="s">
        <v>38</v>
      </c>
      <c r="L11" s="144" t="s">
        <v>38</v>
      </c>
      <c r="M11" s="144" t="s">
        <v>38</v>
      </c>
      <c r="N11" s="144" t="s">
        <v>38</v>
      </c>
      <c r="O11" s="144" t="s">
        <v>38</v>
      </c>
      <c r="P11" s="144" t="s">
        <v>38</v>
      </c>
      <c r="Q11" s="144" t="s">
        <v>38</v>
      </c>
      <c r="R11" s="144" t="s">
        <v>38</v>
      </c>
    </row>
    <row r="12" spans="1:18" x14ac:dyDescent="0.25">
      <c r="A12" s="19" t="s">
        <v>48</v>
      </c>
      <c r="B12" s="75">
        <v>124.4</v>
      </c>
      <c r="C12" s="75" t="s">
        <v>38</v>
      </c>
      <c r="D12" s="144">
        <v>47959</v>
      </c>
      <c r="E12" s="144">
        <v>64158</v>
      </c>
      <c r="F12" s="144">
        <v>51058</v>
      </c>
      <c r="G12" s="144">
        <v>86365</v>
      </c>
      <c r="H12" s="144">
        <v>73444</v>
      </c>
      <c r="I12" s="152">
        <v>93262</v>
      </c>
      <c r="J12" s="144">
        <v>43531</v>
      </c>
      <c r="K12" s="144" t="s">
        <v>38</v>
      </c>
      <c r="L12" s="144" t="s">
        <v>38</v>
      </c>
      <c r="M12" s="144" t="s">
        <v>38</v>
      </c>
      <c r="N12" s="144" t="s">
        <v>38</v>
      </c>
      <c r="O12" s="144" t="s">
        <v>38</v>
      </c>
      <c r="P12" s="144" t="s">
        <v>38</v>
      </c>
      <c r="Q12" s="144" t="s">
        <v>38</v>
      </c>
      <c r="R12" s="144" t="s">
        <v>38</v>
      </c>
    </row>
    <row r="13" spans="1:18" x14ac:dyDescent="0.25">
      <c r="A13" s="19" t="s">
        <v>49</v>
      </c>
      <c r="B13" s="75">
        <v>84.6</v>
      </c>
      <c r="C13" s="75" t="s">
        <v>38</v>
      </c>
      <c r="D13" s="144">
        <v>36543</v>
      </c>
      <c r="E13" s="144">
        <v>55245</v>
      </c>
      <c r="F13" s="144">
        <v>38967</v>
      </c>
      <c r="G13" s="144">
        <v>63131</v>
      </c>
      <c r="H13" s="144">
        <v>46843</v>
      </c>
      <c r="I13" s="152" t="s">
        <v>38</v>
      </c>
      <c r="J13" s="144">
        <v>35890</v>
      </c>
      <c r="K13" s="144">
        <v>42325</v>
      </c>
      <c r="L13" s="144">
        <v>54283</v>
      </c>
      <c r="M13" s="75">
        <v>35</v>
      </c>
      <c r="N13" s="144">
        <v>38280</v>
      </c>
      <c r="O13" s="144">
        <v>46860</v>
      </c>
      <c r="P13" s="144">
        <v>62120</v>
      </c>
      <c r="Q13" s="75">
        <v>35</v>
      </c>
      <c r="R13" s="75" t="s">
        <v>83</v>
      </c>
    </row>
    <row r="14" spans="1:18" x14ac:dyDescent="0.25">
      <c r="A14" s="19" t="s">
        <v>51</v>
      </c>
      <c r="B14" s="75">
        <v>96.9</v>
      </c>
      <c r="C14" s="75" t="s">
        <v>38</v>
      </c>
      <c r="D14" s="144">
        <v>37049</v>
      </c>
      <c r="E14" s="144">
        <v>55044</v>
      </c>
      <c r="F14" s="144">
        <v>40754</v>
      </c>
      <c r="G14" s="144">
        <v>60549</v>
      </c>
      <c r="H14" s="144">
        <v>54150</v>
      </c>
      <c r="I14" s="152">
        <v>63227</v>
      </c>
      <c r="J14" s="144">
        <v>35000</v>
      </c>
      <c r="K14" s="144">
        <v>50000</v>
      </c>
      <c r="L14" s="144">
        <v>52000</v>
      </c>
      <c r="M14" s="75">
        <v>25</v>
      </c>
      <c r="N14" s="144">
        <v>38500</v>
      </c>
      <c r="O14" s="144">
        <v>55000</v>
      </c>
      <c r="P14" s="144">
        <v>57200</v>
      </c>
      <c r="Q14" s="75">
        <v>25</v>
      </c>
      <c r="R14" s="75" t="s">
        <v>76</v>
      </c>
    </row>
    <row r="15" spans="1:18" x14ac:dyDescent="0.25">
      <c r="A15" s="19" t="s">
        <v>53</v>
      </c>
      <c r="B15" s="75">
        <v>87.9</v>
      </c>
      <c r="C15" s="75" t="s">
        <v>38</v>
      </c>
      <c r="D15" s="144">
        <v>37992</v>
      </c>
      <c r="E15" s="144">
        <v>52577</v>
      </c>
      <c r="F15" s="144">
        <v>39427</v>
      </c>
      <c r="G15" s="144">
        <v>54656</v>
      </c>
      <c r="H15" s="144">
        <v>54096</v>
      </c>
      <c r="I15" s="152">
        <v>57013</v>
      </c>
      <c r="J15" s="144">
        <v>36601</v>
      </c>
      <c r="K15" s="144">
        <v>44167</v>
      </c>
      <c r="L15" s="144">
        <v>50049</v>
      </c>
      <c r="M15" s="75">
        <v>25</v>
      </c>
      <c r="N15" s="144">
        <v>37991</v>
      </c>
      <c r="O15" s="144">
        <v>46052</v>
      </c>
      <c r="P15" s="144">
        <v>51971</v>
      </c>
      <c r="Q15" s="75">
        <v>25</v>
      </c>
      <c r="R15" s="75" t="s">
        <v>77</v>
      </c>
    </row>
    <row r="16" spans="1:18" x14ac:dyDescent="0.25">
      <c r="A16" s="19" t="s">
        <v>54</v>
      </c>
      <c r="B16" s="75">
        <v>94.2</v>
      </c>
      <c r="C16" s="75" t="s">
        <v>38</v>
      </c>
      <c r="D16" s="144">
        <v>37550</v>
      </c>
      <c r="E16" s="144">
        <v>55437</v>
      </c>
      <c r="F16" s="144">
        <v>42851</v>
      </c>
      <c r="G16" s="144">
        <v>62748</v>
      </c>
      <c r="H16" s="144">
        <v>53329</v>
      </c>
      <c r="I16" s="152">
        <v>76452</v>
      </c>
      <c r="J16" s="144">
        <v>28190</v>
      </c>
      <c r="K16" s="144">
        <v>39663</v>
      </c>
      <c r="L16" s="144">
        <v>43316</v>
      </c>
      <c r="M16" s="75">
        <v>22</v>
      </c>
      <c r="N16" s="144">
        <v>32278</v>
      </c>
      <c r="O16" s="144">
        <v>44963</v>
      </c>
      <c r="P16" s="144">
        <v>49034</v>
      </c>
      <c r="Q16" s="75">
        <v>22</v>
      </c>
      <c r="R16" s="75" t="s">
        <v>72</v>
      </c>
    </row>
    <row r="17" spans="1:18" x14ac:dyDescent="0.25">
      <c r="A17" s="19" t="s">
        <v>56</v>
      </c>
      <c r="B17" s="75">
        <v>88.5</v>
      </c>
      <c r="C17" s="75" t="s">
        <v>38</v>
      </c>
      <c r="D17" s="144">
        <v>38809</v>
      </c>
      <c r="E17" s="144">
        <v>52271</v>
      </c>
      <c r="F17" s="144">
        <v>41991</v>
      </c>
      <c r="G17" s="144">
        <v>56497</v>
      </c>
      <c r="H17" s="144">
        <v>51862</v>
      </c>
      <c r="I17" s="152">
        <v>64681</v>
      </c>
      <c r="J17" s="144">
        <v>36000</v>
      </c>
      <c r="K17" s="144">
        <v>42900</v>
      </c>
      <c r="L17" s="144">
        <v>42900</v>
      </c>
      <c r="M17" s="75">
        <v>11</v>
      </c>
      <c r="N17" s="144">
        <v>39605</v>
      </c>
      <c r="O17" s="144">
        <v>47380</v>
      </c>
      <c r="P17" s="144">
        <v>47380</v>
      </c>
      <c r="Q17" s="75">
        <v>11</v>
      </c>
      <c r="R17" s="75" t="s">
        <v>41</v>
      </c>
    </row>
    <row r="18" spans="1:18" x14ac:dyDescent="0.25">
      <c r="A18" s="19" t="s">
        <v>57</v>
      </c>
      <c r="B18" s="75">
        <v>92.3</v>
      </c>
      <c r="C18" s="75" t="s">
        <v>38</v>
      </c>
      <c r="D18" s="144">
        <v>44582</v>
      </c>
      <c r="E18" s="144">
        <v>62441</v>
      </c>
      <c r="F18" s="144">
        <v>47491</v>
      </c>
      <c r="G18" s="144">
        <v>64924</v>
      </c>
      <c r="H18" s="144">
        <v>57090</v>
      </c>
      <c r="I18" s="152">
        <v>63784</v>
      </c>
      <c r="J18" s="144">
        <v>33660</v>
      </c>
      <c r="K18" s="144">
        <v>50710</v>
      </c>
      <c r="L18" s="144">
        <v>54540</v>
      </c>
      <c r="M18" s="75">
        <v>20</v>
      </c>
      <c r="N18" s="144">
        <v>33660</v>
      </c>
      <c r="O18" s="144">
        <v>50710</v>
      </c>
      <c r="P18" s="144">
        <v>54540</v>
      </c>
      <c r="Q18" s="75">
        <v>20</v>
      </c>
      <c r="R18" s="75" t="s">
        <v>84</v>
      </c>
    </row>
    <row r="19" spans="1:18" x14ac:dyDescent="0.25">
      <c r="A19" s="27" t="s">
        <v>58</v>
      </c>
      <c r="B19" s="75">
        <v>101.5</v>
      </c>
      <c r="C19" s="75" t="s">
        <v>38</v>
      </c>
      <c r="D19" s="144">
        <v>42069</v>
      </c>
      <c r="E19" s="144">
        <v>66791</v>
      </c>
      <c r="F19" s="144">
        <v>44792</v>
      </c>
      <c r="G19" s="144">
        <v>70260</v>
      </c>
      <c r="H19" s="144">
        <v>57665</v>
      </c>
      <c r="I19" s="152">
        <v>72486</v>
      </c>
      <c r="J19" s="144">
        <v>32823</v>
      </c>
      <c r="K19" s="144" t="s">
        <v>38</v>
      </c>
      <c r="L19" s="144" t="s">
        <v>38</v>
      </c>
      <c r="M19" s="144" t="s">
        <v>38</v>
      </c>
      <c r="N19" s="144" t="s">
        <v>38</v>
      </c>
      <c r="O19" s="144" t="s">
        <v>38</v>
      </c>
      <c r="P19" s="144" t="s">
        <v>38</v>
      </c>
      <c r="Q19" s="144" t="s">
        <v>38</v>
      </c>
      <c r="R19" s="144" t="s">
        <v>38</v>
      </c>
    </row>
    <row r="20" spans="1:18" x14ac:dyDescent="0.25">
      <c r="A20" s="27" t="s">
        <v>59</v>
      </c>
      <c r="B20" s="75">
        <v>93.1</v>
      </c>
      <c r="C20" s="75" t="s">
        <v>38</v>
      </c>
      <c r="D20" s="144">
        <v>37978</v>
      </c>
      <c r="E20" s="144">
        <v>59064</v>
      </c>
      <c r="F20" s="144">
        <v>40804</v>
      </c>
      <c r="G20" s="144">
        <v>61927</v>
      </c>
      <c r="H20" s="144">
        <v>50238</v>
      </c>
      <c r="I20" s="152">
        <v>65769</v>
      </c>
      <c r="J20" s="144">
        <v>34455</v>
      </c>
      <c r="K20" s="144">
        <v>42478</v>
      </c>
      <c r="L20" s="144">
        <v>52849</v>
      </c>
      <c r="M20" s="75">
        <v>35</v>
      </c>
      <c r="N20" s="144">
        <v>36983</v>
      </c>
      <c r="O20" s="144">
        <v>45007</v>
      </c>
      <c r="P20" s="144">
        <v>55377</v>
      </c>
      <c r="Q20" s="75">
        <v>35</v>
      </c>
      <c r="R20" s="75" t="s">
        <v>85</v>
      </c>
    </row>
    <row r="21" spans="1:18" x14ac:dyDescent="0.25">
      <c r="A21" s="29" t="s">
        <v>61</v>
      </c>
      <c r="B21" s="228">
        <v>95.2</v>
      </c>
      <c r="C21" s="219" t="s">
        <v>38</v>
      </c>
      <c r="D21" s="229">
        <v>39754</v>
      </c>
      <c r="E21" s="229">
        <v>56823.6875</v>
      </c>
      <c r="F21" s="229">
        <v>43320.625</v>
      </c>
      <c r="G21" s="229">
        <v>62807.9375</v>
      </c>
      <c r="H21" s="229">
        <v>55204.625</v>
      </c>
      <c r="I21" s="230">
        <v>68599.46666666666</v>
      </c>
      <c r="J21" s="229">
        <v>34756</v>
      </c>
      <c r="K21" s="229">
        <v>43954.333333333336</v>
      </c>
      <c r="L21" s="229">
        <v>47811</v>
      </c>
      <c r="M21" s="219">
        <v>22</v>
      </c>
      <c r="N21" s="231">
        <v>37586.416666666664</v>
      </c>
      <c r="O21" s="231">
        <v>48631.083333333336</v>
      </c>
      <c r="P21" s="231">
        <v>52990</v>
      </c>
      <c r="Q21" s="269">
        <v>23</v>
      </c>
      <c r="R21" s="201"/>
    </row>
    <row r="22" spans="1:18" x14ac:dyDescent="0.25">
      <c r="A22" s="147" t="s">
        <v>86</v>
      </c>
      <c r="B22" s="232">
        <v>100</v>
      </c>
      <c r="C22" s="225" t="s">
        <v>38</v>
      </c>
      <c r="D22" s="233">
        <v>41163</v>
      </c>
      <c r="E22" s="233">
        <v>60293</v>
      </c>
      <c r="F22" s="233">
        <v>45029</v>
      </c>
      <c r="G22" s="233">
        <v>69798</v>
      </c>
      <c r="H22" s="233">
        <v>64172</v>
      </c>
      <c r="I22" s="234">
        <v>75913</v>
      </c>
      <c r="J22" s="233"/>
      <c r="K22" s="233"/>
      <c r="L22" s="233"/>
      <c r="M22" s="232"/>
      <c r="N22" s="232"/>
      <c r="O22" s="232"/>
      <c r="P22" s="232"/>
      <c r="Q22" s="232"/>
      <c r="R22" s="148"/>
    </row>
  </sheetData>
  <sheetProtection algorithmName="SHA-512" hashValue="OCOSDFiJ6l1IHzB1H0olKClZA/Lr1QBV/ZrkpbQ2yOtO3rJQu7DjU8cZzPDplTGmKzZ20oMHmgsZPaXzWlF5gA==" saltValue="cikZYYiQCFQiM8HJzkMr5Q=="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8D85-BE62-4C5A-9331-97397A97B5BC}">
  <sheetPr codeName="Sheet9">
    <tabColor rgb="FF80A833"/>
  </sheetPr>
  <dimension ref="A1:R54"/>
  <sheetViews>
    <sheetView workbookViewId="0">
      <pane xSplit="1" ySplit="4" topLeftCell="B11" activePane="bottomRight" state="frozen"/>
      <selection pane="topRight"/>
      <selection pane="bottomLeft"/>
      <selection pane="bottomRight" activeCell="I21" sqref="I21"/>
    </sheetView>
  </sheetViews>
  <sheetFormatPr defaultColWidth="8.7109375" defaultRowHeight="15" x14ac:dyDescent="0.25"/>
  <cols>
    <col min="1" max="1" width="20.28515625" style="122" customWidth="1"/>
    <col min="2" max="2" width="13.42578125" style="133" bestFit="1" customWidth="1"/>
    <col min="3" max="3" width="15.140625" style="133" customWidth="1"/>
    <col min="4" max="17" width="13.85546875" style="133" customWidth="1"/>
    <col min="18" max="18" width="26.42578125" style="133" bestFit="1" customWidth="1"/>
    <col min="19" max="16384" width="8.7109375" style="133"/>
  </cols>
  <sheetData>
    <row r="1" spans="1:18" s="75" customFormat="1" ht="20.25" x14ac:dyDescent="0.25">
      <c r="A1" s="319" t="s">
        <v>9</v>
      </c>
      <c r="B1" s="134"/>
    </row>
    <row r="2" spans="1:18" s="75" customFormat="1" x14ac:dyDescent="0.25">
      <c r="A2" s="122"/>
      <c r="D2" s="613" t="s">
        <v>14</v>
      </c>
      <c r="E2" s="613"/>
      <c r="F2" s="613"/>
      <c r="G2" s="613"/>
      <c r="H2" s="613"/>
      <c r="I2" s="614"/>
      <c r="J2" s="615" t="s">
        <v>15</v>
      </c>
      <c r="K2" s="615"/>
      <c r="L2" s="615"/>
      <c r="M2" s="615"/>
      <c r="N2" s="615"/>
      <c r="O2" s="615"/>
      <c r="P2" s="615"/>
      <c r="Q2" s="615"/>
      <c r="R2" s="615"/>
    </row>
    <row r="3" spans="1:18" s="75" customFormat="1" x14ac:dyDescent="0.25">
      <c r="A3" s="122"/>
      <c r="D3" s="616" t="s">
        <v>16</v>
      </c>
      <c r="E3" s="616"/>
      <c r="F3" s="617" t="s">
        <v>17</v>
      </c>
      <c r="G3" s="617"/>
      <c r="H3" s="618" t="s">
        <v>18</v>
      </c>
      <c r="I3" s="619"/>
      <c r="J3" s="620" t="s">
        <v>16</v>
      </c>
      <c r="K3" s="620"/>
      <c r="L3" s="620"/>
      <c r="M3" s="621"/>
      <c r="N3" s="622" t="s">
        <v>17</v>
      </c>
      <c r="O3" s="623"/>
      <c r="P3" s="623"/>
      <c r="Q3" s="623"/>
      <c r="R3" s="135" t="s">
        <v>18</v>
      </c>
    </row>
    <row r="4" spans="1:18" s="123" customFormat="1" ht="75.75" thickBot="1" x14ac:dyDescent="0.3">
      <c r="A4" s="136" t="s">
        <v>19</v>
      </c>
      <c r="B4" s="137" t="s">
        <v>20</v>
      </c>
      <c r="C4" s="137" t="s">
        <v>21</v>
      </c>
      <c r="D4" s="138" t="s">
        <v>22</v>
      </c>
      <c r="E4" s="138" t="s">
        <v>23</v>
      </c>
      <c r="F4" s="139" t="s">
        <v>24</v>
      </c>
      <c r="G4" s="139" t="s">
        <v>25</v>
      </c>
      <c r="H4" s="140" t="s">
        <v>26</v>
      </c>
      <c r="I4" s="151" t="s">
        <v>27</v>
      </c>
      <c r="J4" s="141" t="s">
        <v>28</v>
      </c>
      <c r="K4" s="137" t="s">
        <v>29</v>
      </c>
      <c r="L4" s="141" t="s">
        <v>30</v>
      </c>
      <c r="M4" s="141" t="s">
        <v>31</v>
      </c>
      <c r="N4" s="139" t="s">
        <v>32</v>
      </c>
      <c r="O4" s="142" t="s">
        <v>33</v>
      </c>
      <c r="P4" s="139" t="s">
        <v>34</v>
      </c>
      <c r="Q4" s="139" t="s">
        <v>35</v>
      </c>
      <c r="R4" s="143" t="s">
        <v>36</v>
      </c>
    </row>
    <row r="5" spans="1:18" x14ac:dyDescent="0.25">
      <c r="A5" s="19" t="s">
        <v>37</v>
      </c>
      <c r="B5" s="75">
        <v>89.3</v>
      </c>
      <c r="C5" s="177">
        <v>-0.30599999999999999</v>
      </c>
      <c r="D5" s="144">
        <v>41163</v>
      </c>
      <c r="E5" s="144">
        <v>52862</v>
      </c>
      <c r="F5" s="144">
        <v>47242</v>
      </c>
      <c r="G5" s="144">
        <v>60457</v>
      </c>
      <c r="H5" s="144">
        <v>54271</v>
      </c>
      <c r="I5" s="152">
        <v>69466</v>
      </c>
      <c r="J5" s="144">
        <v>40873</v>
      </c>
      <c r="K5" s="144">
        <v>48419</v>
      </c>
      <c r="L5" s="144">
        <v>52015</v>
      </c>
      <c r="M5" s="75">
        <v>27</v>
      </c>
      <c r="N5" s="144">
        <v>47001</v>
      </c>
      <c r="O5" s="144">
        <v>55680</v>
      </c>
      <c r="P5" s="144">
        <v>59637</v>
      </c>
      <c r="Q5" s="75">
        <v>27</v>
      </c>
      <c r="R5" s="75" t="s">
        <v>80</v>
      </c>
    </row>
    <row r="6" spans="1:18" x14ac:dyDescent="0.25">
      <c r="A6" s="19" t="s">
        <v>40</v>
      </c>
      <c r="B6" s="75">
        <v>86.3</v>
      </c>
      <c r="C6" s="177">
        <v>-0.20499999999999999</v>
      </c>
      <c r="D6" s="144">
        <v>35803</v>
      </c>
      <c r="E6" s="144">
        <v>48371</v>
      </c>
      <c r="F6" s="144">
        <v>39995</v>
      </c>
      <c r="G6" s="144" t="s">
        <v>38</v>
      </c>
      <c r="H6" s="144">
        <v>51668</v>
      </c>
      <c r="I6" s="152">
        <v>54163</v>
      </c>
      <c r="J6" s="144">
        <v>33800</v>
      </c>
      <c r="K6" s="144">
        <v>40550</v>
      </c>
      <c r="L6" s="144">
        <v>40550</v>
      </c>
      <c r="M6" s="75">
        <v>15</v>
      </c>
      <c r="N6" s="144">
        <v>38450</v>
      </c>
      <c r="O6" s="144">
        <v>45950</v>
      </c>
      <c r="P6" s="144">
        <v>45950</v>
      </c>
      <c r="Q6" s="75">
        <v>15</v>
      </c>
      <c r="R6" s="75" t="s">
        <v>41</v>
      </c>
    </row>
    <row r="7" spans="1:18" x14ac:dyDescent="0.25">
      <c r="A7" s="19" t="s">
        <v>42</v>
      </c>
      <c r="B7" s="75">
        <v>108.1</v>
      </c>
      <c r="C7" s="177">
        <v>-0.109</v>
      </c>
      <c r="D7" s="144">
        <v>43448</v>
      </c>
      <c r="E7" s="144">
        <v>61348</v>
      </c>
      <c r="F7" s="144">
        <v>49416</v>
      </c>
      <c r="G7" s="144">
        <v>77440</v>
      </c>
      <c r="H7" s="144">
        <v>65141</v>
      </c>
      <c r="I7" s="152">
        <v>88135</v>
      </c>
      <c r="J7" s="144">
        <v>29866</v>
      </c>
      <c r="K7" s="144">
        <v>38512</v>
      </c>
      <c r="L7" s="144">
        <v>38512</v>
      </c>
      <c r="M7" s="75">
        <v>11</v>
      </c>
      <c r="N7" s="144">
        <v>33870</v>
      </c>
      <c r="O7" s="144">
        <v>48862</v>
      </c>
      <c r="P7" s="144">
        <v>48862</v>
      </c>
      <c r="Q7" s="75">
        <v>16</v>
      </c>
      <c r="R7" s="75" t="s">
        <v>81</v>
      </c>
    </row>
    <row r="8" spans="1:18" x14ac:dyDescent="0.25">
      <c r="A8" s="19" t="s">
        <v>43</v>
      </c>
      <c r="B8" s="75">
        <v>97.9</v>
      </c>
      <c r="C8" s="177">
        <v>-0.19600000000000001</v>
      </c>
      <c r="D8" s="144">
        <v>44040</v>
      </c>
      <c r="E8" s="144">
        <v>61484</v>
      </c>
      <c r="F8" s="144">
        <v>46561</v>
      </c>
      <c r="G8" s="144">
        <v>64025</v>
      </c>
      <c r="H8" s="144">
        <v>51009</v>
      </c>
      <c r="I8" s="152">
        <v>66405</v>
      </c>
      <c r="J8" s="144" t="s">
        <v>38</v>
      </c>
      <c r="K8" s="144" t="s">
        <v>38</v>
      </c>
      <c r="L8" s="144" t="s">
        <v>38</v>
      </c>
      <c r="M8" s="144" t="s">
        <v>38</v>
      </c>
      <c r="N8" s="144" t="s">
        <v>38</v>
      </c>
      <c r="O8" s="144" t="s">
        <v>38</v>
      </c>
      <c r="P8" s="144" t="s">
        <v>38</v>
      </c>
      <c r="Q8" s="144" t="s">
        <v>38</v>
      </c>
      <c r="R8" s="144" t="s">
        <v>38</v>
      </c>
    </row>
    <row r="9" spans="1:18" x14ac:dyDescent="0.25">
      <c r="A9" s="19" t="s">
        <v>44</v>
      </c>
      <c r="B9" s="75">
        <v>89.2</v>
      </c>
      <c r="C9" s="177">
        <v>-0.26800000000000002</v>
      </c>
      <c r="D9" s="144">
        <v>38692</v>
      </c>
      <c r="E9" s="144">
        <v>56790</v>
      </c>
      <c r="F9" s="144">
        <v>43902</v>
      </c>
      <c r="G9" s="144">
        <v>64779</v>
      </c>
      <c r="H9" s="144">
        <v>60553</v>
      </c>
      <c r="I9" s="152">
        <v>80262</v>
      </c>
      <c r="J9" s="144">
        <v>37092</v>
      </c>
      <c r="K9" s="144">
        <v>49935</v>
      </c>
      <c r="L9" s="144">
        <v>54287</v>
      </c>
      <c r="M9" s="75">
        <v>21</v>
      </c>
      <c r="N9" s="144">
        <v>42206</v>
      </c>
      <c r="O9" s="144">
        <v>56976</v>
      </c>
      <c r="P9" s="144">
        <v>61981</v>
      </c>
      <c r="Q9" s="75">
        <v>21</v>
      </c>
      <c r="R9" s="75" t="s">
        <v>82</v>
      </c>
    </row>
    <row r="10" spans="1:18" x14ac:dyDescent="0.25">
      <c r="A10" s="19" t="s">
        <v>46</v>
      </c>
      <c r="B10" s="75">
        <v>90.9</v>
      </c>
      <c r="C10" s="177">
        <v>-0.247</v>
      </c>
      <c r="D10" s="144">
        <v>37373</v>
      </c>
      <c r="E10" s="144">
        <v>53261</v>
      </c>
      <c r="F10" s="144">
        <v>41180</v>
      </c>
      <c r="G10" s="144">
        <v>58153</v>
      </c>
      <c r="H10" s="144">
        <v>54139</v>
      </c>
      <c r="I10" s="152">
        <v>62950</v>
      </c>
      <c r="J10" s="144">
        <v>29804</v>
      </c>
      <c r="K10" s="144">
        <v>38793</v>
      </c>
      <c r="L10" s="144">
        <v>39431</v>
      </c>
      <c r="M10" s="75">
        <v>20</v>
      </c>
      <c r="N10" s="144">
        <v>33213</v>
      </c>
      <c r="O10" s="144">
        <v>42189</v>
      </c>
      <c r="P10" s="144">
        <v>42828</v>
      </c>
      <c r="Q10" s="75">
        <v>20</v>
      </c>
      <c r="R10" s="75" t="s">
        <v>41</v>
      </c>
    </row>
    <row r="11" spans="1:18" x14ac:dyDescent="0.25">
      <c r="A11" s="19" t="s">
        <v>47</v>
      </c>
      <c r="B11" s="75">
        <v>93.9</v>
      </c>
      <c r="C11" s="177">
        <v>-0.27800000000000002</v>
      </c>
      <c r="D11" s="144">
        <v>42185</v>
      </c>
      <c r="E11" s="144">
        <v>54821</v>
      </c>
      <c r="F11" s="144">
        <v>42951</v>
      </c>
      <c r="G11" s="144">
        <v>56205</v>
      </c>
      <c r="H11" s="144">
        <v>52472</v>
      </c>
      <c r="I11" s="152">
        <v>58470</v>
      </c>
      <c r="J11" s="144" t="s">
        <v>38</v>
      </c>
      <c r="K11" s="144" t="s">
        <v>38</v>
      </c>
      <c r="L11" s="144" t="s">
        <v>38</v>
      </c>
      <c r="M11" s="144" t="s">
        <v>38</v>
      </c>
      <c r="N11" s="144" t="s">
        <v>38</v>
      </c>
      <c r="O11" s="144" t="s">
        <v>38</v>
      </c>
      <c r="P11" s="144" t="s">
        <v>38</v>
      </c>
      <c r="Q11" s="144" t="s">
        <v>38</v>
      </c>
      <c r="R11" s="144" t="s">
        <v>38</v>
      </c>
    </row>
    <row r="12" spans="1:18" x14ac:dyDescent="0.25">
      <c r="A12" s="19" t="s">
        <v>48</v>
      </c>
      <c r="B12" s="75">
        <v>129.69999999999999</v>
      </c>
      <c r="C12" s="177">
        <v>-0.20300000000000001</v>
      </c>
      <c r="D12" s="144">
        <v>48510</v>
      </c>
      <c r="E12" s="144">
        <v>64972</v>
      </c>
      <c r="F12" s="144">
        <v>51619</v>
      </c>
      <c r="G12" s="144">
        <v>87379</v>
      </c>
      <c r="H12" s="144">
        <v>74006</v>
      </c>
      <c r="I12" s="152">
        <v>95142</v>
      </c>
      <c r="J12" s="144">
        <v>43749</v>
      </c>
      <c r="K12" s="144" t="s">
        <v>38</v>
      </c>
      <c r="L12" s="144" t="s">
        <v>38</v>
      </c>
      <c r="M12" s="144" t="s">
        <v>38</v>
      </c>
      <c r="N12" s="144" t="s">
        <v>38</v>
      </c>
      <c r="O12" s="144" t="s">
        <v>38</v>
      </c>
      <c r="P12" s="144" t="s">
        <v>38</v>
      </c>
      <c r="Q12" s="144" t="s">
        <v>38</v>
      </c>
      <c r="R12" s="144" t="s">
        <v>38</v>
      </c>
    </row>
    <row r="13" spans="1:18" x14ac:dyDescent="0.25">
      <c r="A13" s="19" t="s">
        <v>49</v>
      </c>
      <c r="B13" s="75">
        <v>86.1</v>
      </c>
      <c r="C13" s="177">
        <v>-0.14699999999999999</v>
      </c>
      <c r="D13" s="144">
        <v>36653</v>
      </c>
      <c r="E13" s="144">
        <v>55397</v>
      </c>
      <c r="F13" s="144">
        <v>39095</v>
      </c>
      <c r="G13" s="144">
        <v>63290</v>
      </c>
      <c r="H13" s="144">
        <v>46862</v>
      </c>
      <c r="I13" s="152">
        <v>70175</v>
      </c>
      <c r="J13" s="144">
        <v>35890</v>
      </c>
      <c r="K13" s="144">
        <v>42325</v>
      </c>
      <c r="L13" s="144">
        <v>54285</v>
      </c>
      <c r="M13" s="75">
        <v>35</v>
      </c>
      <c r="N13" s="144">
        <v>38280</v>
      </c>
      <c r="O13" s="144">
        <v>46860</v>
      </c>
      <c r="P13" s="144">
        <v>62120</v>
      </c>
      <c r="Q13" s="75">
        <v>35</v>
      </c>
      <c r="R13" s="75" t="s">
        <v>83</v>
      </c>
    </row>
    <row r="14" spans="1:18" x14ac:dyDescent="0.25">
      <c r="A14" s="19" t="s">
        <v>51</v>
      </c>
      <c r="B14" s="75">
        <v>94.9</v>
      </c>
      <c r="C14" s="177">
        <v>-0.245</v>
      </c>
      <c r="D14" s="144">
        <v>37127</v>
      </c>
      <c r="E14" s="144">
        <v>55160</v>
      </c>
      <c r="F14" s="144">
        <v>40839</v>
      </c>
      <c r="G14" s="144">
        <v>60675</v>
      </c>
      <c r="H14" s="144">
        <v>53458</v>
      </c>
      <c r="I14" s="152">
        <v>63359</v>
      </c>
      <c r="J14" s="144">
        <v>35000</v>
      </c>
      <c r="K14" s="144">
        <v>50000</v>
      </c>
      <c r="L14" s="144">
        <v>52000</v>
      </c>
      <c r="M14" s="75">
        <v>25</v>
      </c>
      <c r="N14" s="144">
        <v>38500</v>
      </c>
      <c r="O14" s="144">
        <v>55000</v>
      </c>
      <c r="P14" s="144">
        <v>57200</v>
      </c>
      <c r="Q14" s="75">
        <v>25</v>
      </c>
      <c r="R14" s="75" t="s">
        <v>76</v>
      </c>
    </row>
    <row r="15" spans="1:18" x14ac:dyDescent="0.25">
      <c r="A15" s="19" t="s">
        <v>53</v>
      </c>
      <c r="B15" s="20">
        <v>87</v>
      </c>
      <c r="C15" s="177">
        <v>-0.32800000000000001</v>
      </c>
      <c r="D15" s="144">
        <v>38074</v>
      </c>
      <c r="E15" s="144">
        <v>52759</v>
      </c>
      <c r="F15" s="144">
        <v>39508</v>
      </c>
      <c r="G15" s="144">
        <v>54849</v>
      </c>
      <c r="H15" s="144">
        <v>54762</v>
      </c>
      <c r="I15" s="152">
        <v>57151</v>
      </c>
      <c r="J15" s="144">
        <v>36601</v>
      </c>
      <c r="K15" s="144">
        <v>44167</v>
      </c>
      <c r="L15" s="144">
        <v>50049</v>
      </c>
      <c r="M15" s="75">
        <v>25</v>
      </c>
      <c r="N15" s="144">
        <v>37991</v>
      </c>
      <c r="O15" s="144">
        <v>46052</v>
      </c>
      <c r="P15" s="144">
        <v>51971</v>
      </c>
      <c r="Q15" s="75">
        <v>25</v>
      </c>
      <c r="R15" s="75" t="s">
        <v>77</v>
      </c>
    </row>
    <row r="16" spans="1:18" x14ac:dyDescent="0.25">
      <c r="A16" s="19" t="s">
        <v>54</v>
      </c>
      <c r="B16" s="75">
        <v>95.9</v>
      </c>
      <c r="C16" s="177">
        <v>-8.3000000000000004E-2</v>
      </c>
      <c r="D16" s="144">
        <v>37704</v>
      </c>
      <c r="E16" s="144">
        <v>55511</v>
      </c>
      <c r="F16" s="144">
        <v>43029</v>
      </c>
      <c r="G16" s="144">
        <v>62842</v>
      </c>
      <c r="H16" s="144">
        <v>53188</v>
      </c>
      <c r="I16" s="152">
        <v>76568</v>
      </c>
      <c r="J16" s="144">
        <v>28190</v>
      </c>
      <c r="K16" s="144">
        <v>38902</v>
      </c>
      <c r="L16" s="144">
        <v>43316</v>
      </c>
      <c r="M16" s="75">
        <v>22</v>
      </c>
      <c r="N16" s="144">
        <v>32278</v>
      </c>
      <c r="O16" s="144">
        <v>44117</v>
      </c>
      <c r="P16" s="144">
        <v>49034</v>
      </c>
      <c r="Q16" s="75">
        <v>22</v>
      </c>
      <c r="R16" s="75" t="s">
        <v>72</v>
      </c>
    </row>
    <row r="17" spans="1:18" x14ac:dyDescent="0.25">
      <c r="A17" s="19" t="s">
        <v>56</v>
      </c>
      <c r="B17" s="75">
        <v>88.7</v>
      </c>
      <c r="C17" s="177">
        <v>-0.23799999999999999</v>
      </c>
      <c r="D17" s="144">
        <v>39024</v>
      </c>
      <c r="E17" s="144">
        <v>52091</v>
      </c>
      <c r="F17" s="144">
        <v>42327</v>
      </c>
      <c r="G17" s="144">
        <v>56840</v>
      </c>
      <c r="H17" s="144">
        <v>52871</v>
      </c>
      <c r="I17" s="152">
        <v>64967</v>
      </c>
      <c r="J17" s="144">
        <v>36000</v>
      </c>
      <c r="K17" s="144">
        <v>42900</v>
      </c>
      <c r="L17" s="144">
        <v>42900</v>
      </c>
      <c r="M17" s="75">
        <v>11</v>
      </c>
      <c r="N17" s="144">
        <v>39605</v>
      </c>
      <c r="O17" s="144">
        <v>47380</v>
      </c>
      <c r="P17" s="144">
        <v>47380</v>
      </c>
      <c r="Q17" s="75">
        <v>11</v>
      </c>
      <c r="R17" s="75" t="s">
        <v>41</v>
      </c>
    </row>
    <row r="18" spans="1:18" x14ac:dyDescent="0.25">
      <c r="A18" s="19" t="s">
        <v>57</v>
      </c>
      <c r="B18" s="75">
        <v>91.5</v>
      </c>
      <c r="C18" s="177">
        <v>-0.215</v>
      </c>
      <c r="D18" s="144">
        <v>44527</v>
      </c>
      <c r="E18" s="144">
        <v>62634</v>
      </c>
      <c r="F18" s="144">
        <v>47569</v>
      </c>
      <c r="G18" s="144">
        <v>64939</v>
      </c>
      <c r="H18" s="144">
        <v>57641</v>
      </c>
      <c r="I18" s="152">
        <v>63673</v>
      </c>
      <c r="J18" s="144">
        <v>33660</v>
      </c>
      <c r="K18" s="144">
        <v>50710</v>
      </c>
      <c r="L18" s="144">
        <v>54540</v>
      </c>
      <c r="M18" s="75">
        <v>20</v>
      </c>
      <c r="N18" s="144">
        <v>33660</v>
      </c>
      <c r="O18" s="144">
        <v>50710</v>
      </c>
      <c r="P18" s="144">
        <v>54540</v>
      </c>
      <c r="Q18" s="75">
        <v>20</v>
      </c>
      <c r="R18" s="75" t="s">
        <v>84</v>
      </c>
    </row>
    <row r="19" spans="1:18" x14ac:dyDescent="0.25">
      <c r="A19" s="27" t="s">
        <v>58</v>
      </c>
      <c r="B19" s="75">
        <v>100.7</v>
      </c>
      <c r="C19" s="177">
        <v>-0.32700000000000001</v>
      </c>
      <c r="D19" s="144">
        <v>42251</v>
      </c>
      <c r="E19" s="144">
        <v>66844</v>
      </c>
      <c r="F19" s="144">
        <v>44918</v>
      </c>
      <c r="G19" s="144">
        <v>70473</v>
      </c>
      <c r="H19" s="144">
        <v>58506</v>
      </c>
      <c r="I19" s="152">
        <v>72255</v>
      </c>
      <c r="J19" s="144">
        <v>33750</v>
      </c>
      <c r="K19" s="144" t="s">
        <v>38</v>
      </c>
      <c r="L19" s="144" t="s">
        <v>38</v>
      </c>
      <c r="M19" s="144" t="s">
        <v>38</v>
      </c>
      <c r="N19" s="144" t="s">
        <v>38</v>
      </c>
      <c r="O19" s="144" t="s">
        <v>38</v>
      </c>
      <c r="P19" s="144" t="s">
        <v>38</v>
      </c>
      <c r="Q19" s="144" t="s">
        <v>38</v>
      </c>
      <c r="R19" s="144" t="s">
        <v>38</v>
      </c>
    </row>
    <row r="20" spans="1:18" x14ac:dyDescent="0.25">
      <c r="A20" s="27" t="s">
        <v>59</v>
      </c>
      <c r="B20" s="75">
        <v>91.1</v>
      </c>
      <c r="C20" s="177">
        <v>-0.192</v>
      </c>
      <c r="D20" s="144">
        <v>37987</v>
      </c>
      <c r="E20" s="144">
        <v>59073</v>
      </c>
      <c r="F20" s="144">
        <v>40813</v>
      </c>
      <c r="G20" s="144">
        <v>61936</v>
      </c>
      <c r="H20" s="144">
        <v>50261</v>
      </c>
      <c r="I20" s="152">
        <v>65778</v>
      </c>
      <c r="J20" s="144">
        <v>34455</v>
      </c>
      <c r="K20" s="144">
        <v>42478</v>
      </c>
      <c r="L20" s="144">
        <v>52849</v>
      </c>
      <c r="M20" s="75">
        <v>35</v>
      </c>
      <c r="N20" s="144">
        <v>36983</v>
      </c>
      <c r="O20" s="144">
        <v>45007</v>
      </c>
      <c r="P20" s="144">
        <v>55377</v>
      </c>
      <c r="Q20" s="75">
        <v>35</v>
      </c>
      <c r="R20" s="75" t="s">
        <v>85</v>
      </c>
    </row>
    <row r="21" spans="1:18" x14ac:dyDescent="0.25">
      <c r="A21" s="29" t="s">
        <v>61</v>
      </c>
      <c r="B21" s="228">
        <v>95.1</v>
      </c>
      <c r="C21" s="235">
        <v>-0.23499999999999999</v>
      </c>
      <c r="D21" s="229">
        <v>40285</v>
      </c>
      <c r="E21" s="229">
        <v>57086</v>
      </c>
      <c r="F21" s="229">
        <v>43810</v>
      </c>
      <c r="G21" s="229">
        <v>64285</v>
      </c>
      <c r="H21" s="229">
        <f>AVERAGE(H5:H20)</f>
        <v>55675.5</v>
      </c>
      <c r="I21" s="230">
        <f>AVERAGE(I5:I20)</f>
        <v>69307.4375</v>
      </c>
      <c r="J21" s="229">
        <v>34909</v>
      </c>
      <c r="K21" s="229">
        <v>43974</v>
      </c>
      <c r="L21" s="229">
        <v>47895</v>
      </c>
      <c r="M21" s="219">
        <v>22</v>
      </c>
      <c r="N21" s="258">
        <v>37670</v>
      </c>
      <c r="O21" s="258">
        <v>48732</v>
      </c>
      <c r="P21" s="258">
        <v>53073</v>
      </c>
      <c r="Q21" s="269">
        <v>23</v>
      </c>
      <c r="R21" s="201"/>
    </row>
    <row r="22" spans="1:18" x14ac:dyDescent="0.25">
      <c r="A22" s="147" t="s">
        <v>86</v>
      </c>
      <c r="B22" s="232">
        <v>100</v>
      </c>
      <c r="C22" s="272">
        <v>-0.224</v>
      </c>
      <c r="D22" s="233">
        <v>41770</v>
      </c>
      <c r="E22" s="233">
        <v>60381</v>
      </c>
      <c r="F22" s="233">
        <v>45391</v>
      </c>
      <c r="G22" s="233">
        <v>70279</v>
      </c>
      <c r="H22" s="233">
        <v>65293</v>
      </c>
      <c r="I22" s="234">
        <v>76540</v>
      </c>
      <c r="J22" s="233"/>
      <c r="K22" s="233"/>
      <c r="L22" s="233"/>
      <c r="M22" s="232"/>
      <c r="N22" s="232"/>
      <c r="O22" s="232"/>
      <c r="P22" s="232"/>
      <c r="Q22" s="232"/>
      <c r="R22" s="148"/>
    </row>
    <row r="54" spans="8:8" x14ac:dyDescent="0.25">
      <c r="H54" s="266"/>
    </row>
  </sheetData>
  <sheetProtection algorithmName="SHA-512" hashValue="dl+ChIveDEqFU1k5UyGolKz0F6e0NLqpjRkguLlLTndjGNlwwbe2BWz5vDylz7Vvhw81TCzDC3tBukBEMjBxEw==" saltValue="jajbIQhafwBonA6eCsPDxA==" spinCount="100000" sheet="1" objects="1" scenarios="1" selectLockedCells="1" selectUnlockedCells="1"/>
  <mergeCells count="7">
    <mergeCell ref="D2:I2"/>
    <mergeCell ref="J2:R2"/>
    <mergeCell ref="D3:E3"/>
    <mergeCell ref="F3:G3"/>
    <mergeCell ref="H3:I3"/>
    <mergeCell ref="J3:M3"/>
    <mergeCell ref="N3:Q3"/>
  </mergeCells>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E2CF10D6E06184D8712F285288C6786" ma:contentTypeVersion="11" ma:contentTypeDescription="Create a new document." ma:contentTypeScope="" ma:versionID="41b40f31efa85d5cf4dda69e9d6b766e">
  <xsd:schema xmlns:xsd="http://www.w3.org/2001/XMLSchema" xmlns:xs="http://www.w3.org/2001/XMLSchema" xmlns:p="http://schemas.microsoft.com/office/2006/metadata/properties" xmlns:ns2="830f8d41-849b-4032-b026-8db837a1a4a9" targetNamespace="http://schemas.microsoft.com/office/2006/metadata/properties" ma:root="true" ma:fieldsID="3f411f3470be8d183b3f912d22fa035c" ns2:_="">
    <xsd:import namespace="830f8d41-849b-4032-b026-8db837a1a4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f8d41-849b-4032-b026-8db837a1a4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57d8738-f617-483e-b1e9-cf95238b6ec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0f8d41-849b-4032-b026-8db837a1a4a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4BCF700-ED9E-4B61-B174-D217C2D9F753}">
  <ds:schemaRefs>
    <ds:schemaRef ds:uri="http://schemas.microsoft.com/sharepoint/v3/contenttype/forms"/>
  </ds:schemaRefs>
</ds:datastoreItem>
</file>

<file path=customXml/itemProps2.xml><?xml version="1.0" encoding="utf-8"?>
<ds:datastoreItem xmlns:ds="http://schemas.openxmlformats.org/officeDocument/2006/customXml" ds:itemID="{BCB7C2C0-E55A-4578-84E9-6AD7B6FC3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f8d41-849b-4032-b026-8db837a1a4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B6A87C-C2CB-49F5-8E9D-6096E5832C55}">
  <ds:schemaRefs>
    <ds:schemaRef ds:uri="http://schemas.microsoft.com/office/2006/metadata/properties"/>
    <ds:schemaRef ds:uri="http://schemas.microsoft.com/office/infopath/2007/PartnerControls"/>
    <ds:schemaRef ds:uri="830f8d41-849b-4032-b026-8db837a1a4a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TOC</vt:lpstr>
      <vt:lpstr>2013-14 Teacher Salaries</vt:lpstr>
      <vt:lpstr>2014-15 Teacher Salaries</vt:lpstr>
      <vt:lpstr>2015-16 Teacher Salaries</vt:lpstr>
      <vt:lpstr>2016-17 Teacher Salaries</vt:lpstr>
      <vt:lpstr>2017-18 Teacher Salaries</vt:lpstr>
      <vt:lpstr>2018-19 Teacher Salaries</vt:lpstr>
      <vt:lpstr>2019-20 Teacher Salaries</vt:lpstr>
      <vt:lpstr>2020-21 Teacher Salaries</vt:lpstr>
      <vt:lpstr>2021-22 Educator Salaries</vt:lpstr>
      <vt:lpstr>2022-23 Educator Salaries</vt:lpstr>
      <vt:lpstr>2023-24 Educator Salaries</vt:lpstr>
      <vt:lpstr>2020 Health Benefits</vt:lpstr>
      <vt:lpstr>2021 Health Benefits</vt:lpstr>
      <vt:lpstr>2022 Health Benefits</vt:lpstr>
      <vt:lpstr>2023 Health Benefits</vt:lpstr>
      <vt:lpstr>2024 Health Benefits</vt:lpstr>
      <vt:lpstr>2018-19 Retirement Benefits</vt:lpstr>
      <vt:lpstr>2019-20 Retirement Benefits</vt:lpstr>
      <vt:lpstr>2020-21 Retirement Benefits</vt:lpstr>
      <vt:lpstr>2021-22 Retirement Benefits</vt:lpstr>
      <vt:lpstr>2022-23 Retirement Benefits</vt:lpstr>
      <vt:lpstr>2023-24 Retirement Benefits</vt:lpstr>
      <vt:lpstr>2019 Take Home Pay</vt:lpstr>
      <vt:lpstr>2020 Take Home Pay</vt:lpstr>
      <vt:lpstr>2021 Take Home Pay</vt:lpstr>
      <vt:lpstr>2022 Take Home Pay</vt:lpstr>
      <vt:lpstr>2023 Take Home Pay</vt:lpstr>
      <vt:lpstr>2024 Take Home Pay</vt:lpstr>
      <vt:lpstr>2022-23 District Samples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Snellings</dc:creator>
  <cp:keywords/>
  <dc:description/>
  <cp:lastModifiedBy>Megan Boren</cp:lastModifiedBy>
  <cp:revision/>
  <dcterms:created xsi:type="dcterms:W3CDTF">2021-09-02T20:36:35Z</dcterms:created>
  <dcterms:modified xsi:type="dcterms:W3CDTF">2025-11-21T16:03:03Z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0x010100DE2CF10D6E06184D8712F285288C6786</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SharedWithUsers">
    <vt:lpwstr>7;#Megan Boren;#98;#Lauren Baus;#15;#Stevie L. Lawrence II</vt:lpwstr>
  </property>
</Properties>
</file>