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9FE57019-D2F7-49F1-BB1E-15B586A8A50F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Auburn_RCP Seats and Rates" sheetId="3" r:id="rId1"/>
    <sheet name="Tuskegee_RCP Seats and Rates" sheetId="5" r:id="rId2"/>
    <sheet name="UAB_RCP Seats and Rates" sheetId="1" r:id="rId3"/>
    <sheet name="RCP Total_Programs and States" sheetId="6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50" i="1" l="1"/>
  <c r="G49" i="1"/>
  <c r="G48" i="1"/>
  <c r="G47" i="1"/>
  <c r="G46" i="1"/>
  <c r="G45" i="1"/>
  <c r="G31" i="5"/>
  <c r="G30" i="5"/>
  <c r="G32" i="5" l="1"/>
  <c r="G51" i="1"/>
  <c r="G26" i="3" l="1"/>
  <c r="G27" i="3" s="1"/>
  <c r="G42" i="1" l="1"/>
  <c r="G41" i="1" l="1"/>
  <c r="G40" i="1"/>
  <c r="G39" i="1"/>
  <c r="G38" i="1"/>
  <c r="G37" i="1"/>
  <c r="G27" i="5"/>
  <c r="G26" i="5"/>
  <c r="G23" i="3"/>
  <c r="G43" i="1" l="1"/>
  <c r="G24" i="3" l="1"/>
  <c r="G28" i="5" l="1"/>
  <c r="G23" i="5"/>
  <c r="G22" i="5"/>
  <c r="G20" i="3"/>
  <c r="G34" i="1"/>
  <c r="G33" i="1"/>
  <c r="G32" i="1"/>
  <c r="G29" i="1"/>
  <c r="G30" i="1"/>
  <c r="G19" i="5" l="1"/>
  <c r="G18" i="5"/>
  <c r="G15" i="5"/>
  <c r="G14" i="5"/>
  <c r="G14" i="3"/>
  <c r="G21" i="3"/>
  <c r="G16" i="3"/>
  <c r="G18" i="3" s="1"/>
  <c r="G29" i="3" l="1"/>
  <c r="G24" i="5"/>
  <c r="G20" i="5"/>
  <c r="G16" i="5"/>
  <c r="G34" i="5" l="1"/>
  <c r="G31" i="1"/>
  <c r="G26" i="1"/>
  <c r="G25" i="1"/>
  <c r="G24" i="1"/>
  <c r="G23" i="1"/>
  <c r="G22" i="1"/>
  <c r="G18" i="1"/>
  <c r="G17" i="1"/>
  <c r="G16" i="1"/>
  <c r="G15" i="1"/>
  <c r="G14" i="1"/>
  <c r="G13" i="1"/>
  <c r="G12" i="1"/>
  <c r="G19" i="1" l="1"/>
  <c r="G35" i="1" l="1"/>
  <c r="G21" i="1"/>
  <c r="G27" i="1" s="1"/>
  <c r="G53" i="1" s="1"/>
</calcChain>
</file>

<file path=xl/sharedStrings.xml><?xml version="1.0" encoding="utf-8"?>
<sst xmlns="http://schemas.openxmlformats.org/spreadsheetml/2006/main" count="225" uniqueCount="53">
  <si>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</si>
  <si>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</si>
  <si>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</si>
  <si>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</si>
  <si>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</si>
  <si>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</si>
  <si>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</si>
  <si>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</si>
  <si>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</si>
  <si>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</si>
  <si>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</si>
  <si>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</si>
  <si>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</si>
  <si>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</si>
  <si>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</si>
  <si>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</si>
  <si>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</si>
  <si>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</si>
  <si>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</si>
  <si>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</si>
  <si>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</si>
  <si>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</si>
  <si>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</si>
  <si>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</si>
  <si>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</si>
  <si>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n/a</t>
  </si>
  <si>
    <t>Dentsitry</t>
  </si>
  <si>
    <t>Auburn University</t>
  </si>
  <si>
    <t>Tuskegee University College of Veterinary Medicine</t>
  </si>
  <si>
    <t>2015-2016 Institution Tuition Earned:</t>
  </si>
  <si>
    <t>2016-2017 Institution Tuition Earned:</t>
  </si>
  <si>
    <t>2015-2016 Institutional Tuition Earned:</t>
  </si>
  <si>
    <t>2016-2017 Institutional Tuition Earned:</t>
  </si>
  <si>
    <t>2017-2018 Institution Tuition Earned:</t>
  </si>
  <si>
    <t>2017-2018 Institutional Tuition Earned:</t>
  </si>
  <si>
    <t>Total:</t>
  </si>
  <si>
    <t>University of Alabama at Birmingham</t>
  </si>
  <si>
    <t>Following are statistics on total RCP tuition paid by each state per academic year:</t>
  </si>
  <si>
    <t>Following are statistics on total RCP tuition paid for each program per academic year:</t>
  </si>
  <si>
    <t>2018-19</t>
  </si>
  <si>
    <t>2018-2019 Institutional tuition Earned:</t>
  </si>
  <si>
    <t>2018-2019</t>
  </si>
  <si>
    <t>5-year Total Institutional Tuition Earned:</t>
  </si>
  <si>
    <t>2019-20</t>
  </si>
  <si>
    <t>2019-2020 Institutional tuition Earned:</t>
  </si>
  <si>
    <t>2015-16</t>
  </si>
  <si>
    <t>2016-17</t>
  </si>
  <si>
    <t>2017-18</t>
  </si>
  <si>
    <t>5-year History and Statistics</t>
  </si>
  <si>
    <t>Per SREB records, Auburn University entered into contract with SREB for the Regional Contract Program for Academic Year 2018-2019. Following are the RCP stats per academic year for the last 5 years:</t>
  </si>
  <si>
    <t>Per SREB records, Tuskegee University entered into contract with SREB for the Regional Contract Program for Academic Year 2018-2019. Following are the RCP stats per academic year for the last 5 years:</t>
  </si>
  <si>
    <t>Per SREB records, UAB last updated its contract with SREB for the Regional Contract Program for Academic Year 2018-2019. Following are the RCP stats per academic year for the last 5 years: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</si>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</sst>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wrapText="1"/>
    </xf>
    <xf numFmtId="164" fontId="8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selection sqref="A1:G1"/>
    </sheetView>
  </sheetViews>
  <sheetFormatPr defaultColWidth="9.140625" defaultRowHeight="12.75" x14ac:dyDescent="0.2"/>
  <cols>
    <col min="1" max="1" width="12.28515625" style="1" customWidth="1"/>
    <col min="2" max="2" width="14.285156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8" width="9.140625" style="1"/>
    <col min="9" max="9" width="12" style="1" bestFit="1" customWidth="1"/>
    <col min="10" max="16384" width="9.140625" style="1"/>
  </cols>
  <sheetData>
    <row r="1" spans="1:9" ht="15" customHeight="1" x14ac:dyDescent="0.2">
      <c r="A1" s="134" t="s">
        <v>0</v>
      </c>
      <c r="B1" s="134"/>
      <c r="C1" s="134"/>
      <c r="D1" s="134"/>
      <c r="E1" s="134"/>
      <c r="F1" s="134"/>
      <c r="G1" s="134"/>
      <c r="H1" s="21"/>
      <c r="I1" s="21"/>
    </row>
    <row r="2" spans="1:9" ht="15" customHeight="1" x14ac:dyDescent="0.2">
      <c r="A2" s="134" t="s">
        <v>27</v>
      </c>
      <c r="B2" s="134"/>
      <c r="C2" s="134"/>
      <c r="D2" s="134"/>
      <c r="E2" s="134"/>
      <c r="F2" s="134"/>
      <c r="G2" s="134"/>
      <c r="H2" s="21"/>
      <c r="I2" s="21"/>
    </row>
    <row r="3" spans="1:9" ht="15" customHeight="1" x14ac:dyDescent="0.2">
      <c r="A3" s="134" t="s">
        <v>1</v>
      </c>
      <c r="B3" s="134"/>
      <c r="C3" s="134"/>
      <c r="D3" s="134"/>
      <c r="E3" s="134"/>
      <c r="F3" s="134"/>
      <c r="G3" s="134"/>
      <c r="H3" s="21"/>
      <c r="I3" s="21"/>
    </row>
    <row r="4" spans="1:9" ht="15" customHeight="1" x14ac:dyDescent="0.2">
      <c r="A4" s="14"/>
      <c r="B4" s="14"/>
      <c r="C4" s="14"/>
      <c r="D4" s="14"/>
      <c r="E4" s="14"/>
      <c r="F4" s="14"/>
      <c r="G4" s="14"/>
      <c r="H4" s="3"/>
    </row>
    <row r="5" spans="1:9" ht="15" customHeight="1" x14ac:dyDescent="0.25">
      <c r="A5" s="137" t="s">
        <v>49</v>
      </c>
      <c r="B5" s="137"/>
      <c r="C5" s="137"/>
      <c r="D5" s="137"/>
      <c r="E5" s="137"/>
      <c r="F5" s="137"/>
      <c r="G5" s="137"/>
      <c r="H5" s="20"/>
      <c r="I5" s="18"/>
    </row>
    <row r="6" spans="1:9" ht="15" customHeight="1" x14ac:dyDescent="0.25">
      <c r="A6" s="137"/>
      <c r="B6" s="137"/>
      <c r="C6" s="137"/>
      <c r="D6" s="137"/>
      <c r="E6" s="137"/>
      <c r="F6" s="137"/>
      <c r="G6" s="137"/>
      <c r="H6" s="20"/>
      <c r="I6" s="18"/>
    </row>
    <row r="7" spans="1:9" ht="15" customHeight="1" x14ac:dyDescent="0.25">
      <c r="A7" s="137"/>
      <c r="B7" s="137"/>
      <c r="C7" s="137"/>
      <c r="D7" s="137"/>
      <c r="E7" s="137"/>
      <c r="F7" s="137"/>
      <c r="G7" s="137"/>
      <c r="H7" s="20"/>
      <c r="I7" s="18"/>
    </row>
    <row r="8" spans="1:9" ht="15" customHeight="1" x14ac:dyDescent="0.2">
      <c r="A8" s="72"/>
      <c r="B8" s="72"/>
      <c r="C8" s="72"/>
      <c r="D8" s="72"/>
      <c r="E8" s="72"/>
      <c r="F8" s="72"/>
      <c r="G8" s="72"/>
    </row>
    <row r="9" spans="1:9" ht="15" customHeight="1" x14ac:dyDescent="0.25">
      <c r="A9" s="135" t="s">
        <v>2</v>
      </c>
      <c r="B9" s="135" t="s">
        <v>3</v>
      </c>
      <c r="C9" s="135" t="s">
        <v>4</v>
      </c>
      <c r="D9" s="135" t="s">
        <v>5</v>
      </c>
      <c r="E9" s="135" t="s">
        <v>6</v>
      </c>
      <c r="F9" s="135" t="s">
        <v>13</v>
      </c>
      <c r="G9" s="135" t="s">
        <v>10</v>
      </c>
      <c r="H9" s="18"/>
      <c r="I9" s="18"/>
    </row>
    <row r="10" spans="1:9" ht="15" customHeight="1" x14ac:dyDescent="0.25">
      <c r="A10" s="136"/>
      <c r="B10" s="136"/>
      <c r="C10" s="136"/>
      <c r="D10" s="136"/>
      <c r="E10" s="136"/>
      <c r="F10" s="136"/>
      <c r="G10" s="136"/>
      <c r="H10" s="18"/>
      <c r="I10" s="18"/>
    </row>
    <row r="11" spans="1:9" ht="15" customHeight="1" x14ac:dyDescent="0.25">
      <c r="A11" s="136"/>
      <c r="B11" s="136"/>
      <c r="C11" s="136"/>
      <c r="D11" s="136"/>
      <c r="E11" s="136"/>
      <c r="F11" s="136"/>
      <c r="G11" s="136"/>
      <c r="H11" s="18"/>
      <c r="I11" s="18"/>
    </row>
    <row r="12" spans="1:9" ht="15" customHeight="1" x14ac:dyDescent="0.2">
      <c r="A12" s="23" t="s">
        <v>45</v>
      </c>
      <c r="B12" s="23" t="s">
        <v>7</v>
      </c>
      <c r="C12" s="23" t="s">
        <v>8</v>
      </c>
      <c r="D12" s="23">
        <v>151.5</v>
      </c>
      <c r="E12" s="24">
        <v>29100</v>
      </c>
      <c r="F12" s="24" t="s">
        <v>25</v>
      </c>
      <c r="G12" s="24">
        <v>4408650</v>
      </c>
    </row>
    <row r="13" spans="1:9" ht="15" customHeight="1" x14ac:dyDescent="0.2">
      <c r="A13" s="42" t="s">
        <v>45</v>
      </c>
      <c r="B13" s="42" t="s">
        <v>9</v>
      </c>
      <c r="C13" s="42" t="s">
        <v>8</v>
      </c>
      <c r="D13" s="42">
        <v>4</v>
      </c>
      <c r="E13" s="16">
        <v>29100</v>
      </c>
      <c r="F13" s="16">
        <v>21158</v>
      </c>
      <c r="G13" s="24">
        <v>84632</v>
      </c>
    </row>
    <row r="14" spans="1:9" ht="15" customHeight="1" x14ac:dyDescent="0.2">
      <c r="A14" s="40"/>
      <c r="B14" s="52"/>
      <c r="C14" s="52"/>
      <c r="D14" s="52"/>
      <c r="E14" s="52"/>
      <c r="F14" s="87" t="s">
        <v>31</v>
      </c>
      <c r="G14" s="88">
        <f>G12+G13</f>
        <v>4493282</v>
      </c>
    </row>
    <row r="15" spans="1:9" ht="15" customHeight="1" x14ac:dyDescent="0.2">
      <c r="A15" s="131"/>
      <c r="B15" s="132"/>
      <c r="C15" s="132"/>
      <c r="D15" s="132"/>
      <c r="E15" s="132"/>
      <c r="F15" s="132"/>
      <c r="G15" s="133"/>
    </row>
    <row r="16" spans="1:9" ht="15" customHeight="1" x14ac:dyDescent="0.2">
      <c r="A16" s="23" t="s">
        <v>46</v>
      </c>
      <c r="B16" s="23" t="s">
        <v>7</v>
      </c>
      <c r="C16" s="23" t="s">
        <v>8</v>
      </c>
      <c r="D16" s="23">
        <v>151</v>
      </c>
      <c r="E16" s="24">
        <v>31100</v>
      </c>
      <c r="F16" s="24">
        <v>29100</v>
      </c>
      <c r="G16" s="24">
        <f>F16*D16</f>
        <v>4394100</v>
      </c>
    </row>
    <row r="17" spans="1:7" ht="15" customHeight="1" x14ac:dyDescent="0.2">
      <c r="A17" s="42" t="s">
        <v>46</v>
      </c>
      <c r="B17" s="42" t="s">
        <v>9</v>
      </c>
      <c r="C17" s="42" t="s">
        <v>8</v>
      </c>
      <c r="D17" s="42">
        <v>2</v>
      </c>
      <c r="E17" s="16">
        <v>31100</v>
      </c>
      <c r="F17" s="16">
        <v>20523</v>
      </c>
      <c r="G17" s="24">
        <v>41046</v>
      </c>
    </row>
    <row r="18" spans="1:7" ht="15" customHeight="1" x14ac:dyDescent="0.2">
      <c r="A18" s="40"/>
      <c r="B18" s="52"/>
      <c r="C18" s="52"/>
      <c r="D18" s="52"/>
      <c r="E18" s="52"/>
      <c r="F18" s="87" t="s">
        <v>32</v>
      </c>
      <c r="G18" s="88">
        <f>G16+G17</f>
        <v>4435146</v>
      </c>
    </row>
    <row r="19" spans="1:7" ht="15" customHeight="1" x14ac:dyDescent="0.2">
      <c r="A19" s="131"/>
      <c r="B19" s="132"/>
      <c r="C19" s="132"/>
      <c r="D19" s="132"/>
      <c r="E19" s="132"/>
      <c r="F19" s="132"/>
      <c r="G19" s="133"/>
    </row>
    <row r="20" spans="1:7" ht="15" customHeight="1" x14ac:dyDescent="0.2">
      <c r="A20" s="42" t="s">
        <v>47</v>
      </c>
      <c r="B20" s="42" t="s">
        <v>7</v>
      </c>
      <c r="C20" s="42" t="s">
        <v>8</v>
      </c>
      <c r="D20" s="42">
        <v>152</v>
      </c>
      <c r="E20" s="42">
        <v>32600</v>
      </c>
      <c r="F20" s="16">
        <v>30500</v>
      </c>
      <c r="G20" s="25">
        <f>F20*D20</f>
        <v>4636000</v>
      </c>
    </row>
    <row r="21" spans="1:7" ht="15" customHeight="1" x14ac:dyDescent="0.2">
      <c r="A21" s="61"/>
      <c r="B21" s="54"/>
      <c r="C21" s="54"/>
      <c r="D21" s="54"/>
      <c r="E21" s="54"/>
      <c r="F21" s="89" t="s">
        <v>34</v>
      </c>
      <c r="G21" s="91">
        <f>G20</f>
        <v>4636000</v>
      </c>
    </row>
    <row r="22" spans="1:7" ht="15" customHeight="1" x14ac:dyDescent="0.2">
      <c r="A22" s="40"/>
      <c r="B22" s="52"/>
      <c r="C22" s="52"/>
      <c r="D22" s="52"/>
      <c r="E22" s="52"/>
      <c r="F22" s="45"/>
      <c r="G22" s="46"/>
    </row>
    <row r="23" spans="1:7" ht="15" customHeight="1" x14ac:dyDescent="0.2">
      <c r="A23" s="48" t="s">
        <v>39</v>
      </c>
      <c r="B23" s="68" t="s">
        <v>7</v>
      </c>
      <c r="C23" s="68" t="s">
        <v>8</v>
      </c>
      <c r="D23" s="68">
        <v>152</v>
      </c>
      <c r="E23" s="69">
        <v>33500</v>
      </c>
      <c r="F23" s="69">
        <v>31000</v>
      </c>
      <c r="G23" s="49">
        <f>D23*F23</f>
        <v>4712000</v>
      </c>
    </row>
    <row r="24" spans="1:7" ht="15" customHeight="1" x14ac:dyDescent="0.2">
      <c r="A24" s="65"/>
      <c r="B24" s="53"/>
      <c r="C24" s="53"/>
      <c r="D24" s="53"/>
      <c r="E24" s="53"/>
      <c r="F24" s="89" t="s">
        <v>40</v>
      </c>
      <c r="G24" s="91">
        <f>G23</f>
        <v>4712000</v>
      </c>
    </row>
    <row r="25" spans="1:7" ht="15" customHeight="1" x14ac:dyDescent="0.2">
      <c r="A25" s="65"/>
      <c r="B25" s="53"/>
      <c r="C25" s="53"/>
      <c r="D25" s="53"/>
      <c r="E25" s="53"/>
      <c r="F25" s="101"/>
      <c r="G25" s="91"/>
    </row>
    <row r="26" spans="1:7" ht="15" customHeight="1" x14ac:dyDescent="0.2">
      <c r="A26" s="23" t="s">
        <v>43</v>
      </c>
      <c r="B26" s="22" t="s">
        <v>7</v>
      </c>
      <c r="C26" s="22" t="s">
        <v>8</v>
      </c>
      <c r="D26" s="22">
        <v>151</v>
      </c>
      <c r="E26" s="83">
        <v>33500</v>
      </c>
      <c r="F26" s="83">
        <v>31000</v>
      </c>
      <c r="G26" s="24">
        <f>D26*F26</f>
        <v>4681000</v>
      </c>
    </row>
    <row r="27" spans="1:7" ht="15" customHeight="1" x14ac:dyDescent="0.2">
      <c r="A27" s="65"/>
      <c r="B27" s="53"/>
      <c r="C27" s="53"/>
      <c r="D27" s="53"/>
      <c r="E27" s="53"/>
      <c r="F27" s="89" t="s">
        <v>44</v>
      </c>
      <c r="G27" s="94">
        <f>G26</f>
        <v>4681000</v>
      </c>
    </row>
    <row r="28" spans="1:7" ht="15" customHeight="1" x14ac:dyDescent="0.2">
      <c r="A28" s="65"/>
      <c r="B28" s="53"/>
      <c r="C28" s="53"/>
      <c r="D28" s="53"/>
      <c r="E28" s="53"/>
      <c r="F28" s="101"/>
      <c r="G28" s="102"/>
    </row>
    <row r="29" spans="1:7" ht="15" customHeight="1" x14ac:dyDescent="0.2">
      <c r="A29" s="67"/>
      <c r="B29" s="70"/>
      <c r="C29" s="70"/>
      <c r="D29" s="70"/>
      <c r="E29" s="70"/>
      <c r="F29" s="71" t="s">
        <v>42</v>
      </c>
      <c r="G29" s="94">
        <f>G14+G18+G21+G24+G27</f>
        <v>22957428</v>
      </c>
    </row>
    <row r="30" spans="1:7" ht="15" customHeight="1" x14ac:dyDescent="0.2">
      <c r="A30" s="19"/>
      <c r="B30" s="19"/>
      <c r="C30" s="19"/>
      <c r="D30" s="19"/>
      <c r="E30" s="19"/>
      <c r="F30" s="19"/>
      <c r="G30" s="19"/>
    </row>
    <row r="31" spans="1:7" s="32" customFormat="1" ht="15" customHeight="1" x14ac:dyDescent="0.2">
      <c r="A31" s="30"/>
      <c r="B31" s="30"/>
      <c r="C31" s="30"/>
      <c r="D31" s="30"/>
      <c r="E31" s="31"/>
      <c r="F31" s="31"/>
      <c r="G31" s="31"/>
    </row>
    <row r="32" spans="1:7" s="32" customFormat="1" ht="15" customHeight="1" x14ac:dyDescent="0.2">
      <c r="A32" s="30"/>
      <c r="B32" s="30"/>
      <c r="C32" s="30"/>
      <c r="D32" s="30"/>
      <c r="E32" s="31"/>
      <c r="F32" s="31"/>
      <c r="G32" s="31"/>
    </row>
    <row r="33" spans="1:9" s="32" customFormat="1" ht="15" customHeight="1" x14ac:dyDescent="0.2">
      <c r="A33" s="30"/>
      <c r="B33" s="30"/>
      <c r="C33" s="30"/>
      <c r="D33" s="30"/>
      <c r="E33" s="30"/>
      <c r="F33" s="30"/>
      <c r="G33" s="30"/>
      <c r="I33" s="33"/>
    </row>
    <row r="34" spans="1:9" s="32" customFormat="1" ht="15" customHeight="1" x14ac:dyDescent="0.2">
      <c r="A34" s="34"/>
      <c r="B34" s="34"/>
      <c r="C34" s="34"/>
      <c r="D34" s="34"/>
      <c r="E34" s="34"/>
      <c r="F34" s="35"/>
      <c r="G34" s="36"/>
    </row>
    <row r="35" spans="1:9" s="32" customFormat="1" ht="15" customHeight="1" x14ac:dyDescent="0.2">
      <c r="A35" s="30"/>
      <c r="B35" s="30"/>
      <c r="C35" s="30"/>
      <c r="D35" s="30"/>
      <c r="E35" s="31"/>
      <c r="F35" s="31"/>
      <c r="G35" s="37"/>
    </row>
    <row r="36" spans="1:9" s="32" customFormat="1" ht="15" customHeight="1" x14ac:dyDescent="0.2">
      <c r="A36" s="30"/>
      <c r="B36" s="30"/>
      <c r="C36" s="30"/>
      <c r="D36" s="30"/>
      <c r="E36" s="31"/>
      <c r="F36" s="31"/>
      <c r="G36" s="37"/>
    </row>
    <row r="37" spans="1:9" s="32" customFormat="1" ht="15" customHeight="1" x14ac:dyDescent="0.2">
      <c r="A37" s="30"/>
      <c r="B37" s="30"/>
      <c r="C37" s="30"/>
      <c r="D37" s="30"/>
      <c r="E37" s="31"/>
      <c r="F37" s="31"/>
      <c r="G37" s="37"/>
    </row>
    <row r="38" spans="1:9" s="32" customFormat="1" ht="15" customHeight="1" x14ac:dyDescent="0.2">
      <c r="A38" s="30"/>
      <c r="B38" s="30"/>
      <c r="C38" s="30"/>
      <c r="D38" s="30"/>
      <c r="E38" s="31"/>
      <c r="F38" s="31"/>
      <c r="G38" s="37"/>
    </row>
    <row r="39" spans="1:9" ht="15" customHeight="1" x14ac:dyDescent="0.2">
      <c r="A39" s="28"/>
      <c r="B39" s="28"/>
      <c r="C39" s="28"/>
      <c r="D39" s="39"/>
      <c r="E39" s="28"/>
      <c r="F39" s="28"/>
      <c r="G39" s="29"/>
    </row>
    <row r="40" spans="1:9" ht="15" customHeight="1" x14ac:dyDescent="0.2">
      <c r="A40" s="27"/>
      <c r="B40" s="27"/>
      <c r="C40" s="27"/>
      <c r="D40" s="27"/>
      <c r="E40" s="27"/>
      <c r="F40" s="27"/>
      <c r="G40" s="27"/>
    </row>
    <row r="41" spans="1:9" x14ac:dyDescent="0.2">
      <c r="A41" s="27"/>
      <c r="B41" s="27"/>
      <c r="C41" s="27"/>
      <c r="D41" s="27"/>
      <c r="E41" s="27"/>
      <c r="F41" s="27"/>
      <c r="G41" s="27"/>
    </row>
    <row r="42" spans="1:9" x14ac:dyDescent="0.2">
      <c r="A42" s="2"/>
      <c r="B42" s="2"/>
      <c r="C42" s="2"/>
      <c r="D42" s="2"/>
      <c r="E42" s="2"/>
      <c r="F42" s="2"/>
      <c r="G42" s="2"/>
    </row>
    <row r="45" spans="1:9" s="10" customFormat="1" ht="15" customHeight="1" x14ac:dyDescent="0.25"/>
    <row r="51" spans="1:7" s="2" customFormat="1" x14ac:dyDescent="0.2">
      <c r="A51" s="8"/>
      <c r="B51" s="8"/>
      <c r="C51" s="8"/>
      <c r="D51" s="39"/>
      <c r="E51" s="8"/>
      <c r="F51" s="8"/>
      <c r="G51" s="9"/>
    </row>
    <row r="52" spans="1:7" x14ac:dyDescent="0.2">
      <c r="A52" s="7"/>
      <c r="B52" s="7"/>
      <c r="C52" s="7"/>
      <c r="D52" s="7"/>
      <c r="E52" s="7"/>
      <c r="F52" s="7"/>
      <c r="G52" s="7"/>
    </row>
    <row r="53" spans="1:7" x14ac:dyDescent="0.2">
      <c r="A53" s="7"/>
      <c r="B53" s="7"/>
      <c r="C53" s="7"/>
      <c r="D53" s="7"/>
      <c r="E53" s="7"/>
      <c r="F53" s="7"/>
      <c r="G53" s="7"/>
    </row>
  </sheetData>
  <mergeCells count="13">
    <mergeCell ref="A15:G15"/>
    <mergeCell ref="A19:G19"/>
    <mergeCell ref="A1:G1"/>
    <mergeCell ref="A9:A11"/>
    <mergeCell ref="B9:B11"/>
    <mergeCell ref="C9:C11"/>
    <mergeCell ref="D9:D11"/>
    <mergeCell ref="A5:G7"/>
    <mergeCell ref="E9:E11"/>
    <mergeCell ref="F9:F11"/>
    <mergeCell ref="G9:G11"/>
    <mergeCell ref="A3:G3"/>
    <mergeCell ref="A2:G2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zoomScaleNormal="100" workbookViewId="0">
      <selection sqref="A1:G1"/>
    </sheetView>
  </sheetViews>
  <sheetFormatPr defaultColWidth="9.140625" defaultRowHeight="12.75" x14ac:dyDescent="0.2"/>
  <cols>
    <col min="1" max="1" width="12.28515625" style="1" customWidth="1"/>
    <col min="2" max="2" width="14.140625" style="19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34" t="s">
        <v>0</v>
      </c>
      <c r="B1" s="134"/>
      <c r="C1" s="134"/>
      <c r="D1" s="134"/>
      <c r="E1" s="134"/>
      <c r="F1" s="134"/>
      <c r="G1" s="134"/>
      <c r="H1" s="4"/>
      <c r="I1" s="4"/>
    </row>
    <row r="2" spans="1:9" ht="15" customHeight="1" x14ac:dyDescent="0.2">
      <c r="A2" s="134" t="s">
        <v>28</v>
      </c>
      <c r="B2" s="134"/>
      <c r="C2" s="134"/>
      <c r="D2" s="134"/>
      <c r="E2" s="134"/>
      <c r="F2" s="134"/>
      <c r="G2" s="134"/>
      <c r="H2" s="4"/>
      <c r="I2" s="4"/>
    </row>
    <row r="3" spans="1:9" ht="15" customHeight="1" x14ac:dyDescent="0.2">
      <c r="A3" s="134" t="s">
        <v>1</v>
      </c>
      <c r="B3" s="134"/>
      <c r="C3" s="134"/>
      <c r="D3" s="134"/>
      <c r="E3" s="134"/>
      <c r="F3" s="134"/>
      <c r="G3" s="134"/>
      <c r="H3" s="4"/>
      <c r="I3" s="4"/>
    </row>
    <row r="6" spans="1:9" ht="12.75" customHeight="1" x14ac:dyDescent="0.2">
      <c r="A6" s="137" t="s">
        <v>50</v>
      </c>
      <c r="B6" s="137"/>
      <c r="C6" s="137"/>
      <c r="D6" s="137"/>
      <c r="E6" s="137"/>
      <c r="F6" s="137"/>
      <c r="G6" s="137"/>
      <c r="H6" s="3"/>
    </row>
    <row r="7" spans="1:9" ht="15" customHeight="1" x14ac:dyDescent="0.2">
      <c r="A7" s="137"/>
      <c r="B7" s="137"/>
      <c r="C7" s="137"/>
      <c r="D7" s="137"/>
      <c r="E7" s="137"/>
      <c r="F7" s="137"/>
      <c r="G7" s="137"/>
      <c r="H7" s="3"/>
    </row>
    <row r="8" spans="1:9" ht="15" customHeight="1" x14ac:dyDescent="0.2">
      <c r="A8" s="137"/>
      <c r="B8" s="137"/>
      <c r="C8" s="137"/>
      <c r="D8" s="137"/>
      <c r="E8" s="137"/>
      <c r="F8" s="137"/>
      <c r="G8" s="137"/>
      <c r="H8" s="3"/>
    </row>
    <row r="11" spans="1:9" ht="24.75" customHeight="1" x14ac:dyDescent="0.2">
      <c r="A11" s="139" t="s">
        <v>2</v>
      </c>
      <c r="B11" s="139" t="s">
        <v>3</v>
      </c>
      <c r="C11" s="139" t="s">
        <v>4</v>
      </c>
      <c r="D11" s="139" t="s">
        <v>5</v>
      </c>
      <c r="E11" s="139" t="s">
        <v>6</v>
      </c>
      <c r="F11" s="139" t="s">
        <v>13</v>
      </c>
      <c r="G11" s="139" t="s">
        <v>10</v>
      </c>
    </row>
    <row r="12" spans="1:9" ht="15" customHeight="1" x14ac:dyDescent="0.2">
      <c r="A12" s="140"/>
      <c r="B12" s="140"/>
      <c r="C12" s="140"/>
      <c r="D12" s="140"/>
      <c r="E12" s="140"/>
      <c r="F12" s="140"/>
      <c r="G12" s="140"/>
    </row>
    <row r="13" spans="1:9" ht="15.75" customHeight="1" x14ac:dyDescent="0.2">
      <c r="A13" s="135"/>
      <c r="B13" s="135"/>
      <c r="C13" s="135"/>
      <c r="D13" s="135"/>
      <c r="E13" s="135"/>
      <c r="F13" s="135"/>
      <c r="G13" s="135"/>
    </row>
    <row r="14" spans="1:9" ht="15" customHeight="1" x14ac:dyDescent="0.2">
      <c r="A14" s="23" t="s">
        <v>45</v>
      </c>
      <c r="B14" s="23" t="s">
        <v>7</v>
      </c>
      <c r="C14" s="23" t="s">
        <v>8</v>
      </c>
      <c r="D14" s="23">
        <v>11.5</v>
      </c>
      <c r="E14" s="24">
        <v>29100</v>
      </c>
      <c r="F14" s="24"/>
      <c r="G14" s="24">
        <f>E14*D14</f>
        <v>334650</v>
      </c>
    </row>
    <row r="15" spans="1:9" ht="15" customHeight="1" x14ac:dyDescent="0.2">
      <c r="A15" s="42" t="s">
        <v>45</v>
      </c>
      <c r="B15" s="42" t="s">
        <v>23</v>
      </c>
      <c r="C15" s="42" t="s">
        <v>8</v>
      </c>
      <c r="D15" s="42">
        <v>14</v>
      </c>
      <c r="E15" s="16">
        <v>29100</v>
      </c>
      <c r="F15" s="16"/>
      <c r="G15" s="24">
        <f>E15*D15</f>
        <v>407400</v>
      </c>
    </row>
    <row r="16" spans="1:9" ht="15" customHeight="1" x14ac:dyDescent="0.2">
      <c r="A16" s="40"/>
      <c r="B16" s="41"/>
      <c r="C16" s="13"/>
      <c r="D16" s="13"/>
      <c r="E16" s="13"/>
      <c r="F16" s="87" t="s">
        <v>29</v>
      </c>
      <c r="G16" s="88">
        <f>G14+G15</f>
        <v>742050</v>
      </c>
    </row>
    <row r="17" spans="1:7" ht="15" customHeight="1" x14ac:dyDescent="0.2">
      <c r="A17" s="57"/>
      <c r="B17" s="55"/>
      <c r="C17" s="58"/>
      <c r="D17" s="58"/>
      <c r="E17" s="58"/>
      <c r="F17" s="58"/>
      <c r="G17" s="44"/>
    </row>
    <row r="18" spans="1:7" ht="15" customHeight="1" x14ac:dyDescent="0.2">
      <c r="A18" s="23" t="s">
        <v>46</v>
      </c>
      <c r="B18" s="23" t="s">
        <v>7</v>
      </c>
      <c r="C18" s="23" t="s">
        <v>8</v>
      </c>
      <c r="D18" s="23">
        <v>11</v>
      </c>
      <c r="E18" s="24">
        <v>31100</v>
      </c>
      <c r="F18" s="24">
        <v>29100</v>
      </c>
      <c r="G18" s="24">
        <f>F18*D18</f>
        <v>320100</v>
      </c>
    </row>
    <row r="19" spans="1:7" ht="15" customHeight="1" x14ac:dyDescent="0.2">
      <c r="A19" s="42" t="s">
        <v>46</v>
      </c>
      <c r="B19" s="42" t="s">
        <v>23</v>
      </c>
      <c r="C19" s="42" t="s">
        <v>8</v>
      </c>
      <c r="D19" s="42">
        <v>12.5</v>
      </c>
      <c r="E19" s="16">
        <v>31100</v>
      </c>
      <c r="F19" s="16"/>
      <c r="G19" s="24">
        <f>E19*D19</f>
        <v>388750</v>
      </c>
    </row>
    <row r="20" spans="1:7" ht="15" customHeight="1" x14ac:dyDescent="0.2">
      <c r="A20" s="40"/>
      <c r="B20" s="41"/>
      <c r="C20" s="13"/>
      <c r="D20" s="13"/>
      <c r="E20" s="13"/>
      <c r="F20" s="87" t="s">
        <v>30</v>
      </c>
      <c r="G20" s="88">
        <f>G18+G19</f>
        <v>708850</v>
      </c>
    </row>
    <row r="21" spans="1:7" ht="15" customHeight="1" x14ac:dyDescent="0.2">
      <c r="A21" s="57"/>
      <c r="B21" s="55"/>
      <c r="C21" s="58"/>
      <c r="D21" s="58"/>
      <c r="E21" s="58"/>
      <c r="F21" s="58"/>
      <c r="G21" s="44"/>
    </row>
    <row r="22" spans="1:7" ht="15" customHeight="1" x14ac:dyDescent="0.2">
      <c r="A22" s="23" t="s">
        <v>47</v>
      </c>
      <c r="B22" s="23" t="s">
        <v>7</v>
      </c>
      <c r="C22" s="23" t="s">
        <v>8</v>
      </c>
      <c r="D22" s="23">
        <v>9.5</v>
      </c>
      <c r="E22" s="24">
        <v>32600</v>
      </c>
      <c r="F22" s="24">
        <v>30500</v>
      </c>
      <c r="G22" s="24">
        <f>F22*D22</f>
        <v>289750</v>
      </c>
    </row>
    <row r="23" spans="1:7" ht="15" customHeight="1" x14ac:dyDescent="0.2">
      <c r="A23" s="42" t="s">
        <v>47</v>
      </c>
      <c r="B23" s="42" t="s">
        <v>23</v>
      </c>
      <c r="C23" s="42" t="s">
        <v>8</v>
      </c>
      <c r="D23" s="42">
        <v>9</v>
      </c>
      <c r="E23" s="16">
        <v>32600</v>
      </c>
      <c r="F23" s="16"/>
      <c r="G23" s="24">
        <f>E23*D23</f>
        <v>293400</v>
      </c>
    </row>
    <row r="24" spans="1:7" ht="15" customHeight="1" x14ac:dyDescent="0.2">
      <c r="A24" s="40"/>
      <c r="B24" s="41"/>
      <c r="C24" s="13"/>
      <c r="D24" s="13"/>
      <c r="E24" s="13"/>
      <c r="F24" s="87" t="s">
        <v>33</v>
      </c>
      <c r="G24" s="88">
        <f>G22+G23</f>
        <v>583150</v>
      </c>
    </row>
    <row r="25" spans="1:7" ht="15" customHeight="1" x14ac:dyDescent="0.2">
      <c r="A25" s="59"/>
      <c r="B25" s="55"/>
      <c r="C25" s="56"/>
      <c r="D25" s="56"/>
      <c r="E25" s="56"/>
      <c r="F25" s="60"/>
      <c r="G25" s="46"/>
    </row>
    <row r="26" spans="1:7" ht="15" customHeight="1" x14ac:dyDescent="0.2">
      <c r="A26" s="23" t="s">
        <v>39</v>
      </c>
      <c r="B26" s="23" t="s">
        <v>7</v>
      </c>
      <c r="C26" s="47" t="s">
        <v>8</v>
      </c>
      <c r="D26" s="23">
        <v>8</v>
      </c>
      <c r="E26" s="24">
        <v>33500</v>
      </c>
      <c r="F26" s="24">
        <v>31000</v>
      </c>
      <c r="G26" s="24">
        <f>D26*F26</f>
        <v>248000</v>
      </c>
    </row>
    <row r="27" spans="1:7" ht="15" customHeight="1" x14ac:dyDescent="0.2">
      <c r="A27" s="42" t="s">
        <v>39</v>
      </c>
      <c r="B27" s="42" t="s">
        <v>23</v>
      </c>
      <c r="C27" s="50" t="s">
        <v>8</v>
      </c>
      <c r="D27" s="42">
        <v>6</v>
      </c>
      <c r="E27" s="16">
        <v>33500</v>
      </c>
      <c r="F27" s="16"/>
      <c r="G27" s="24">
        <f>D27*E27</f>
        <v>201000</v>
      </c>
    </row>
    <row r="28" spans="1:7" ht="15" customHeight="1" x14ac:dyDescent="0.2">
      <c r="A28" s="61"/>
      <c r="B28" s="62"/>
      <c r="C28" s="63"/>
      <c r="D28" s="62"/>
      <c r="E28" s="64"/>
      <c r="F28" s="89" t="s">
        <v>40</v>
      </c>
      <c r="G28" s="90">
        <f>SUM(G26:G27)</f>
        <v>449000</v>
      </c>
    </row>
    <row r="29" spans="1:7" ht="15" customHeight="1" x14ac:dyDescent="0.2">
      <c r="A29" s="61"/>
      <c r="B29" s="62"/>
      <c r="C29" s="63"/>
      <c r="D29" s="62"/>
      <c r="E29" s="64"/>
      <c r="F29" s="101"/>
      <c r="G29" s="90"/>
    </row>
    <row r="30" spans="1:7" ht="15" customHeight="1" x14ac:dyDescent="0.2">
      <c r="A30" s="23" t="s">
        <v>43</v>
      </c>
      <c r="B30" s="23" t="s">
        <v>7</v>
      </c>
      <c r="C30" s="47" t="s">
        <v>8</v>
      </c>
      <c r="D30" s="23">
        <v>8.5</v>
      </c>
      <c r="E30" s="24">
        <v>33500</v>
      </c>
      <c r="F30" s="24">
        <v>31000</v>
      </c>
      <c r="G30" s="24">
        <f>D30*F30</f>
        <v>263500</v>
      </c>
    </row>
    <row r="31" spans="1:7" ht="15" customHeight="1" x14ac:dyDescent="0.2">
      <c r="A31" s="42" t="s">
        <v>43</v>
      </c>
      <c r="B31" s="42" t="s">
        <v>23</v>
      </c>
      <c r="C31" s="50" t="s">
        <v>8</v>
      </c>
      <c r="D31" s="42">
        <v>7</v>
      </c>
      <c r="E31" s="16">
        <v>33500</v>
      </c>
      <c r="F31" s="16"/>
      <c r="G31" s="24">
        <f>D31*E31</f>
        <v>234500</v>
      </c>
    </row>
    <row r="32" spans="1:7" ht="15" customHeight="1" x14ac:dyDescent="0.2">
      <c r="A32" s="61"/>
      <c r="B32" s="62"/>
      <c r="C32" s="63"/>
      <c r="D32" s="62"/>
      <c r="E32" s="64"/>
      <c r="F32" s="89" t="s">
        <v>40</v>
      </c>
      <c r="G32" s="90">
        <f>SUM(G30:G31)</f>
        <v>498000</v>
      </c>
    </row>
    <row r="33" spans="1:7" ht="15" customHeight="1" x14ac:dyDescent="0.2">
      <c r="A33" s="103"/>
      <c r="B33" s="30"/>
      <c r="C33" s="34"/>
      <c r="D33" s="30"/>
      <c r="E33" s="31"/>
      <c r="F33" s="104"/>
      <c r="G33" s="90"/>
    </row>
    <row r="34" spans="1:7" ht="15" customHeight="1" x14ac:dyDescent="0.2">
      <c r="A34" s="138" t="s">
        <v>42</v>
      </c>
      <c r="B34" s="138"/>
      <c r="C34" s="138"/>
      <c r="D34" s="138"/>
      <c r="E34" s="138"/>
      <c r="F34" s="138"/>
      <c r="G34" s="43">
        <f>G16+G20+G24+G28+G32</f>
        <v>2981050</v>
      </c>
    </row>
    <row r="35" spans="1:7" ht="15" customHeight="1" x14ac:dyDescent="0.2">
      <c r="A35" s="2"/>
      <c r="C35" s="2"/>
      <c r="D35" s="2"/>
      <c r="E35" s="2"/>
      <c r="F35" s="2"/>
      <c r="G35" s="2"/>
    </row>
    <row r="38" spans="1:7" s="10" customFormat="1" ht="15" customHeight="1" x14ac:dyDescent="0.25"/>
    <row r="44" spans="1:7" s="2" customFormat="1" ht="15" customHeight="1" x14ac:dyDescent="0.2">
      <c r="A44" s="8"/>
      <c r="B44" s="28"/>
      <c r="C44" s="8"/>
      <c r="D44" s="39"/>
      <c r="E44" s="8"/>
      <c r="F44" s="8"/>
      <c r="G44" s="12"/>
    </row>
    <row r="45" spans="1:7" ht="15" customHeight="1" x14ac:dyDescent="0.2">
      <c r="A45" s="7"/>
      <c r="B45" s="28"/>
      <c r="C45" s="7"/>
      <c r="D45" s="7"/>
      <c r="E45" s="7"/>
      <c r="F45" s="7"/>
      <c r="G45" s="7"/>
    </row>
    <row r="46" spans="1:7" ht="15" customHeight="1" x14ac:dyDescent="0.2">
      <c r="A46" s="7"/>
      <c r="B46" s="28"/>
      <c r="C46" s="7"/>
      <c r="D46" s="7"/>
      <c r="E46" s="7"/>
      <c r="F46" s="7"/>
      <c r="G46" s="7"/>
    </row>
  </sheetData>
  <mergeCells count="12">
    <mergeCell ref="A34:F34"/>
    <mergeCell ref="A1:G1"/>
    <mergeCell ref="A3:G3"/>
    <mergeCell ref="A6:G8"/>
    <mergeCell ref="A11:A13"/>
    <mergeCell ref="B11:B13"/>
    <mergeCell ref="C11:C13"/>
    <mergeCell ref="D11:D13"/>
    <mergeCell ref="E11:E13"/>
    <mergeCell ref="A2:G2"/>
    <mergeCell ref="F11:F13"/>
    <mergeCell ref="G11:G13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zoomScaleNormal="100" zoomScalePageLayoutView="115" workbookViewId="0">
      <selection sqref="A1:G1"/>
    </sheetView>
  </sheetViews>
  <sheetFormatPr defaultColWidth="9.140625"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6.7109375" style="1" customWidth="1"/>
    <col min="8" max="16384" width="9.140625" style="1"/>
  </cols>
  <sheetData>
    <row r="1" spans="1:9" ht="12.95" customHeight="1" x14ac:dyDescent="0.2">
      <c r="A1" s="134" t="s">
        <v>0</v>
      </c>
      <c r="B1" s="134"/>
      <c r="C1" s="134"/>
      <c r="D1" s="134"/>
      <c r="E1" s="134"/>
      <c r="F1" s="134"/>
      <c r="G1" s="134"/>
      <c r="H1" s="21"/>
      <c r="I1" s="21"/>
    </row>
    <row r="2" spans="1:9" ht="12.95" customHeight="1" x14ac:dyDescent="0.2">
      <c r="A2" s="134" t="s">
        <v>36</v>
      </c>
      <c r="B2" s="134"/>
      <c r="C2" s="134"/>
      <c r="D2" s="134"/>
      <c r="E2" s="134"/>
      <c r="F2" s="134"/>
      <c r="G2" s="134"/>
      <c r="H2" s="21"/>
      <c r="I2" s="21"/>
    </row>
    <row r="3" spans="1:9" ht="12.95" customHeight="1" x14ac:dyDescent="0.2">
      <c r="A3" s="134" t="s">
        <v>1</v>
      </c>
      <c r="B3" s="134"/>
      <c r="C3" s="134"/>
      <c r="D3" s="134"/>
      <c r="E3" s="134"/>
      <c r="F3" s="134"/>
      <c r="G3" s="134"/>
      <c r="H3" s="21"/>
      <c r="I3" s="21"/>
    </row>
    <row r="4" spans="1:9" ht="12.95" customHeight="1" x14ac:dyDescent="0.2">
      <c r="A4" s="134"/>
      <c r="B4" s="134"/>
      <c r="C4" s="134"/>
      <c r="D4" s="134"/>
      <c r="E4" s="134"/>
      <c r="F4" s="134"/>
      <c r="G4" s="134"/>
      <c r="H4" s="4"/>
      <c r="I4" s="4"/>
    </row>
    <row r="5" spans="1:9" ht="12.95" customHeight="1" x14ac:dyDescent="0.2">
      <c r="A5" s="137" t="s">
        <v>51</v>
      </c>
      <c r="B5" s="137"/>
      <c r="C5" s="137"/>
      <c r="D5" s="137"/>
      <c r="E5" s="137"/>
      <c r="F5" s="137"/>
      <c r="G5" s="137"/>
      <c r="H5" s="3"/>
    </row>
    <row r="6" spans="1:9" ht="12.95" customHeight="1" x14ac:dyDescent="0.2">
      <c r="A6" s="137"/>
      <c r="B6" s="137"/>
      <c r="C6" s="137"/>
      <c r="D6" s="137"/>
      <c r="E6" s="137"/>
      <c r="F6" s="137"/>
      <c r="G6" s="137"/>
      <c r="H6" s="3"/>
    </row>
    <row r="7" spans="1:9" ht="12.95" customHeight="1" x14ac:dyDescent="0.2">
      <c r="A7" s="137"/>
      <c r="B7" s="137"/>
      <c r="C7" s="137"/>
      <c r="D7" s="137"/>
      <c r="E7" s="137"/>
      <c r="F7" s="137"/>
      <c r="G7" s="137"/>
      <c r="H7" s="3"/>
    </row>
    <row r="8" spans="1:9" ht="12.95" customHeight="1" x14ac:dyDescent="0.2"/>
    <row r="9" spans="1:9" ht="12.95" customHeight="1" x14ac:dyDescent="0.2">
      <c r="A9" s="136" t="s">
        <v>2</v>
      </c>
      <c r="B9" s="136" t="s">
        <v>3</v>
      </c>
      <c r="C9" s="136" t="s">
        <v>4</v>
      </c>
      <c r="D9" s="136" t="s">
        <v>5</v>
      </c>
      <c r="E9" s="136" t="s">
        <v>6</v>
      </c>
      <c r="F9" s="136" t="s">
        <v>13</v>
      </c>
      <c r="G9" s="136" t="s">
        <v>10</v>
      </c>
    </row>
    <row r="10" spans="1:9" ht="12.95" customHeight="1" x14ac:dyDescent="0.2">
      <c r="A10" s="136"/>
      <c r="B10" s="136"/>
      <c r="C10" s="136"/>
      <c r="D10" s="136"/>
      <c r="E10" s="136"/>
      <c r="F10" s="136"/>
      <c r="G10" s="136"/>
    </row>
    <row r="11" spans="1:9" ht="12.95" customHeight="1" x14ac:dyDescent="0.2">
      <c r="A11" s="136"/>
      <c r="B11" s="136"/>
      <c r="C11" s="136"/>
      <c r="D11" s="136"/>
      <c r="E11" s="136"/>
      <c r="F11" s="136"/>
      <c r="G11" s="136"/>
    </row>
    <row r="12" spans="1:9" ht="12.95" customHeight="1" x14ac:dyDescent="0.2">
      <c r="A12" s="5" t="s">
        <v>45</v>
      </c>
      <c r="B12" s="5" t="s">
        <v>19</v>
      </c>
      <c r="C12" s="5" t="s">
        <v>24</v>
      </c>
      <c r="D12" s="5">
        <v>1</v>
      </c>
      <c r="E12" s="6">
        <v>19000</v>
      </c>
      <c r="F12" s="6"/>
      <c r="G12" s="6">
        <f t="shared" ref="G12:G17" si="0">E12*D12</f>
        <v>19000</v>
      </c>
    </row>
    <row r="13" spans="1:9" ht="12.95" customHeight="1" x14ac:dyDescent="0.2">
      <c r="A13" s="5" t="s">
        <v>45</v>
      </c>
      <c r="B13" s="5" t="s">
        <v>18</v>
      </c>
      <c r="C13" s="5" t="s">
        <v>15</v>
      </c>
      <c r="D13" s="5">
        <v>10</v>
      </c>
      <c r="E13" s="6">
        <v>16700</v>
      </c>
      <c r="F13" s="6"/>
      <c r="G13" s="6">
        <f t="shared" si="0"/>
        <v>167000</v>
      </c>
    </row>
    <row r="14" spans="1:9" ht="12.95" customHeight="1" x14ac:dyDescent="0.2">
      <c r="A14" s="5" t="s">
        <v>45</v>
      </c>
      <c r="B14" s="5" t="s">
        <v>7</v>
      </c>
      <c r="C14" s="5" t="s">
        <v>15</v>
      </c>
      <c r="D14" s="5">
        <v>12</v>
      </c>
      <c r="E14" s="6">
        <v>16700</v>
      </c>
      <c r="F14" s="6"/>
      <c r="G14" s="6">
        <f t="shared" si="0"/>
        <v>200400</v>
      </c>
    </row>
    <row r="15" spans="1:9" ht="12.95" customHeight="1" x14ac:dyDescent="0.2">
      <c r="A15" s="5" t="s">
        <v>45</v>
      </c>
      <c r="B15" s="5" t="s">
        <v>21</v>
      </c>
      <c r="C15" s="5" t="s">
        <v>15</v>
      </c>
      <c r="D15" s="5">
        <v>7</v>
      </c>
      <c r="E15" s="6">
        <v>16700</v>
      </c>
      <c r="F15" s="6"/>
      <c r="G15" s="6">
        <f t="shared" si="0"/>
        <v>116900</v>
      </c>
    </row>
    <row r="16" spans="1:9" ht="12.95" customHeight="1" x14ac:dyDescent="0.2">
      <c r="A16" s="5" t="s">
        <v>45</v>
      </c>
      <c r="B16" s="5" t="s">
        <v>22</v>
      </c>
      <c r="C16" s="5" t="s">
        <v>15</v>
      </c>
      <c r="D16" s="5">
        <v>7</v>
      </c>
      <c r="E16" s="6">
        <v>16700</v>
      </c>
      <c r="F16" s="6"/>
      <c r="G16" s="6">
        <f t="shared" si="0"/>
        <v>116900</v>
      </c>
    </row>
    <row r="17" spans="1:7" ht="12.95" customHeight="1" x14ac:dyDescent="0.2">
      <c r="A17" s="5" t="s">
        <v>45</v>
      </c>
      <c r="B17" s="5" t="s">
        <v>23</v>
      </c>
      <c r="C17" s="5" t="s">
        <v>15</v>
      </c>
      <c r="D17" s="5">
        <v>6</v>
      </c>
      <c r="E17" s="6">
        <v>16700</v>
      </c>
      <c r="F17" s="6"/>
      <c r="G17" s="6">
        <f t="shared" si="0"/>
        <v>100200</v>
      </c>
    </row>
    <row r="18" spans="1:7" ht="12.95" customHeight="1" x14ac:dyDescent="0.2">
      <c r="A18" s="5" t="s">
        <v>45</v>
      </c>
      <c r="B18" s="5" t="s">
        <v>9</v>
      </c>
      <c r="C18" s="5" t="s">
        <v>15</v>
      </c>
      <c r="D18" s="5">
        <v>1</v>
      </c>
      <c r="E18" s="6">
        <v>16700</v>
      </c>
      <c r="F18" s="6">
        <v>12170</v>
      </c>
      <c r="G18" s="6">
        <f>F18*D18</f>
        <v>12170</v>
      </c>
    </row>
    <row r="19" spans="1:7" ht="12.95" customHeight="1" x14ac:dyDescent="0.2">
      <c r="A19" s="1"/>
      <c r="B19" s="81"/>
      <c r="C19" s="81"/>
      <c r="D19" s="81"/>
      <c r="E19" s="81"/>
      <c r="F19" s="93" t="s">
        <v>31</v>
      </c>
      <c r="G19" s="94">
        <f>G12+G13+G14+G15+G16+G17+G18</f>
        <v>732570</v>
      </c>
    </row>
    <row r="20" spans="1:7" ht="12.95" customHeight="1" x14ac:dyDescent="0.2">
      <c r="A20" s="74"/>
      <c r="B20" s="75"/>
      <c r="C20" s="75"/>
      <c r="D20" s="75"/>
      <c r="E20" s="75"/>
      <c r="F20" s="76"/>
      <c r="G20" s="25"/>
    </row>
    <row r="21" spans="1:7" ht="12.95" customHeight="1" x14ac:dyDescent="0.2">
      <c r="A21" s="5" t="s">
        <v>46</v>
      </c>
      <c r="B21" s="5" t="s">
        <v>19</v>
      </c>
      <c r="C21" s="5" t="s">
        <v>24</v>
      </c>
      <c r="D21" s="5">
        <v>1</v>
      </c>
      <c r="E21" s="6">
        <v>20300</v>
      </c>
      <c r="F21" s="6"/>
      <c r="G21" s="6">
        <f t="shared" ref="G21:G26" si="1">E21*D21</f>
        <v>20300</v>
      </c>
    </row>
    <row r="22" spans="1:7" ht="12.95" customHeight="1" x14ac:dyDescent="0.2">
      <c r="A22" s="5" t="s">
        <v>46</v>
      </c>
      <c r="B22" s="5" t="s">
        <v>18</v>
      </c>
      <c r="C22" s="5" t="s">
        <v>15</v>
      </c>
      <c r="D22" s="5">
        <v>10</v>
      </c>
      <c r="E22" s="6">
        <v>17800</v>
      </c>
      <c r="F22" s="6"/>
      <c r="G22" s="6">
        <f t="shared" si="1"/>
        <v>178000</v>
      </c>
    </row>
    <row r="23" spans="1:7" ht="12.95" customHeight="1" x14ac:dyDescent="0.2">
      <c r="A23" s="5" t="s">
        <v>46</v>
      </c>
      <c r="B23" s="5" t="s">
        <v>7</v>
      </c>
      <c r="C23" s="5" t="s">
        <v>15</v>
      </c>
      <c r="D23" s="5">
        <v>11.5</v>
      </c>
      <c r="E23" s="6">
        <v>17800</v>
      </c>
      <c r="F23" s="6"/>
      <c r="G23" s="6">
        <f t="shared" si="1"/>
        <v>204700</v>
      </c>
    </row>
    <row r="24" spans="1:7" ht="12.95" customHeight="1" x14ac:dyDescent="0.2">
      <c r="A24" s="5" t="s">
        <v>46</v>
      </c>
      <c r="B24" s="5" t="s">
        <v>21</v>
      </c>
      <c r="C24" s="5" t="s">
        <v>15</v>
      </c>
      <c r="D24" s="5">
        <v>7</v>
      </c>
      <c r="E24" s="6">
        <v>17800</v>
      </c>
      <c r="F24" s="6"/>
      <c r="G24" s="6">
        <f t="shared" si="1"/>
        <v>124600</v>
      </c>
    </row>
    <row r="25" spans="1:7" ht="12.95" customHeight="1" x14ac:dyDescent="0.2">
      <c r="A25" s="5" t="s">
        <v>46</v>
      </c>
      <c r="B25" s="5" t="s">
        <v>22</v>
      </c>
      <c r="C25" s="5" t="s">
        <v>15</v>
      </c>
      <c r="D25" s="5">
        <v>8</v>
      </c>
      <c r="E25" s="6">
        <v>17800</v>
      </c>
      <c r="F25" s="6"/>
      <c r="G25" s="6">
        <f t="shared" si="1"/>
        <v>142400</v>
      </c>
    </row>
    <row r="26" spans="1:7" ht="12.95" customHeight="1" x14ac:dyDescent="0.2">
      <c r="A26" s="5" t="s">
        <v>46</v>
      </c>
      <c r="B26" s="5" t="s">
        <v>23</v>
      </c>
      <c r="C26" s="5" t="s">
        <v>15</v>
      </c>
      <c r="D26" s="5">
        <v>6</v>
      </c>
      <c r="E26" s="6">
        <v>17800</v>
      </c>
      <c r="F26" s="6"/>
      <c r="G26" s="6">
        <f t="shared" si="1"/>
        <v>106800</v>
      </c>
    </row>
    <row r="27" spans="1:7" ht="12.95" customHeight="1" x14ac:dyDescent="0.2">
      <c r="A27" s="1"/>
      <c r="B27" s="81"/>
      <c r="C27" s="81"/>
      <c r="D27" s="81"/>
      <c r="E27" s="81"/>
      <c r="F27" s="93" t="s">
        <v>32</v>
      </c>
      <c r="G27" s="94">
        <f>G21+G22+G23+G24+G25+G26</f>
        <v>776800</v>
      </c>
    </row>
    <row r="28" spans="1:7" ht="12.95" customHeight="1" x14ac:dyDescent="0.2">
      <c r="A28" s="74"/>
      <c r="B28" s="75"/>
      <c r="C28" s="75"/>
      <c r="D28" s="75"/>
      <c r="E28" s="75"/>
      <c r="F28" s="76"/>
      <c r="G28" s="25"/>
    </row>
    <row r="29" spans="1:7" ht="12.95" customHeight="1" x14ac:dyDescent="0.2">
      <c r="A29" s="23" t="s">
        <v>47</v>
      </c>
      <c r="B29" s="5" t="s">
        <v>19</v>
      </c>
      <c r="C29" s="5" t="s">
        <v>26</v>
      </c>
      <c r="D29" s="5">
        <v>1</v>
      </c>
      <c r="E29" s="6">
        <v>21300</v>
      </c>
      <c r="F29" s="6"/>
      <c r="G29" s="6">
        <f>D29*E29</f>
        <v>21300</v>
      </c>
    </row>
    <row r="30" spans="1:7" ht="12.95" customHeight="1" x14ac:dyDescent="0.2">
      <c r="A30" s="5" t="s">
        <v>47</v>
      </c>
      <c r="B30" s="5" t="s">
        <v>18</v>
      </c>
      <c r="C30" s="5" t="s">
        <v>15</v>
      </c>
      <c r="D30" s="5">
        <v>10</v>
      </c>
      <c r="E30" s="6">
        <v>18700</v>
      </c>
      <c r="F30" s="6"/>
      <c r="G30" s="6">
        <f>E30*D30</f>
        <v>187000</v>
      </c>
    </row>
    <row r="31" spans="1:7" ht="12.95" customHeight="1" x14ac:dyDescent="0.2">
      <c r="A31" s="23" t="s">
        <v>47</v>
      </c>
      <c r="B31" s="5" t="s">
        <v>7</v>
      </c>
      <c r="C31" s="5" t="s">
        <v>15</v>
      </c>
      <c r="D31" s="5">
        <v>10</v>
      </c>
      <c r="E31" s="6">
        <v>18700</v>
      </c>
      <c r="F31" s="6">
        <v>17600</v>
      </c>
      <c r="G31" s="6">
        <f>F31*D31</f>
        <v>176000</v>
      </c>
    </row>
    <row r="32" spans="1:7" ht="12.95" customHeight="1" x14ac:dyDescent="0.2">
      <c r="A32" s="23" t="s">
        <v>47</v>
      </c>
      <c r="B32" s="15" t="s">
        <v>21</v>
      </c>
      <c r="C32" s="15" t="s">
        <v>15</v>
      </c>
      <c r="D32" s="15">
        <v>6.5</v>
      </c>
      <c r="E32" s="17">
        <v>18700</v>
      </c>
      <c r="F32" s="17"/>
      <c r="G32" s="6">
        <f>E32*D32</f>
        <v>121550</v>
      </c>
    </row>
    <row r="33" spans="1:7" ht="12.95" customHeight="1" x14ac:dyDescent="0.2">
      <c r="A33" s="23" t="s">
        <v>47</v>
      </c>
      <c r="B33" s="15" t="s">
        <v>22</v>
      </c>
      <c r="C33" s="15" t="s">
        <v>15</v>
      </c>
      <c r="D33" s="15">
        <v>8</v>
      </c>
      <c r="E33" s="17">
        <v>18700</v>
      </c>
      <c r="F33" s="17"/>
      <c r="G33" s="6">
        <f>E33*D33</f>
        <v>149600</v>
      </c>
    </row>
    <row r="34" spans="1:7" ht="12.95" customHeight="1" x14ac:dyDescent="0.2">
      <c r="A34" s="23" t="s">
        <v>47</v>
      </c>
      <c r="B34" s="82" t="s">
        <v>23</v>
      </c>
      <c r="C34" s="82" t="s">
        <v>15</v>
      </c>
      <c r="D34" s="82">
        <v>6.5</v>
      </c>
      <c r="E34" s="80">
        <v>18700</v>
      </c>
      <c r="F34" s="80"/>
      <c r="G34" s="6">
        <f>E34*D34</f>
        <v>121550</v>
      </c>
    </row>
    <row r="35" spans="1:7" s="10" customFormat="1" ht="12.95" customHeight="1" x14ac:dyDescent="0.25">
      <c r="A35" s="40"/>
      <c r="B35" s="81"/>
      <c r="C35" s="81"/>
      <c r="D35" s="81"/>
      <c r="E35" s="81"/>
      <c r="F35" s="86" t="s">
        <v>34</v>
      </c>
      <c r="G35" s="92">
        <f>G29+G30+G31+G32+G33+G34</f>
        <v>777000</v>
      </c>
    </row>
    <row r="36" spans="1:7" ht="12.95" customHeight="1" x14ac:dyDescent="0.2">
      <c r="A36" s="40"/>
      <c r="B36" s="52"/>
      <c r="C36" s="52"/>
      <c r="D36" s="52"/>
      <c r="E36" s="52"/>
      <c r="F36" s="45"/>
      <c r="G36" s="46"/>
    </row>
    <row r="37" spans="1:7" ht="12.95" customHeight="1" x14ac:dyDescent="0.2">
      <c r="A37" s="23" t="s">
        <v>39</v>
      </c>
      <c r="B37" s="22" t="s">
        <v>19</v>
      </c>
      <c r="C37" s="22" t="s">
        <v>24</v>
      </c>
      <c r="D37" s="22">
        <v>1</v>
      </c>
      <c r="E37" s="83">
        <v>21900</v>
      </c>
      <c r="F37" s="24"/>
      <c r="G37" s="24">
        <f t="shared" ref="G37:G42" si="2">D37*E37</f>
        <v>21900</v>
      </c>
    </row>
    <row r="38" spans="1:7" ht="12.95" customHeight="1" x14ac:dyDescent="0.2">
      <c r="A38" s="23" t="s">
        <v>39</v>
      </c>
      <c r="B38" s="22" t="s">
        <v>18</v>
      </c>
      <c r="C38" s="22" t="s">
        <v>15</v>
      </c>
      <c r="D38" s="22">
        <v>10</v>
      </c>
      <c r="E38" s="83">
        <v>19200</v>
      </c>
      <c r="F38" s="24"/>
      <c r="G38" s="24">
        <f t="shared" si="2"/>
        <v>192000</v>
      </c>
    </row>
    <row r="39" spans="1:7" ht="12.95" customHeight="1" x14ac:dyDescent="0.2">
      <c r="A39" s="23" t="s">
        <v>39</v>
      </c>
      <c r="B39" s="22" t="s">
        <v>7</v>
      </c>
      <c r="C39" s="22" t="s">
        <v>15</v>
      </c>
      <c r="D39" s="22">
        <v>7</v>
      </c>
      <c r="E39" s="83">
        <v>19200</v>
      </c>
      <c r="F39" s="83"/>
      <c r="G39" s="24">
        <f t="shared" si="2"/>
        <v>134400</v>
      </c>
    </row>
    <row r="40" spans="1:7" ht="12.95" customHeight="1" x14ac:dyDescent="0.2">
      <c r="A40" s="23" t="s">
        <v>39</v>
      </c>
      <c r="B40" s="22" t="s">
        <v>21</v>
      </c>
      <c r="C40" s="22" t="s">
        <v>15</v>
      </c>
      <c r="D40" s="22">
        <v>5.5</v>
      </c>
      <c r="E40" s="83">
        <v>19200</v>
      </c>
      <c r="F40" s="24"/>
      <c r="G40" s="24">
        <f t="shared" si="2"/>
        <v>105600</v>
      </c>
    </row>
    <row r="41" spans="1:7" ht="12.95" customHeight="1" x14ac:dyDescent="0.2">
      <c r="A41" s="23" t="s">
        <v>39</v>
      </c>
      <c r="B41" s="22" t="s">
        <v>22</v>
      </c>
      <c r="C41" s="22" t="s">
        <v>15</v>
      </c>
      <c r="D41" s="22">
        <v>9.5</v>
      </c>
      <c r="E41" s="83">
        <v>19200</v>
      </c>
      <c r="F41" s="24"/>
      <c r="G41" s="24">
        <f t="shared" si="2"/>
        <v>182400</v>
      </c>
    </row>
    <row r="42" spans="1:7" ht="12.95" customHeight="1" x14ac:dyDescent="0.2">
      <c r="A42" s="23" t="s">
        <v>39</v>
      </c>
      <c r="B42" s="23" t="s">
        <v>23</v>
      </c>
      <c r="C42" s="22" t="s">
        <v>15</v>
      </c>
      <c r="D42" s="22">
        <v>6.5</v>
      </c>
      <c r="E42" s="83">
        <v>19200</v>
      </c>
      <c r="F42" s="83"/>
      <c r="G42" s="24">
        <f t="shared" si="2"/>
        <v>124800</v>
      </c>
    </row>
    <row r="43" spans="1:7" ht="12.95" customHeight="1" x14ac:dyDescent="0.2">
      <c r="A43" s="65"/>
      <c r="B43" s="53"/>
      <c r="C43" s="53"/>
      <c r="D43" s="53"/>
      <c r="E43" s="53"/>
      <c r="F43" s="89" t="s">
        <v>40</v>
      </c>
      <c r="G43" s="91">
        <f>SUM(G37:G42)</f>
        <v>761100</v>
      </c>
    </row>
    <row r="44" spans="1:7" ht="12.95" customHeight="1" x14ac:dyDescent="0.2">
      <c r="A44" s="65"/>
      <c r="B44" s="53"/>
      <c r="C44" s="53"/>
      <c r="D44" s="53"/>
      <c r="E44" s="53"/>
      <c r="F44" s="101"/>
      <c r="G44" s="91"/>
    </row>
    <row r="45" spans="1:7" ht="12.95" customHeight="1" x14ac:dyDescent="0.2">
      <c r="A45" s="23" t="s">
        <v>43</v>
      </c>
      <c r="B45" s="22" t="s">
        <v>19</v>
      </c>
      <c r="C45" s="22" t="s">
        <v>24</v>
      </c>
      <c r="D45" s="22">
        <v>0</v>
      </c>
      <c r="E45" s="83">
        <v>21900</v>
      </c>
      <c r="F45" s="24"/>
      <c r="G45" s="24">
        <f t="shared" ref="G45:G50" si="3">D45*E45</f>
        <v>0</v>
      </c>
    </row>
    <row r="46" spans="1:7" ht="12.95" customHeight="1" x14ac:dyDescent="0.2">
      <c r="A46" s="23" t="s">
        <v>43</v>
      </c>
      <c r="B46" s="22" t="s">
        <v>18</v>
      </c>
      <c r="C46" s="22" t="s">
        <v>15</v>
      </c>
      <c r="D46" s="22">
        <v>10</v>
      </c>
      <c r="E46" s="83">
        <v>19200</v>
      </c>
      <c r="F46" s="24"/>
      <c r="G46" s="24">
        <f t="shared" si="3"/>
        <v>192000</v>
      </c>
    </row>
    <row r="47" spans="1:7" ht="12.95" customHeight="1" x14ac:dyDescent="0.2">
      <c r="A47" s="23" t="s">
        <v>43</v>
      </c>
      <c r="B47" s="22" t="s">
        <v>7</v>
      </c>
      <c r="C47" s="22" t="s">
        <v>15</v>
      </c>
      <c r="D47" s="22">
        <v>5</v>
      </c>
      <c r="E47" s="83">
        <v>19200</v>
      </c>
      <c r="F47" s="83"/>
      <c r="G47" s="24">
        <f t="shared" si="3"/>
        <v>96000</v>
      </c>
    </row>
    <row r="48" spans="1:7" ht="12.95" customHeight="1" x14ac:dyDescent="0.2">
      <c r="A48" s="23" t="s">
        <v>43</v>
      </c>
      <c r="B48" s="22" t="s">
        <v>21</v>
      </c>
      <c r="C48" s="22" t="s">
        <v>15</v>
      </c>
      <c r="D48" s="22">
        <v>5</v>
      </c>
      <c r="E48" s="83">
        <v>19200</v>
      </c>
      <c r="F48" s="24"/>
      <c r="G48" s="24">
        <f t="shared" si="3"/>
        <v>96000</v>
      </c>
    </row>
    <row r="49" spans="1:7" ht="12.95" customHeight="1" x14ac:dyDescent="0.2">
      <c r="A49" s="23" t="s">
        <v>43</v>
      </c>
      <c r="B49" s="22" t="s">
        <v>22</v>
      </c>
      <c r="C49" s="22" t="s">
        <v>15</v>
      </c>
      <c r="D49" s="22">
        <v>6.5</v>
      </c>
      <c r="E49" s="83">
        <v>19200</v>
      </c>
      <c r="F49" s="24"/>
      <c r="G49" s="24">
        <f t="shared" si="3"/>
        <v>124800</v>
      </c>
    </row>
    <row r="50" spans="1:7" ht="12.95" customHeight="1" x14ac:dyDescent="0.2">
      <c r="A50" s="23" t="s">
        <v>43</v>
      </c>
      <c r="B50" s="23" t="s">
        <v>23</v>
      </c>
      <c r="C50" s="22" t="s">
        <v>15</v>
      </c>
      <c r="D50" s="22">
        <v>6</v>
      </c>
      <c r="E50" s="83">
        <v>19200</v>
      </c>
      <c r="F50" s="83"/>
      <c r="G50" s="24">
        <f t="shared" si="3"/>
        <v>115200</v>
      </c>
    </row>
    <row r="51" spans="1:7" ht="12.95" customHeight="1" x14ac:dyDescent="0.2">
      <c r="A51" s="65"/>
      <c r="B51" s="53"/>
      <c r="C51" s="53"/>
      <c r="D51" s="53"/>
      <c r="E51" s="53"/>
      <c r="F51" s="89" t="s">
        <v>40</v>
      </c>
      <c r="G51" s="91">
        <f>SUM(G45:G50)</f>
        <v>624000</v>
      </c>
    </row>
    <row r="52" spans="1:7" ht="12.95" customHeight="1" x14ac:dyDescent="0.2">
      <c r="A52" s="65"/>
      <c r="B52" s="53"/>
      <c r="C52" s="53"/>
      <c r="D52" s="53"/>
      <c r="E52" s="53"/>
      <c r="F52" s="66"/>
      <c r="G52" s="26"/>
    </row>
    <row r="53" spans="1:7" ht="12.95" customHeight="1" x14ac:dyDescent="0.2">
      <c r="A53" s="84"/>
      <c r="B53" s="85"/>
      <c r="C53" s="85"/>
      <c r="D53" s="85"/>
      <c r="E53" s="85"/>
      <c r="F53" s="86" t="s">
        <v>42</v>
      </c>
      <c r="G53" s="38">
        <f>G19+G27+G35+G43+G51</f>
        <v>3671470</v>
      </c>
    </row>
    <row r="58" spans="1:7" s="2" customFormat="1" x14ac:dyDescent="0.2">
      <c r="A58" s="8"/>
      <c r="B58" s="8"/>
      <c r="C58" s="8"/>
      <c r="D58" s="73"/>
      <c r="E58" s="8"/>
      <c r="F58" s="8"/>
      <c r="G58" s="9"/>
    </row>
    <row r="59" spans="1:7" x14ac:dyDescent="0.2">
      <c r="A59" s="8"/>
      <c r="B59" s="7"/>
      <c r="C59" s="7"/>
      <c r="D59" s="7"/>
      <c r="E59" s="7"/>
      <c r="F59" s="7"/>
      <c r="G59" s="7"/>
    </row>
    <row r="60" spans="1:7" x14ac:dyDescent="0.2">
      <c r="A60" s="8"/>
      <c r="B60" s="7"/>
      <c r="C60" s="7"/>
      <c r="D60" s="7"/>
      <c r="E60" s="7"/>
      <c r="F60" s="7"/>
      <c r="G60" s="7"/>
    </row>
  </sheetData>
  <mergeCells count="12">
    <mergeCell ref="A1:G1"/>
    <mergeCell ref="A2:G2"/>
    <mergeCell ref="A3:G3"/>
    <mergeCell ref="A4:G4"/>
    <mergeCell ref="A9:A11"/>
    <mergeCell ref="B9:B11"/>
    <mergeCell ref="C9:C11"/>
    <mergeCell ref="D9:D11"/>
    <mergeCell ref="A5:G7"/>
    <mergeCell ref="E9:E11"/>
    <mergeCell ref="F9:F11"/>
    <mergeCell ref="G9:G11"/>
  </mergeCells>
  <phoneticPr fontId="9" type="noConversion"/>
  <printOptions horizontalCentered="1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9"/>
  <sheetViews>
    <sheetView topLeftCell="A16" workbookViewId="0">
      <selection activeCell="A21" sqref="A21: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78" customWidth="1"/>
    <col min="7" max="8" width="15.7109375" style="114" customWidth="1"/>
    <col min="9" max="9" width="13.7109375" style="27" customWidth="1"/>
    <col min="10" max="16384" width="9.140625" style="27"/>
  </cols>
  <sheetData>
    <row r="2" spans="1:11" ht="15" customHeight="1" x14ac:dyDescent="0.2">
      <c r="A2" s="134" t="s">
        <v>0</v>
      </c>
      <c r="B2" s="134"/>
      <c r="C2" s="134"/>
      <c r="D2" s="134"/>
      <c r="E2" s="134"/>
      <c r="F2" s="77"/>
      <c r="G2" s="113"/>
      <c r="H2" s="112"/>
      <c r="I2" s="113"/>
      <c r="J2" s="113"/>
    </row>
    <row r="3" spans="1:11" ht="15" customHeight="1" x14ac:dyDescent="0.2">
      <c r="A3" s="134" t="s">
        <v>48</v>
      </c>
      <c r="B3" s="134"/>
      <c r="C3" s="134"/>
      <c r="D3" s="134"/>
      <c r="E3" s="134"/>
      <c r="F3" s="77"/>
      <c r="G3" s="113"/>
      <c r="H3" s="112"/>
      <c r="I3" s="113"/>
      <c r="J3" s="113"/>
    </row>
    <row r="4" spans="1:11" ht="15" customHeight="1" x14ac:dyDescent="0.2">
      <c r="A4" s="99"/>
      <c r="B4" s="99"/>
      <c r="C4" s="99"/>
      <c r="D4" s="99"/>
      <c r="E4" s="77"/>
      <c r="F4" s="77"/>
      <c r="G4" s="112"/>
      <c r="H4" s="112"/>
    </row>
    <row r="5" spans="1:11" ht="15" customHeight="1" x14ac:dyDescent="0.2">
      <c r="A5" s="99"/>
      <c r="B5" s="99"/>
      <c r="C5" s="99"/>
      <c r="D5" s="99"/>
      <c r="E5" s="77"/>
      <c r="F5" s="77"/>
      <c r="G5" s="112"/>
      <c r="H5" s="112"/>
    </row>
    <row r="6" spans="1:11" ht="15" customHeight="1" x14ac:dyDescent="0.2">
      <c r="A6" s="1" t="s">
        <v>38</v>
      </c>
    </row>
    <row r="7" spans="1:11" ht="15" customHeight="1" x14ac:dyDescent="0.2"/>
    <row r="8" spans="1:11" s="28" customFormat="1" ht="15" customHeight="1" x14ac:dyDescent="0.2">
      <c r="A8" s="11"/>
      <c r="B8" s="95" t="s">
        <v>11</v>
      </c>
      <c r="C8" s="95" t="s">
        <v>12</v>
      </c>
      <c r="D8" s="95" t="s">
        <v>14</v>
      </c>
      <c r="E8" s="79" t="s">
        <v>41</v>
      </c>
      <c r="F8" s="95" t="s">
        <v>43</v>
      </c>
      <c r="G8" s="112"/>
      <c r="H8" s="115"/>
    </row>
    <row r="9" spans="1:11" s="117" customFormat="1" ht="15" customHeight="1" x14ac:dyDescent="0.25">
      <c r="A9" s="105" t="s">
        <v>24</v>
      </c>
      <c r="B9" s="24">
        <v>2147000</v>
      </c>
      <c r="C9" s="24">
        <v>2253300</v>
      </c>
      <c r="D9" s="24">
        <v>2343000</v>
      </c>
      <c r="E9" s="24">
        <v>2507550</v>
      </c>
      <c r="F9" s="24">
        <v>2617050</v>
      </c>
      <c r="G9" s="116"/>
      <c r="H9" s="116"/>
    </row>
    <row r="10" spans="1:11" s="117" customFormat="1" ht="15" customHeight="1" x14ac:dyDescent="0.25">
      <c r="A10" s="47" t="s">
        <v>15</v>
      </c>
      <c r="B10" s="24">
        <v>2993020</v>
      </c>
      <c r="C10" s="24">
        <v>3120800</v>
      </c>
      <c r="D10" s="24">
        <v>3111900</v>
      </c>
      <c r="E10" s="24">
        <v>3225600</v>
      </c>
      <c r="F10" s="24">
        <v>3148800</v>
      </c>
      <c r="G10" s="116"/>
      <c r="H10" s="116"/>
    </row>
    <row r="11" spans="1:11" s="117" customFormat="1" ht="15" customHeight="1" x14ac:dyDescent="0.25">
      <c r="A11" s="47" t="s">
        <v>16</v>
      </c>
      <c r="B11" s="24">
        <v>33400</v>
      </c>
      <c r="C11" s="24">
        <v>17800</v>
      </c>
      <c r="D11" s="24">
        <v>18700</v>
      </c>
      <c r="E11" s="24">
        <v>0</v>
      </c>
      <c r="F11" s="24">
        <v>0</v>
      </c>
      <c r="G11" s="116"/>
      <c r="H11" s="116"/>
    </row>
    <row r="12" spans="1:11" s="117" customFormat="1" ht="15" customHeight="1" x14ac:dyDescent="0.25">
      <c r="A12" s="47" t="s">
        <v>17</v>
      </c>
      <c r="B12" s="24">
        <v>45200</v>
      </c>
      <c r="C12" s="24">
        <v>60500</v>
      </c>
      <c r="D12" s="24">
        <v>63500</v>
      </c>
      <c r="E12" s="24">
        <v>52000</v>
      </c>
      <c r="F12" s="24">
        <v>19500</v>
      </c>
      <c r="G12" s="116"/>
      <c r="H12" s="116"/>
    </row>
    <row r="13" spans="1:11" s="117" customFormat="1" ht="15" customHeight="1" x14ac:dyDescent="0.25">
      <c r="A13" s="50" t="s">
        <v>8</v>
      </c>
      <c r="B13" s="16">
        <v>9018332</v>
      </c>
      <c r="C13" s="16">
        <v>9233646</v>
      </c>
      <c r="D13" s="16">
        <v>9489750</v>
      </c>
      <c r="E13" s="16">
        <v>9616500</v>
      </c>
      <c r="F13" s="24">
        <v>9718250</v>
      </c>
      <c r="G13" s="116"/>
      <c r="H13" s="116"/>
      <c r="I13" s="118"/>
      <c r="J13" s="118"/>
      <c r="K13" s="119"/>
    </row>
    <row r="14" spans="1:11" s="117" customFormat="1" ht="15" customHeight="1" x14ac:dyDescent="0.25">
      <c r="A14" s="106"/>
      <c r="B14" s="51"/>
      <c r="C14" s="51"/>
      <c r="D14" s="51"/>
      <c r="E14" s="26"/>
      <c r="F14" s="24"/>
      <c r="G14" s="116"/>
      <c r="H14" s="116"/>
      <c r="I14" s="118"/>
      <c r="J14" s="118"/>
      <c r="K14" s="119"/>
    </row>
    <row r="15" spans="1:11" s="123" customFormat="1" ht="15" customHeight="1" x14ac:dyDescent="0.25">
      <c r="A15" s="100" t="s">
        <v>35</v>
      </c>
      <c r="B15" s="97">
        <f>SUM(B10:B13,B9)</f>
        <v>14236952</v>
      </c>
      <c r="C15" s="97">
        <f>SUM(C10:C13,C9)</f>
        <v>14686046</v>
      </c>
      <c r="D15" s="97">
        <f>SUM(D9:D13)</f>
        <v>15026850</v>
      </c>
      <c r="E15" s="98">
        <f>SUM(E9:E13)</f>
        <v>15401650</v>
      </c>
      <c r="F15" s="94">
        <f>SUM(F9:F13)</f>
        <v>15503600</v>
      </c>
      <c r="G15" s="120"/>
      <c r="H15" s="120"/>
      <c r="I15" s="121"/>
      <c r="J15" s="121"/>
      <c r="K15" s="122"/>
    </row>
    <row r="16" spans="1:11" s="126" customFormat="1" ht="15" customHeight="1" x14ac:dyDescent="0.2">
      <c r="A16" s="107"/>
      <c r="B16" s="108"/>
      <c r="C16" s="108"/>
      <c r="D16" s="108"/>
      <c r="E16" s="96"/>
      <c r="F16" s="96"/>
      <c r="G16" s="111"/>
      <c r="H16" s="111"/>
      <c r="I16" s="124"/>
      <c r="J16" s="124"/>
      <c r="K16" s="125"/>
    </row>
    <row r="17" spans="1:11" ht="15" customHeight="1" x14ac:dyDescent="0.2">
      <c r="I17" s="127"/>
      <c r="J17" s="127"/>
      <c r="K17" s="128"/>
    </row>
    <row r="18" spans="1:11" ht="15" customHeight="1" x14ac:dyDescent="0.2">
      <c r="A18" s="1" t="s">
        <v>37</v>
      </c>
      <c r="I18" s="127"/>
      <c r="J18" s="127"/>
      <c r="K18" s="128"/>
    </row>
    <row r="19" spans="1:11" ht="15" customHeight="1" x14ac:dyDescent="0.2">
      <c r="I19" s="127"/>
      <c r="J19" s="127"/>
      <c r="K19" s="128"/>
    </row>
    <row r="20" spans="1:11" ht="15" customHeight="1" x14ac:dyDescent="0.2">
      <c r="I20" s="127"/>
      <c r="J20" s="127"/>
      <c r="K20" s="128"/>
    </row>
    <row r="21" spans="1:11" ht="15" customHeight="1" x14ac:dyDescent="0.2">
      <c r="A21" s="11"/>
      <c r="B21" s="109" t="s">
        <v>11</v>
      </c>
      <c r="C21" s="95" t="s">
        <v>12</v>
      </c>
      <c r="D21" s="95" t="s">
        <v>14</v>
      </c>
      <c r="E21" s="110" t="s">
        <v>41</v>
      </c>
      <c r="F21" s="95" t="s">
        <v>52</v>
      </c>
      <c r="G21" s="129"/>
      <c r="H21" s="115"/>
      <c r="I21" s="127"/>
      <c r="J21" s="127"/>
      <c r="K21" s="128"/>
    </row>
    <row r="22" spans="1:11" s="117" customFormat="1" ht="15" customHeight="1" x14ac:dyDescent="0.25">
      <c r="A22" s="47" t="s">
        <v>19</v>
      </c>
      <c r="B22" s="24">
        <v>3674000</v>
      </c>
      <c r="C22" s="24">
        <v>3807550</v>
      </c>
      <c r="D22" s="25">
        <v>4008300</v>
      </c>
      <c r="E22" s="24">
        <v>4270950</v>
      </c>
      <c r="F22" s="24">
        <v>4377700</v>
      </c>
      <c r="G22" s="116"/>
      <c r="H22" s="116"/>
    </row>
    <row r="23" spans="1:11" s="117" customFormat="1" ht="15" customHeight="1" x14ac:dyDescent="0.25">
      <c r="A23" s="47" t="s">
        <v>20</v>
      </c>
      <c r="B23" s="24">
        <v>232800</v>
      </c>
      <c r="C23" s="24">
        <v>279900</v>
      </c>
      <c r="D23" s="25">
        <v>260800</v>
      </c>
      <c r="E23" s="24">
        <v>301500</v>
      </c>
      <c r="F23" s="24">
        <v>368500</v>
      </c>
      <c r="G23" s="116"/>
      <c r="H23" s="116"/>
    </row>
    <row r="24" spans="1:11" s="117" customFormat="1" ht="15" customHeight="1" x14ac:dyDescent="0.25">
      <c r="A24" s="47" t="s">
        <v>18</v>
      </c>
      <c r="B24" s="24">
        <v>567800</v>
      </c>
      <c r="C24" s="24">
        <v>605200</v>
      </c>
      <c r="D24" s="25">
        <v>635800</v>
      </c>
      <c r="E24" s="24">
        <v>652800</v>
      </c>
      <c r="F24" s="24">
        <v>652800</v>
      </c>
      <c r="G24" s="116"/>
      <c r="H24" s="116"/>
    </row>
    <row r="25" spans="1:11" s="117" customFormat="1" ht="15" customHeight="1" x14ac:dyDescent="0.25">
      <c r="A25" s="47" t="s">
        <v>7</v>
      </c>
      <c r="B25" s="24">
        <v>5244300</v>
      </c>
      <c r="C25" s="24">
        <v>5236200</v>
      </c>
      <c r="D25" s="25">
        <v>5400950</v>
      </c>
      <c r="E25" s="24">
        <v>5344000</v>
      </c>
      <c r="F25" s="24">
        <v>5290100</v>
      </c>
      <c r="G25" s="116"/>
      <c r="H25" s="116"/>
    </row>
    <row r="26" spans="1:11" s="117" customFormat="1" ht="15" customHeight="1" x14ac:dyDescent="0.25">
      <c r="A26" s="47" t="s">
        <v>21</v>
      </c>
      <c r="B26" s="24">
        <v>567800</v>
      </c>
      <c r="C26" s="24">
        <v>647200</v>
      </c>
      <c r="D26" s="25">
        <v>633150</v>
      </c>
      <c r="E26" s="24">
        <v>665800</v>
      </c>
      <c r="F26" s="24">
        <v>729600</v>
      </c>
      <c r="G26" s="116"/>
      <c r="H26" s="116"/>
    </row>
    <row r="27" spans="1:11" s="117" customFormat="1" ht="15" customHeight="1" x14ac:dyDescent="0.25">
      <c r="A27" s="47" t="s">
        <v>22</v>
      </c>
      <c r="B27" s="24">
        <v>617900</v>
      </c>
      <c r="C27" s="24">
        <v>658600</v>
      </c>
      <c r="D27" s="25">
        <v>598400</v>
      </c>
      <c r="E27" s="24">
        <v>662400</v>
      </c>
      <c r="F27" s="24">
        <v>585600</v>
      </c>
      <c r="G27" s="116"/>
      <c r="H27" s="116"/>
    </row>
    <row r="28" spans="1:11" s="117" customFormat="1" ht="15" customHeight="1" x14ac:dyDescent="0.25">
      <c r="A28" s="47" t="s">
        <v>23</v>
      </c>
      <c r="B28" s="24">
        <v>3235650</v>
      </c>
      <c r="C28" s="24">
        <v>3410350</v>
      </c>
      <c r="D28" s="25">
        <v>3489450</v>
      </c>
      <c r="E28" s="25">
        <v>3504200</v>
      </c>
      <c r="F28" s="24">
        <v>3499300</v>
      </c>
      <c r="G28" s="130"/>
      <c r="H28" s="116"/>
    </row>
    <row r="29" spans="1:11" s="117" customFormat="1" ht="15" customHeight="1" x14ac:dyDescent="0.25">
      <c r="A29" s="50" t="s">
        <v>9</v>
      </c>
      <c r="B29" s="16">
        <v>96802</v>
      </c>
      <c r="C29" s="16">
        <v>41046</v>
      </c>
      <c r="D29" s="16">
        <v>0</v>
      </c>
      <c r="E29" s="16">
        <v>0</v>
      </c>
      <c r="F29" s="24">
        <v>0</v>
      </c>
      <c r="G29" s="116"/>
      <c r="H29" s="116"/>
    </row>
    <row r="30" spans="1:11" s="117" customFormat="1" ht="15" customHeight="1" x14ac:dyDescent="0.25">
      <c r="A30" s="106"/>
      <c r="B30" s="51"/>
      <c r="C30" s="51"/>
      <c r="D30" s="51"/>
      <c r="E30" s="26"/>
      <c r="F30" s="24"/>
      <c r="G30" s="116"/>
      <c r="H30" s="116"/>
    </row>
    <row r="31" spans="1:11" s="123" customFormat="1" ht="15" customHeight="1" x14ac:dyDescent="0.25">
      <c r="A31" s="100" t="s">
        <v>35</v>
      </c>
      <c r="B31" s="97">
        <f>SUM(B29,B28,B22:B27)</f>
        <v>14237052</v>
      </c>
      <c r="C31" s="97">
        <f>SUM(C22:C27,C28,C29:C29)</f>
        <v>14686046</v>
      </c>
      <c r="D31" s="97">
        <f>SUM(D22:D29)</f>
        <v>15026850</v>
      </c>
      <c r="E31" s="98">
        <f>SUM(E22:E29)</f>
        <v>15401650</v>
      </c>
      <c r="F31" s="94">
        <f>SUM(F22:F29)</f>
        <v>15503600</v>
      </c>
      <c r="G31" s="120"/>
      <c r="H31" s="120"/>
    </row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</sheetData>
  <mergeCells count="2">
    <mergeCell ref="A2:E2"/>
    <mergeCell ref="A3:E3"/>
  </mergeCells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Auburn_RCP Seats and Rates</vt:lpstr>
      <vt:lpstr>Tuskegee_RCP Seats and Rates</vt:lpstr>
      <vt:lpstr>UAB_RCP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2020-03-12T15:22:22Z</cp:lastPrinted>
  <dcterms:created xsi:type="dcterms:W3CDTF">2017-11-16T17:10:35Z</dcterms:created>
  <dcterms:modified xsi:type="dcterms:W3CDTF">2020-08-10T21:19:18Z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2018-10-15T15:18:30.0639518Z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